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20" windowHeight="9220"/>
  </bookViews>
  <sheets>
    <sheet name="Документ" sheetId="2" r:id="rId1"/>
  </sheets>
  <definedNames>
    <definedName name="_xlnm.Print_Titles" localSheetId="0">Документ!$11:$14</definedName>
  </definedNames>
  <calcPr calcId="125725"/>
</workbook>
</file>

<file path=xl/calcChain.xml><?xml version="1.0" encoding="utf-8"?>
<calcChain xmlns="http://schemas.openxmlformats.org/spreadsheetml/2006/main">
  <c r="P165" i="2"/>
  <c r="P167"/>
  <c r="P166"/>
  <c r="M166"/>
  <c r="M167"/>
  <c r="M165"/>
  <c r="P163"/>
  <c r="M163"/>
  <c r="P14"/>
  <c r="M14"/>
  <c r="M13"/>
  <c r="P12"/>
  <c r="M12"/>
  <c r="P169"/>
  <c r="P168"/>
  <c r="M169"/>
  <c r="M168"/>
  <c r="I13"/>
  <c r="I50"/>
  <c r="J12" l="1"/>
  <c r="J14"/>
  <c r="J15"/>
  <c r="L41"/>
  <c r="J41"/>
  <c r="G17" l="1"/>
  <c r="H15"/>
  <c r="I17"/>
  <c r="I14"/>
  <c r="G150"/>
  <c r="I150"/>
  <c r="G153"/>
  <c r="I153"/>
  <c r="I41"/>
  <c r="G41"/>
  <c r="I289" l="1"/>
  <c r="I290"/>
  <c r="G297"/>
  <c r="I297"/>
  <c r="G14"/>
  <c r="G290"/>
  <c r="G293"/>
  <c r="I293"/>
  <c r="I294"/>
  <c r="G294"/>
  <c r="I154"/>
  <c r="G154"/>
  <c r="I287" l="1"/>
  <c r="G289"/>
  <c r="G287" s="1"/>
  <c r="G13"/>
  <c r="G94"/>
  <c r="I94"/>
  <c r="G91" l="1"/>
  <c r="I91"/>
  <c r="I92"/>
  <c r="G89"/>
  <c r="H89"/>
  <c r="I89"/>
  <c r="G92"/>
  <c r="G93"/>
  <c r="I93"/>
  <c r="I51"/>
  <c r="I49" s="1"/>
  <c r="G49" s="1"/>
  <c r="G50"/>
  <c r="G52"/>
  <c r="I52"/>
  <c r="G53"/>
  <c r="I53"/>
  <c r="G64"/>
  <c r="I64"/>
  <c r="G19"/>
  <c r="I19"/>
  <c r="I18" s="1"/>
  <c r="G18" s="1"/>
  <c r="G37"/>
  <c r="I37"/>
  <c r="G51" l="1"/>
  <c r="G30"/>
  <c r="G31"/>
  <c r="I30"/>
  <c r="I31"/>
  <c r="I16" s="1"/>
  <c r="I12"/>
  <c r="G12"/>
  <c r="I28"/>
  <c r="G28"/>
  <c r="H12"/>
  <c r="I20"/>
  <c r="G20"/>
  <c r="I15" l="1"/>
  <c r="G16"/>
  <c r="G15" s="1"/>
</calcChain>
</file>

<file path=xl/sharedStrings.xml><?xml version="1.0" encoding="utf-8"?>
<sst xmlns="http://schemas.openxmlformats.org/spreadsheetml/2006/main" count="979" uniqueCount="334">
  <si>
    <t>ИНФОРМАЦИЯ</t>
  </si>
  <si>
    <t>ОБ ИСПОЛНЕНИИ ОБЛАСТНОЙ АДРЕСНОЙ ИНВЕСТИЦИОННОЙ ПРОГРАММЫ</t>
  </si>
  <si>
    <t>НА 2023 ГОД И ПЛАНОВЫЙ ПЕРИОД 2024 И 2025 ГОДОВ</t>
  </si>
  <si>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</si>
  <si>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Код федераль-ного проекта</t>
  </si>
  <si>
    <t>В рамках дорож-ного фонда (ДФ)</t>
  </si>
  <si>
    <t>Прогнозная мощность (прогнозный прирост мощности)</t>
  </si>
  <si>
    <t>Наименование заказчика по объектам государственной (муниципальной) собственности</t>
  </si>
  <si>
    <t>Прогнозный срок (начало/ окончание)</t>
  </si>
  <si>
    <t>Уточененная сводная бюджетная роспись на 2023 год по состоянию на 30.06.2023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</si>
  <si>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</si>
  <si>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Исполнено на 30.06.2023</t>
  </si>
  <si>
    <t>Исполнение 6 месяцев к уточненной сводной бюджетной росписи на 2023 год, в процентах</t>
  </si>
  <si>
    <t>Всего</t>
  </si>
  <si>
    <t>В том числе</t>
  </si>
  <si>
    <t>всего к уточненной сводной бюджетной росписи на год</t>
  </si>
  <si>
    <t>средства федерального бюджета</t>
  </si>
  <si>
    <t>средства областного бюджета  и прочие целевые средства</t>
  </si>
  <si>
    <t>средства областного бюджета и прочие целевые средства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</si>
  <si>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</si>
  <si>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</si>
  <si>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</si>
  <si>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</si>
  <si>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</si>
  <si>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</si>
  <si>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</si>
  <si>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</si>
  <si>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</si>
  <si>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</si>
  <si>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</si>
  <si>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</si>
  <si>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</si>
  <si>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</si>
  <si>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</si>
  <si>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</si>
  <si>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</si>
  <si>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</si>
  <si>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ВСЕГО по областной адресной инвестиционной программе, в том числе:</t>
  </si>
  <si>
    <t xml:space="preserve">  по федеральным проектам</t>
  </si>
  <si>
    <t xml:space="preserve">  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</si>
  <si>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</si>
  <si>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</si>
  <si>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</si>
  <si>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</si>
  <si>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-</t>
  </si>
  <si>
    <t>70 Койка</t>
  </si>
  <si>
    <t>ГОСУДАРСТВЕННОЕ КАЗЕННОЕ УЧРЕЖДЕНИЕ АРХАНГЕЛЬСКОЙ ОБЛАСТИ "ГЛАВНОЕ УПРАВЛЕНИЕ КАПИТАЛЬНОГО СТРОИТЕЛЬСТВА"</t>
  </si>
  <si>
    <t>2011/2023</t>
  </si>
  <si>
    <t>вне рамок федерального проекта</t>
  </si>
  <si>
    <t>Проектирование и строительство фельдшерско-акушерского пункта в дер. Шиловская Вельского района Архангельской области</t>
  </si>
  <si>
    <t>20 Посещение в смену</t>
  </si>
  <si>
    <t>2021/2022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</si>
  <si>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</si>
  <si>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Койка</t>
  </si>
  <si>
    <t>2020/2023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</si>
  <si>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</si>
  <si>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Посещение в смену</t>
  </si>
  <si>
    <t>2015/2023</t>
  </si>
  <si>
    <t>Федеральный проект "Модернизация первичного звена здравоохранения Российской Федерации"</t>
  </si>
  <si>
    <t>N9</t>
  </si>
  <si>
    <t>Проектирование и строительство фельдшерско-акушерского пункта в с. Койда Мезенского района Архангельской области*</t>
  </si>
  <si>
    <t>2020/2022</t>
  </si>
  <si>
    <t>Поликлиника для детского населения в г. Котлас (Поликлиника ГБУЗ Архангельской области "Котласская центральная городская больница имени святителя Луки (В.Ф. Войно-Ясенецкого)"). Корректировка проектной документации и строительство</t>
  </si>
  <si>
    <t>20 Койка</t>
  </si>
  <si>
    <t>2021/2023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</si>
  <si>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</si>
  <si>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Посещение в смену</t>
  </si>
  <si>
    <t>Проектирование и строительство фельдшерско-акушерского пункта в дер. Патровская Каргопольского района Архангельской области</t>
  </si>
  <si>
    <t>2021/2024</t>
  </si>
  <si>
    <t>Врачебная амбулатория в п. Подюга Коношского района на 50 посещений в смену. Проектирование и строительство</t>
  </si>
  <si>
    <t>Строительство офиса врача общей практики в г. Архангельск, ул. Карская, 15</t>
  </si>
  <si>
    <t>2023/2024</t>
  </si>
  <si>
    <t>МИНИСТЕРСТВО ЗДРАВООХРАНЕНИЯ АРХАНГЕЛЬСКОЙ ОБЛАСТИ</t>
  </si>
  <si>
    <t>Приобретение здания патологоанатомического отделения общей площадью 281,4 кв. м. по адресу: Архангельская область, Няндомский район, г. Няндома, ул. Фадеева, д. 2а, строение 3</t>
  </si>
  <si>
    <t>ГОСУДАРСТВЕННОЕ БЮДЖЕТНОЕ УЧРЕЖДЕНИЕ ЗДРАВООХРАНЕНИЯ АРХАНГЕЛЬСКОЙ ОБЛАСТИ "НЯНДОМСКАЯ ЦЕНТРАЛЬНАЯ РАЙОННАЯ БОЛЬНИЦА"</t>
  </si>
  <si>
    <t>Подготовка обоснования инвестиций для проектирования и реконструкции главного корпуса ГБУЗ АО "Вельская центральная районная больница" по адресу: Архангельская область, Вельский район, г. Вельск, ул. Конева, д. 28а и проведение технологического и ценового аудита обоснования инвестиций</t>
  </si>
  <si>
    <t>1 ШТ.</t>
  </si>
  <si>
    <t>ГОСУДАРСТВЕННОЕ БЮДЖЕТНОЕ УЧРЕЖДЕНИЕ ЗДРАВООХРАНЕНИЯ АРХАНГЕЛЬСКОЙ ОБЛАСТИ "ВЕЛЬСКАЯ ЦЕНТРАЛЬНАЯ РАЙОННАЯ БОЛЬНИЦА"</t>
  </si>
  <si>
    <t>2023/2023</t>
  </si>
  <si>
    <t>Подготовка обоснования инвестиций для проектирования и строительства круглосуточного стационара ГБУЗ АО "Карпогорская центральная районная больница" по адресу: Архангельская область, Пинежский район, с. Карпогоры, ул. Ленина, д. 47Б и проведение технологического и ценового аудита обоснования инвестиций</t>
  </si>
  <si>
    <t>ГОСУДАРСТВЕННОЕ БЮДЖЕТНОЕ УЧРЕЖДЕНИЕ ЗДРАВООХРАНЕНИЯ АРХАНГЕЛЬСКОЙ ОБЛАСТИ "КАРПОГОРСКАЯ ЦЕНТРАЛЬНАЯ РАЙОННАЯ БОЛЬНИЦА"</t>
  </si>
  <si>
    <t>Государственная программа Архангельской области "Развитие образования и науки Архангельской области"</t>
  </si>
  <si>
    <t>30,33</t>
  </si>
  <si>
    <t>Подпрограмма "Строительство и капитальный ремонт объектов инфраструктуры системы образования в Архангельской области"</t>
  </si>
  <si>
    <t xml:space="preserve">Реконструкция фундаментов здания МОУ "Средняя образовательная школа № 12", расположенного по адресу: г. Северодвинск, ул. Гагарина, 24_x000D_
</t>
  </si>
  <si>
    <t>3923,61 Квадратный метр</t>
  </si>
  <si>
    <t>АДМИНИСТРАЦИЯ МУНИЦИПАЛЬНОГО ОБРАЗОВАНИЯ "СЕВЕРОДВИНСК"</t>
  </si>
  <si>
    <t>Строительство школы на 90 учащихся в с. Долгощелье Мезенского района Архангельской области*</t>
  </si>
  <si>
    <t>90 Место</t>
  </si>
  <si>
    <t>АДМИНИСТРАЦИЯ МЕЗЕНСКОГО МУНИЦИПАЛЬНОГО ОКРУГА АРХАНГЕЛЬСКОЙ ОБЛАСТИ</t>
  </si>
  <si>
    <t>2018/2023</t>
  </si>
  <si>
    <t>Строительство пристройки на 200 учащихся к зданию школы в пос. Приводино Котласского района</t>
  </si>
  <si>
    <t>200 Человек</t>
  </si>
  <si>
    <t>Строительство начальной общеобразовательной школы на 320 учащихся в с. Ильинско-Подомское Вилегодского района*</t>
  </si>
  <si>
    <t>320 Человек</t>
  </si>
  <si>
    <t>АДМИНИСТРАЦИЯ ВИЛЕГОДСКОГО МУНИЦИПАЛЬНОГО ОКРУГА АРХАНГЕЛЬСКОЙ ОБЛАСТИ</t>
  </si>
  <si>
    <t>2019/2023</t>
  </si>
  <si>
    <t>Реконструкция здания теплицы-учебного класса МБОУ СШ №10 под спортивный зал по адресу: г. Архангельск, ул. Воскресенская, д. 95, корп. 3</t>
  </si>
  <si>
    <t>26 чел/дни</t>
  </si>
  <si>
    <t>АДМИНИСТРАЦИЯ ГОРОДСКОГО ОКРУГА "ГОРОД АРХАНГЕЛЬСК"</t>
  </si>
  <si>
    <t>Корректировка проектной документации и строительство школы на 1600 мест в территориальном округе Майская горка г. Архангельска</t>
  </si>
  <si>
    <t>1600 Место</t>
  </si>
  <si>
    <t>Строительство средней общеобразовательной школы на 240 мест в поселке Оксовский Плесецкого района Архангельской области</t>
  </si>
  <si>
    <t>240 Место</t>
  </si>
  <si>
    <t>АДМИНИСТРАЦИЯ ПЛЕСЕЦКОГО МУНИЦИПАЛЬНОГО ОКРУГА АРХАНГЕЛЬСКОЙ ОБЛАСТИ</t>
  </si>
  <si>
    <t>2022/2023</t>
  </si>
  <si>
    <t>Федеральный проект "Современная школа"</t>
  </si>
  <si>
    <t>E1</t>
  </si>
  <si>
    <t>Школа на 320 мест в дер. Горка-Муравьевская Вельского района. Проектирование и строительство</t>
  </si>
  <si>
    <t>320 Место</t>
  </si>
  <si>
    <t>Школа на 320 мест в г. Няндома Няндомского района. Проектирование и строительство</t>
  </si>
  <si>
    <t>2023/2025</t>
  </si>
  <si>
    <t>Школа на 320 мест в г. Каргополе. Проектирование и строительство</t>
  </si>
  <si>
    <t>Школа на 320 мест в пос. Катунино Приморского района. Проектирование и строительство</t>
  </si>
  <si>
    <t>Школа на 320 мест в п. Коноша Коношского района. Проектирование и строительство</t>
  </si>
  <si>
    <t>Государственная программа Архангельской области "Социальная поддержка граждан в Архангельской области"</t>
  </si>
  <si>
    <t>0</t>
  </si>
  <si>
    <t>Подпрограмма "Организация работы по социальному обслуживанию граждан и социальной защите населения в Архангельской области"</t>
  </si>
  <si>
    <t>МИНИСТЕРСТВО ТРУДА, ЗАНЯТОСТИ И СОЦИАЛЬНОГО РАЗВИТИЯ АРХАНГЕЛЬСКОЙ ОБЛАСТИ</t>
  </si>
  <si>
    <t>Устройство металлокаркасной шахты, приямка и установка пассажирского лифта на объекте, расположенном по адресу: г. Архангельск, ул. Прокопия Галушина, д.6, находящимся в оперативном управлении ГБУ Архангельской области "Центр реабилитации "Родник"</t>
  </si>
  <si>
    <t>ГОСУДАРСТВЕННОЕ БЮДЖЕТНОЕ УЧРЕЖДЕНИЕ АРХАНГЕЛЬСКОЙ ОБЛАСТИ ЦЕНТР РЕАБИЛИТАЦИИ "РОДНИК"</t>
  </si>
  <si>
    <t>Подпрограмма "Развитие системы отдыха и оздоровления детей"</t>
  </si>
  <si>
    <t>Обоснование инвестиций, проведение технологического и ценового аудита обоснования инвестиций, проектирование, строительство и реконструкция объектов ГАУ АО "Центр детского отдыха "Северный Артек", в том числе его обособленных структурных подразделений</t>
  </si>
  <si>
    <t>500 Человек</t>
  </si>
  <si>
    <t>ГОСУДАРСТВЕННОЕ АВТОНОМНОЕ УЧРЕЖДЕНИЕ АРХАНГЕЛЬСКОЙ ОБЛАСТИ "ЦЕНТР ДЕТСКОГО ОТДЫХА "СЕВЕРНЫЙ АРТЕК"</t>
  </si>
  <si>
    <t>2022/2027</t>
  </si>
  <si>
    <t>Государственная программа Архангельской области "Культура Русского Севера"</t>
  </si>
  <si>
    <t>46,01</t>
  </si>
  <si>
    <t>Проектирование и реконструкция здания Новодвинского ГКЦ</t>
  </si>
  <si>
    <t>4740,9 Квадратный метр</t>
  </si>
  <si>
    <t>Сельский дом культуры на 100 мест в д. Ватамановская. Строительство</t>
  </si>
  <si>
    <t>554 Квадратный метр</t>
  </si>
  <si>
    <t>АДМИНИСТРАЦИЯ КАРГОПОЛЬСКОГО МУНИЦИПАЛЬНОГО ОКРУГА АРХАНГЕЛЬСКОЙ ОБЛАСТИ</t>
  </si>
  <si>
    <t>Федеральный проект "Обеспечение качественно нового уровня развития инфраструктуры культуры" ("Культурная среда")</t>
  </si>
  <si>
    <t>A1</t>
  </si>
  <si>
    <t>Строительство здания культурно-досугового центра в пос. Пинега Архангельской области</t>
  </si>
  <si>
    <t>208 Место</t>
  </si>
  <si>
    <t>АДМИНИСТРАЦИЯ ПИНЕЖСКОГО МУНИЦИПАЛЬНОГО РАЙОНА АРХАНГЕЛЬСКОЙ ОБЛАСТИ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</si>
  <si>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</si>
  <si>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35,28</t>
  </si>
  <si>
    <t>Подпрограмма "Создание условий для обеспечения доступным и комфортным жильем жителей Архангельской области"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</si>
  <si>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</si>
  <si>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ШТ.</t>
  </si>
  <si>
    <t>АДМИНИСТРАЦИЯ МУНИЦИПАЛЬНОГО ОБРАЗОВАНИЯ "МИРНЫЙ"</t>
  </si>
  <si>
    <t>2014/2024</t>
  </si>
  <si>
    <t xml:space="preserve">Строительство наружных сетей канализации по ул. Ленинградская на участке от ул. Ленина до ул. Семенковская в г. Каргополе (с реконструкцией участка сетей от ул. Ленина до дома № 11а)_x000D_
</t>
  </si>
  <si>
    <t>1246,7 Метр</t>
  </si>
  <si>
    <t>Проектирование и строительство канализационных очистных сооружений мощностью до 2500 куб. м / сутки с трассами напорного коллектора в пос. Приводино Котласского района</t>
  </si>
  <si>
    <t>2500 Кубический метр</t>
  </si>
  <si>
    <t>2022/2024</t>
  </si>
  <si>
    <t>Реконструкция объекта незавершенного капитального строительства (110-квартирный жилой дом в микрорайоне № 2 г. Мирный)</t>
  </si>
  <si>
    <t>7616,5 Квадратный метр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</si>
  <si>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</si>
  <si>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Метр</t>
  </si>
  <si>
    <t>Строительство канализационной насосной станции в Южном районе в г. Котласе (ул. Таежная)*</t>
  </si>
  <si>
    <t>1,29 Километр</t>
  </si>
  <si>
    <t>АДМИНИСТРАЦИЯ ГОРОДСКОГО ОКРУГА АРХАНГЕЛЬСКОЙ ОБЛАСТИ "КОТЛАС"</t>
  </si>
  <si>
    <t>Приобретение жилых помещений для предоставления в качестве служебного жилья медицинским работникам</t>
  </si>
  <si>
    <t>2 ШТ.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</si>
  <si>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</si>
  <si>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</si>
  <si>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3 ШТ.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</si>
  <si>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</si>
  <si>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4 ШТ.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</si>
  <si>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</si>
  <si>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</si>
  <si>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</si>
  <si>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БЮДЖЕТНОЕ УЧРЕЖДЕНИЕ ЗДРАВООХРАНЕНИЯ АРХАНГЕЛЬСКОЙ ОБЛАСТИ "СЕВЕРОДВИНСКАЯ ГОРОДСКАЯ КЛИНИЧЕСКАЯ БОЛЬНИЦА № 2 СКОРОЙ МЕДИЦИНСКОЙ ПОМОЩИ"</t>
  </si>
  <si>
    <t>ГОСУДАРСТВЕННОЕ БЮДЖЕТНОЕ УЧРЕЖДЕНИЕ ЗДРАВООХРАНЕНИЯ АРХАНГЕЛЬСКОЙ ОБЛАСТИ "ПЕРВАЯ ГОРОДСКАЯ КЛИНИЧЕСКАЯ БОЛЬНИЦА ИМ. Е.Е. ВОЛОСЕВИЧ"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</si>
  <si>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</si>
  <si>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"АРХАНГЕЛЬСКИЙ КЛИНИЧЕСКИЙ ПРОТИВОТУБЕРКУЛЕЗНЫЙ ДИСПАНСЕР"</t>
  </si>
  <si>
    <t>ГОСУДАРСТВЕННОЕ БЮДЖЕТНОЕ УЧРЕЖДЕНИЕ ЗДРАВООХРАНЕНИЯ АРХАНГЕЛЬСКОЙ ОБЛАСТИ "АРХАНГЕЛЬСКАЯ ГОРОДСКАЯ КЛИНИЧЕСКАЯ БОЛЬНИЦА № 6"</t>
  </si>
  <si>
    <t>ГОСУДАРСТВЕННОЕ БЮДЖЕТНОЕ УЧРЕЖДЕНИЕ ЗДРАВООХРАНЕНИЯ АРХАНГЕЛЬСКОЙ ОБЛАСТИ "АРХАНГЕЛЬСКАЯ ГОРОДСКАЯ КЛИНИЧЕСКАЯ ПОЛИКЛИНИКА № 2"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</si>
  <si>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</si>
  <si>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44,68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</si>
  <si>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</si>
  <si>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</si>
  <si>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40 Человек</t>
  </si>
  <si>
    <t>2017/2023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</si>
  <si>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</si>
  <si>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</si>
  <si>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Проектирование и строительство объекта "Пожарное депо ГКУ "ОГПС-21" на 4 автомашины в г. Сольвычегодске Котласского района</t>
  </si>
  <si>
    <t>4 Место</t>
  </si>
  <si>
    <t>2013/2024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</si>
  <si>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</si>
  <si>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АГЕНТСТВО ГОСУДАРСТВЕННОЙ ПРОТИВОПОЖАРНОЙ СЛУЖБЫ И ГРАЖДАНСКОЙ ЗАЩИТЫ АРХАНГЕЛЬСКОЙ ОБЛАСТИ</t>
  </si>
  <si>
    <t>Приобретение аэролодки</t>
  </si>
  <si>
    <t>ГОСУДАРСТВЕННОЕ КАЗЕННОЕ УЧРЕЖДЕНИЕ АРХАНГЕЛЬСКОЙ ОБЛАСТИ "ЦЕНТР ОБЕСПЕЧЕНИЯ МЕРОПРИЯТИЙ ГРАЖДАНСКОЙ ЗАЩИТЫ"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</si>
  <si>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</si>
  <si>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"Охрана окружающей среды и обеспечение экологической безопасности Архангельской области"</t>
  </si>
  <si>
    <t>МИНИСТЕРСТВО ПРИРОДНЫХ РЕСУРСОВ И ЛЕСОПРОМЫШЛЕННОГО КОМПЛЕКСА АРХАНГЕЛЬСКОЙ ОБЛАСТИ</t>
  </si>
  <si>
    <t>Разработка проектной документации на реконструкцию полигона твердых коммунальных отходов г. Коряжмы, включая рекультивацию отработанной карты полигона</t>
  </si>
  <si>
    <t>70 Тысяча тонн в год</t>
  </si>
  <si>
    <t>ГОСУДАРСТВЕННОЕ БЮДЖЕТНОЕ УЧРЕЖДЕНИЕ АРХАНГЕЛЬСКОЙ ОБЛАСТИ "ЦЕНТР ПРИРОДОПОЛЬЗОВАНИЯ И ОХРАНЫ ОКРУЖАЮЩЕЙ СРЕДЫ"</t>
  </si>
  <si>
    <t>Подпрограмма "Развитие водохозяйственного комплекса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</si>
  <si>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</si>
  <si>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0,85 Километр</t>
  </si>
  <si>
    <t>Государственная программа Архангельской области "Формирование современной городской среды в Архангельской области"</t>
  </si>
  <si>
    <t>МИНИСТЕРСТВО ТОПЛИВНО-ЭНЕРГЕТИЧЕСКОГО КОМПЛЕКСА И ЖИЛИЩНО-КОММУНАЛЬНОГО ХОЗЯЙСТВА АРХАНГЕЛЬСКОЙ ОБЛАСТИ</t>
  </si>
  <si>
    <t>Реконструкция пл. Профсоюзов в г. Архангельске</t>
  </si>
  <si>
    <t>77794 Квадратный метр</t>
  </si>
  <si>
    <t>ДЕПАРТАМЕНТ ГОРОДСКОГО ХОЗЯЙСТВА АДМИНИСТРАЦИИ ГОРОДСКОГО ОКРУГА "ГОРОД АРХАНГЕЛЬСК"</t>
  </si>
  <si>
    <t>Государственная программа Архангельской области "Развитие лесного комплекса Архангельской области"</t>
  </si>
  <si>
    <t>12,09</t>
  </si>
  <si>
    <t>Подпрограмма "Охрана и защита лесов"</t>
  </si>
  <si>
    <t xml:space="preserve">Арктический учебный центр по переподготовке лесопожарных формирований ГАУ Архангельской области "ЕЛЦ". Строительство_x000D_
</t>
  </si>
  <si>
    <t>587,75 Квадратный метр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</si>
  <si>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</si>
  <si>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1,75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</si>
  <si>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</si>
  <si>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</si>
  <si>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Проектирование и строительство газопровода в границах участка (в том числе строительство ГРПШ) на территории загородного комплекса "Бабанегово", расположенного по адресу: Архангельская область, Приморский район, д. Бабанегово</t>
  </si>
  <si>
    <t>58,41 Кубический метр в час</t>
  </si>
  <si>
    <t>ГОСУДАРСТВЕННОЕ КАЗЕННОЕ УЧРЕЖДЕНИЕ АРХАНГЕЛЬСКОЙ ОБЛАСТИ "УПРАВЛЕНИЕ ДЕЛАМИ"</t>
  </si>
  <si>
    <t>Проектирование и выполнение работ по техническому перевооружению топливной котельной (за счет устройства автономного источника теплоснабжения на газовом топливе) на территории "Загородного комплекса "Бабанегово"", расположенного по адресу: Архангельская область, Приморский район, д. Бабанегово</t>
  </si>
  <si>
    <t>490 Киловатт</t>
  </si>
  <si>
    <t>Корректировка проектной документации и строительство здания представительства администрации Архангельской области, расположенного по адресу: Архангельская область, Приморский район, поселок Соловецкий, улица Сивко</t>
  </si>
  <si>
    <t>987,08 Квадратный метр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</si>
  <si>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</si>
  <si>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</si>
  <si>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Строительство станции очистки холодной воды по адресу: Архангельская область, Холмогорский район, МО "Емецкое", дер. Кузнецово. 2 этап</t>
  </si>
  <si>
    <t>408 Кубический метр</t>
  </si>
  <si>
    <t>АДМИНИСТРАЦИЯ ХОЛМОГОРСКОГО МУНИЦИПАЛЬНОГО ОКРУГА АРХАНГЕЛЬСКОЙ ОБЛАСТИ</t>
  </si>
  <si>
    <t>Федеральный проект "Чистая вода"</t>
  </si>
  <si>
    <t>F5</t>
  </si>
  <si>
    <t>Водоснабжение правобережной части города Каргополя Каргопольского района Архангельской области. Строительство</t>
  </si>
  <si>
    <t>6,58 Километр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</si>
  <si>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</si>
  <si>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4,71 Километр</t>
  </si>
  <si>
    <t>АДМИНИСТРАЦИЯ МУНИЦИПАЛЬНОГО ОБРАЗОВАНИЯ "ПРИМОРСКИЙ МУНИЦИПАЛЬНЫЙ РАЙОН"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</si>
  <si>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</si>
  <si>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Кубический метр</t>
  </si>
  <si>
    <t>АДМИНИСТРАЦИЯ ВИНОГРАДОВСКОГО МУНИЦИПАЛЬНОГО ОКРУГА АРХАНГЕЛЬСКОЙ ОБЛАСТИ</t>
  </si>
  <si>
    <t>Реконструкция системы водоснабжения г. Каргополя (левобережная часть) и пос. Пригородный</t>
  </si>
  <si>
    <t>17,23 Километр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</si>
  <si>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</si>
  <si>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Кубический метр</t>
  </si>
  <si>
    <t>АДМИНИСТРАЦИЯ МУНИЦИПАЛЬНОГО ОБРАЗОВАНИЯ "КОНОШСКИЙ МУНИЦИПАЛЬНЫЙ РАЙОН"</t>
  </si>
  <si>
    <t>Реконструкция водопроводных очистных сооружений г. Вельск (1 этап)</t>
  </si>
  <si>
    <t>6600 Кубический метр</t>
  </si>
  <si>
    <t>АДМИНИСТРАЦИЯ ВЕЛЬСКОГО МУНИЦИПАЛЬНОГО РАЙОНА АРХАНГЕЛЬСКОЙ ОБЛАСТИ</t>
  </si>
  <si>
    <t>Реконструкция системы водоснабжения пос. Двинской (1 этап)</t>
  </si>
  <si>
    <t>730,93 Кубический метр</t>
  </si>
  <si>
    <t>АДМИНИСТРАЦИЯ ВЕРХНЕТОЕМСКОГО МУНИЦИПАЛЬНОГО ОКРУГА АРХАНГЕЛЬСКОЙ ОБЛАСТИ</t>
  </si>
  <si>
    <t>Реконструкция системы водоснабжения п. Плесецк Архангельской области ВЗУ-1 (1 этап)</t>
  </si>
  <si>
    <t>2520 Кубический метр</t>
  </si>
  <si>
    <t>Строительство водоочистных сооружений и водонасосной станции, реконструкция сетей водоснабжения, пос. Шипицыно (1 этап)</t>
  </si>
  <si>
    <t>767,9 Кубический метр</t>
  </si>
  <si>
    <t>АДМИНИСТРАЦИЯ КОТЛАССКОГО МУНИЦИПАЛЬНОГО ОКРУГА АРХАНГЕЛЬСКОЙ ОБЛАСТИ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</si>
  <si>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(2 этап)</t>
  </si>
  <si>
    <t>0,91 Километр</t>
  </si>
  <si>
    <t>Государственная программа Архангельской области "Развитие транспортной системы Архангельской области"</t>
  </si>
  <si>
    <t>46,17</t>
  </si>
  <si>
    <t>Подпрограмма "Развитие общественного пассажирского транспорта и транспортной инфраструктуры Архангельской области"</t>
  </si>
  <si>
    <t>МИНИСТЕРСТВО ТРАНСПОРТА АРХАНГЕЛЬСКОЙ ОБЛАСТИ</t>
  </si>
  <si>
    <t>Реконструкция моста через Никольское устье Северной Двины в г. Северодвинске</t>
  </si>
  <si>
    <t>ДФ</t>
  </si>
  <si>
    <t>2,92 Километр</t>
  </si>
  <si>
    <t>Федеральный проект "Региональная и местная дорожная сеть"</t>
  </si>
  <si>
    <t>R1</t>
  </si>
  <si>
    <t>Строительство автодорог в рамках комплексной застройки квартала № 152 в г. Архангельске</t>
  </si>
  <si>
    <t>2,32 Километр</t>
  </si>
  <si>
    <t>Строительство автодорог в рамках комплексной застройки квартала № 85 в г. Северодвинске</t>
  </si>
  <si>
    <t>2 Километр</t>
  </si>
  <si>
    <t>Проектирование и строительство автомобильной дороги по ул. Карпогорской от ул. Октябрят до просп. Московского в городе Архангельске</t>
  </si>
  <si>
    <t>Строительство проездов к строящейся школе на 1600 мест в территориальном округе Майская Горка городского округа "Город Архангельск"</t>
  </si>
  <si>
    <t>194 Метр</t>
  </si>
  <si>
    <t>Подпрограмма "Развитие и совершенствование сети автомобильных дорог общего пользования регионального значения"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</si>
  <si>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</si>
  <si>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ГОСУДАРСТВЕННОЕ КАЗЕННОЕ УЧРЕЖДЕНИЕ АРХАНГЕЛЬСКОЙ ОБЛАСТИ "ДОРОЖНОЕ АГЕНТСТВО "АРХАНГЕЛЬСКАВТОДОР"</t>
  </si>
  <si>
    <t>Разработка проектной документации на реконструкцию мостового перехода через реку Онега на км 12 + 977 автомобильной дороги Дениславье – Североонежск – СОБР</t>
  </si>
  <si>
    <t>Разработка проектной документации на строительство автомобильной дороги Онега – Тамица – Кянда на участке Тамица – Кянда в Онежском районе Архангельской области</t>
  </si>
  <si>
    <t>Разработка проектной документации на выполнение работ по строительству автомобильной дороги Онега -Покровское на участке Хайнозерской дороги в Онежском районе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</si>
  <si>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</si>
  <si>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</si>
  <si>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68675 Квадратный метр</t>
  </si>
  <si>
    <t>Федеральный проект "Развитие региональных аэропортов и маршрутов"</t>
  </si>
  <si>
    <t>V7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</si>
  <si>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</si>
  <si>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14,4 Километр</t>
  </si>
  <si>
    <t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</si>
  <si>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10,97 Километр</t>
  </si>
  <si>
    <t>Государственная программа Архангельской области "Комплексное развитие сельских территорий Архангельской области"</t>
  </si>
  <si>
    <t>21,12</t>
  </si>
  <si>
    <t>Подпрограмма "Создание и развитие инфраструктуры на сельских территориях"</t>
  </si>
  <si>
    <t xml:space="preserve">Реконструкция канализационных очистных сооружений, расположенных по адресу: Архангельская область, Вилегодский муниципальный округ, с. Ильинско-Подомское, ул. Чапаева, д. 15_x000D_
</t>
  </si>
  <si>
    <t>650 Кубический метр</t>
  </si>
  <si>
    <t>Строительство локальных блочно-модульных очистных сооружений в пос. Талаги Приморского района</t>
  </si>
  <si>
    <t>170 Кубический метр</t>
  </si>
  <si>
    <t>Строительство объекта "Дом культуры в пос. Талаги Приморского района"</t>
  </si>
  <si>
    <t>150 Место</t>
  </si>
  <si>
    <t>Строительство спортивного комплекса с универсальным игровым залом в городском парке города Няндома</t>
  </si>
  <si>
    <t>1634,2 Квадратный метр</t>
  </si>
  <si>
    <t>Строительство линейного объекта "Уличное освещение ж/д ст. Зеленый с применением энергосберегающих технологий"</t>
  </si>
  <si>
    <t>0,4 Километр</t>
  </si>
  <si>
    <t>АДМИНИСТРАЦИЯ НЯНДОМСКОГО МУНИЦИПАЛЬНОГО ОКРУГА АРХАНГЕЛЬСКОЙ ОБЛАСТИ</t>
  </si>
  <si>
    <t>Строительство линейного объекта "Уличное освещение ж/д ст. Бурачиха с применением энергосберегающих технологий"</t>
  </si>
  <si>
    <t>1,32 Километр</t>
  </si>
  <si>
    <t>Строительство линейного объекта "Уличное освещение дер. Андреевская с применением энергосберегающих технологий"</t>
  </si>
  <si>
    <t>1,35 Километр</t>
  </si>
  <si>
    <t>Строительство линейного объекта "Уличное освещение пос. Шестиозерский с применением энергосберегающих технологий"</t>
  </si>
  <si>
    <t>1,44 Километр</t>
  </si>
  <si>
    <t>Строительство линейного объекта "Уличное освещение ж/д ст. Полоха с применением энергосберегающих технологий"</t>
  </si>
  <si>
    <t>1,09 Километр</t>
  </si>
  <si>
    <t>Реконструкция участка автомобильной дороги по ул. Центральная и автомобильной дороги переулок Заозерный п. Лайский док Приморского района Архангельской области</t>
  </si>
  <si>
    <t>632,27 Метр</t>
  </si>
  <si>
    <t>Государственная программа Архангельской области "Развитие физической культуры и спорта в Архангельской области"</t>
  </si>
  <si>
    <t>61,51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</si>
  <si>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</si>
  <si>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Квадратный метр</t>
  </si>
  <si>
    <t>Корректировка проектной документации и строительство многоцелевого физкультурно-оздоровительного объекта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</si>
  <si>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чел/дни</t>
  </si>
  <si>
    <t>Проектирование и строительство крытого катка с искусственным льдом в г. Архангельске</t>
  </si>
  <si>
    <t>250 Место</t>
  </si>
  <si>
    <t>Федеральный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</si>
  <si>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P5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</si>
  <si>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</si>
  <si>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1 штук</t>
  </si>
  <si>
    <t>Резервный фонд Правительства Архангельской области</t>
  </si>
  <si>
    <t>89,57</t>
  </si>
  <si>
    <t>Приобретение служебного жилого помещения</t>
  </si>
  <si>
    <t>Приобретение жилых помещений для улучшения жилищных условий граждан в городском округе "Город Архангельск"</t>
  </si>
  <si>
    <t>Приобретение жилых помещений для улучшения жилищных условий в Холмогорском муниципальном округе Архангельской области</t>
  </si>
  <si>
    <t>Приобретение жилых помещений для улучшения жилищных условий граждан в Плесецком муниципальном округе Архангельской области</t>
  </si>
  <si>
    <t>Проектирование и строительство объекта "Пожарное депо в пос. Обозерский Плесецкого муниципального округа Архангельской области"</t>
  </si>
  <si>
    <t>2 Место</t>
  </si>
  <si>
    <t>Подготовка обоснования инвестиций для проектирования, строительства и ввода в эксплуатацию офиса врача общей практики в г. Архангельск, ул. Мудьюгскя и проведение технологического и ценового аудита</t>
  </si>
  <si>
    <t>1 шт.</t>
  </si>
  <si>
    <t>ГОСУДАРСТВЕННОЕ БЮДЖЕТНОЕ УЧРЕЖДЕНИЕ ЗДРАВООХРАНЕНИЯ АРХАНГЕЛЬСКОЙ ОБЛАСТИ "АРХАНГЕЛЬСКАЯ ГОРОДСКАЯ КЛИНИЧЕСКАЯ БОЛЬНИЦА №6"</t>
  </si>
  <si>
    <t>Утверждено постановлением Правительства Архангельской области от 07.12.2022 № 794-пп (в ред. от 21.06.2023) на 2023 год</t>
  </si>
  <si>
    <t xml:space="preserve">1 шт. </t>
  </si>
  <si>
    <t>32,00</t>
  </si>
  <si>
    <t>36,57</t>
  </si>
  <si>
    <t>за  1 полугодие 2023 года</t>
  </si>
</sst>
</file>

<file path=xl/styles.xml><?xml version="1.0" encoding="utf-8"?>
<styleSheet xmlns="http://schemas.openxmlformats.org/spreadsheetml/2006/main">
  <numFmts count="1">
    <numFmt numFmtId="164" formatCode="#0.00"/>
  </numFmts>
  <fonts count="17">
    <font>
      <sz val="11"/>
      <name val="Calibri"/>
      <family val="2"/>
      <scheme val="minor"/>
    </font>
    <font>
      <sz val="10"/>
      <color rgb="FF000000"/>
      <name val="Arial"/>
    </font>
    <font>
      <sz val="9"/>
      <color rgb="FF000000"/>
      <name val="Times New Roman"/>
    </font>
    <font>
      <sz val="11"/>
      <color rgb="FF000000"/>
      <name val="Calibri"/>
      <scheme val="minor"/>
    </font>
    <font>
      <b/>
      <sz val="8"/>
      <color rgb="FF000000"/>
      <name val="Times New Roman"/>
    </font>
    <font>
      <b/>
      <sz val="8"/>
      <color rgb="FFC45E07"/>
      <name val="Times New Roman"/>
    </font>
    <font>
      <sz val="8"/>
      <color rgb="FF000000"/>
      <name val="Times New Roman"/>
    </font>
    <font>
      <sz val="8"/>
      <color rgb="FFC45E07"/>
      <name val="Times New Roman"/>
    </font>
    <font>
      <sz val="8"/>
      <color rgb="FF000000"/>
      <name val="Calibri"/>
      <scheme val="minor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</font>
    <font>
      <sz val="9"/>
      <name val="Times New Roman"/>
    </font>
    <font>
      <b/>
      <sz val="8"/>
      <name val="Times New Roman"/>
    </font>
    <font>
      <sz val="8"/>
      <name val="Times New Roman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6">
    <xf numFmtId="0" fontId="0" fillId="0" borderId="0"/>
    <xf numFmtId="0" fontId="1" fillId="2" borderId="1"/>
    <xf numFmtId="0" fontId="2" fillId="0" borderId="1">
      <alignment horizontal="center"/>
    </xf>
    <xf numFmtId="0" fontId="1" fillId="0" borderId="1"/>
    <xf numFmtId="0" fontId="2" fillId="0" borderId="1">
      <alignment horizontal="center" wrapText="1"/>
    </xf>
    <xf numFmtId="0" fontId="3" fillId="0" borderId="1"/>
    <xf numFmtId="0" fontId="2" fillId="0" borderId="1">
      <alignment horizontal="center"/>
    </xf>
    <xf numFmtId="0" fontId="2" fillId="0" borderId="1"/>
    <xf numFmtId="0" fontId="2" fillId="0" borderId="1">
      <alignment horizontal="right" vertical="top"/>
    </xf>
    <xf numFmtId="0" fontId="4" fillId="0" borderId="3">
      <alignment horizontal="center" vertical="center" wrapText="1"/>
    </xf>
    <xf numFmtId="49" fontId="4" fillId="0" borderId="3">
      <alignment horizontal="center" vertical="center" wrapText="1"/>
    </xf>
    <xf numFmtId="49" fontId="5" fillId="0" borderId="3">
      <alignment horizontal="center" vertical="center" wrapText="1"/>
    </xf>
    <xf numFmtId="0" fontId="6" fillId="3" borderId="3">
      <alignment horizontal="center"/>
    </xf>
    <xf numFmtId="49" fontId="4" fillId="3" borderId="3">
      <alignment horizontal="center" vertical="center"/>
    </xf>
    <xf numFmtId="0" fontId="3" fillId="3" borderId="1">
      <alignment horizontal="center"/>
    </xf>
    <xf numFmtId="0" fontId="4" fillId="3" borderId="3">
      <alignment horizontal="left"/>
    </xf>
    <xf numFmtId="4" fontId="5" fillId="3" borderId="3">
      <alignment horizontal="right" vertical="top" wrapText="1"/>
    </xf>
    <xf numFmtId="4" fontId="4" fillId="3" borderId="3">
      <alignment horizontal="right" vertical="top" wrapText="1"/>
    </xf>
    <xf numFmtId="164" fontId="4" fillId="3" borderId="3">
      <alignment horizontal="right" vertical="top" wrapText="1"/>
    </xf>
    <xf numFmtId="0" fontId="6" fillId="3" borderId="3">
      <alignment horizontal="left"/>
    </xf>
    <xf numFmtId="4" fontId="7" fillId="3" borderId="3">
      <alignment horizontal="right" vertical="top" wrapText="1"/>
    </xf>
    <xf numFmtId="4" fontId="6" fillId="3" borderId="3">
      <alignment horizontal="right" vertical="top" wrapText="1"/>
    </xf>
    <xf numFmtId="164" fontId="6" fillId="3" borderId="3">
      <alignment horizontal="right" vertical="top" wrapText="1"/>
    </xf>
    <xf numFmtId="49" fontId="6" fillId="3" borderId="3">
      <alignment horizontal="right" vertical="center"/>
    </xf>
    <xf numFmtId="0" fontId="4" fillId="0" borderId="3">
      <alignment horizontal="left" vertical="top" wrapText="1"/>
    </xf>
    <xf numFmtId="4" fontId="5" fillId="0" borderId="3">
      <alignment horizontal="right" vertical="top" wrapText="1"/>
    </xf>
    <xf numFmtId="4" fontId="4" fillId="0" borderId="3">
      <alignment horizontal="right" vertical="top" wrapText="1"/>
    </xf>
    <xf numFmtId="164" fontId="4" fillId="0" borderId="3">
      <alignment horizontal="right" vertical="top" wrapText="1"/>
    </xf>
    <xf numFmtId="0" fontId="6" fillId="0" borderId="3">
      <alignment horizontal="left" vertical="top" wrapText="1"/>
    </xf>
    <xf numFmtId="4" fontId="7" fillId="0" borderId="3">
      <alignment horizontal="right" vertical="top" wrapText="1"/>
    </xf>
    <xf numFmtId="4" fontId="6" fillId="0" borderId="3">
      <alignment horizontal="right" vertical="top" wrapText="1"/>
    </xf>
    <xf numFmtId="164" fontId="6" fillId="0" borderId="3">
      <alignment horizontal="right" vertical="top" wrapText="1"/>
    </xf>
    <xf numFmtId="49" fontId="6" fillId="0" borderId="3">
      <alignment horizontal="right" vertical="center"/>
    </xf>
    <xf numFmtId="4" fontId="7" fillId="0" borderId="3">
      <alignment horizontal="right" vertical="top" shrinkToFit="1"/>
    </xf>
    <xf numFmtId="4" fontId="6" fillId="0" borderId="3">
      <alignment horizontal="right" vertical="top" shrinkToFit="1"/>
    </xf>
    <xf numFmtId="4" fontId="5" fillId="0" borderId="3">
      <alignment horizontal="right" vertical="top" shrinkToFit="1"/>
    </xf>
    <xf numFmtId="4" fontId="4" fillId="0" borderId="3">
      <alignment horizontal="right" vertical="top" shrinkToFit="1"/>
    </xf>
    <xf numFmtId="49" fontId="6" fillId="0" borderId="3">
      <alignment horizontal="center" vertical="top" shrinkToFit="1"/>
    </xf>
    <xf numFmtId="49" fontId="6" fillId="0" borderId="3">
      <alignment horizontal="center" vertical="top" wrapText="1"/>
    </xf>
    <xf numFmtId="0" fontId="8" fillId="0" borderId="3"/>
    <xf numFmtId="0" fontId="9" fillId="0" borderId="0"/>
    <xf numFmtId="0" fontId="9" fillId="0" borderId="0"/>
    <xf numFmtId="0" fontId="9" fillId="0" borderId="0"/>
    <xf numFmtId="0" fontId="3" fillId="0" borderId="1"/>
    <xf numFmtId="0" fontId="3" fillId="0" borderId="1"/>
    <xf numFmtId="0" fontId="2" fillId="0" borderId="1">
      <alignment horizontal="center"/>
    </xf>
  </cellStyleXfs>
  <cellXfs count="78">
    <xf numFmtId="0" fontId="0" fillId="0" borderId="0" xfId="0"/>
    <xf numFmtId="0" fontId="0" fillId="0" borderId="0" xfId="0" applyProtection="1">
      <protection locked="0"/>
    </xf>
    <xf numFmtId="0" fontId="1" fillId="2" borderId="1" xfId="1" applyNumberFormat="1" applyProtection="1"/>
    <xf numFmtId="0" fontId="1" fillId="0" borderId="1" xfId="3" applyNumberFormat="1" applyProtection="1"/>
    <xf numFmtId="0" fontId="3" fillId="0" borderId="1" xfId="5" applyNumberFormat="1" applyProtection="1"/>
    <xf numFmtId="0" fontId="2" fillId="0" borderId="1" xfId="6" applyNumberFormat="1" applyProtection="1">
      <alignment horizontal="center"/>
    </xf>
    <xf numFmtId="0" fontId="2" fillId="0" borderId="1" xfId="7" applyNumberFormat="1" applyProtection="1"/>
    <xf numFmtId="0" fontId="3" fillId="3" borderId="1" xfId="14" applyNumberFormat="1" applyProtection="1">
      <alignment horizontal="center"/>
    </xf>
    <xf numFmtId="0" fontId="2" fillId="0" borderId="6" xfId="8" applyBorder="1" applyAlignment="1">
      <alignment vertical="top"/>
    </xf>
    <xf numFmtId="4" fontId="11" fillId="4" borderId="3" xfId="35" applyNumberFormat="1" applyFont="1" applyFill="1" applyProtection="1">
      <alignment horizontal="right" vertical="top" shrinkToFit="1"/>
    </xf>
    <xf numFmtId="4" fontId="10" fillId="4" borderId="3" xfId="35" applyNumberFormat="1" applyFont="1" applyFill="1" applyProtection="1">
      <alignment horizontal="right" vertical="top" shrinkToFit="1"/>
    </xf>
    <xf numFmtId="0" fontId="12" fillId="4" borderId="1" xfId="1" applyNumberFormat="1" applyFont="1" applyFill="1" applyProtection="1"/>
    <xf numFmtId="0" fontId="13" fillId="4" borderId="1" xfId="6" applyNumberFormat="1" applyFont="1" applyFill="1" applyProtection="1">
      <alignment horizontal="center"/>
    </xf>
    <xf numFmtId="0" fontId="13" fillId="4" borderId="6" xfId="8" applyFont="1" applyFill="1" applyBorder="1" applyAlignment="1">
      <alignment vertical="top"/>
    </xf>
    <xf numFmtId="49" fontId="14" fillId="4" borderId="3" xfId="10" applyNumberFormat="1" applyFont="1" applyFill="1" applyProtection="1">
      <alignment horizontal="center" vertical="center" wrapText="1"/>
    </xf>
    <xf numFmtId="49" fontId="14" fillId="4" borderId="3" xfId="13" applyNumberFormat="1" applyFont="1" applyFill="1" applyProtection="1">
      <alignment horizontal="center" vertical="center"/>
    </xf>
    <xf numFmtId="4" fontId="11" fillId="4" borderId="3" xfId="17" applyNumberFormat="1" applyFont="1" applyFill="1" applyProtection="1">
      <alignment horizontal="right" vertical="top" wrapText="1"/>
    </xf>
    <xf numFmtId="4" fontId="14" fillId="4" borderId="3" xfId="17" applyNumberFormat="1" applyFont="1" applyFill="1" applyProtection="1">
      <alignment horizontal="right" vertical="top" wrapText="1"/>
    </xf>
    <xf numFmtId="4" fontId="15" fillId="4" borderId="3" xfId="21" applyNumberFormat="1" applyFont="1" applyFill="1" applyProtection="1">
      <alignment horizontal="right" vertical="top" wrapText="1"/>
    </xf>
    <xf numFmtId="4" fontId="10" fillId="4" borderId="3" xfId="21" applyNumberFormat="1" applyFont="1" applyFill="1" applyProtection="1">
      <alignment horizontal="right" vertical="top" wrapText="1"/>
    </xf>
    <xf numFmtId="4" fontId="11" fillId="4" borderId="3" xfId="26" applyNumberFormat="1" applyFont="1" applyFill="1" applyProtection="1">
      <alignment horizontal="right" vertical="top" wrapText="1"/>
    </xf>
    <xf numFmtId="4" fontId="14" fillId="4" borderId="3" xfId="26" applyNumberFormat="1" applyFont="1" applyFill="1" applyProtection="1">
      <alignment horizontal="right" vertical="top" wrapText="1"/>
    </xf>
    <xf numFmtId="4" fontId="15" fillId="4" borderId="3" xfId="30" applyNumberFormat="1" applyFont="1" applyFill="1" applyProtection="1">
      <alignment horizontal="right" vertical="top" wrapText="1"/>
    </xf>
    <xf numFmtId="4" fontId="10" fillId="4" borderId="3" xfId="30" applyNumberFormat="1" applyFont="1" applyFill="1" applyProtection="1">
      <alignment horizontal="right" vertical="top" wrapText="1"/>
    </xf>
    <xf numFmtId="4" fontId="10" fillId="4" borderId="3" xfId="34" applyNumberFormat="1" applyFont="1" applyFill="1" applyProtection="1">
      <alignment horizontal="right" vertical="top" shrinkToFit="1"/>
    </xf>
    <xf numFmtId="4" fontId="15" fillId="4" borderId="3" xfId="34" applyNumberFormat="1" applyFont="1" applyFill="1" applyProtection="1">
      <alignment horizontal="right" vertical="top" shrinkToFit="1"/>
    </xf>
    <xf numFmtId="4" fontId="14" fillId="4" borderId="3" xfId="36" applyNumberFormat="1" applyFont="1" applyFill="1" applyProtection="1">
      <alignment horizontal="right" vertical="top" shrinkToFit="1"/>
    </xf>
    <xf numFmtId="0" fontId="9" fillId="4" borderId="0" xfId="0" applyFont="1" applyFill="1" applyProtection="1">
      <protection locked="0"/>
    </xf>
    <xf numFmtId="4" fontId="2" fillId="0" borderId="6" xfId="8" applyNumberFormat="1" applyBorder="1" applyAlignment="1">
      <alignment vertical="top"/>
    </xf>
    <xf numFmtId="4" fontId="11" fillId="4" borderId="3" xfId="16" applyNumberFormat="1" applyFont="1" applyFill="1" applyProtection="1">
      <alignment horizontal="right" vertical="top" wrapText="1"/>
    </xf>
    <xf numFmtId="4" fontId="11" fillId="4" borderId="3" xfId="25" applyNumberFormat="1" applyFont="1" applyFill="1" applyProtection="1">
      <alignment horizontal="right" vertical="top" wrapText="1"/>
    </xf>
    <xf numFmtId="4" fontId="10" fillId="4" borderId="3" xfId="33" applyNumberFormat="1" applyFont="1" applyFill="1" applyProtection="1">
      <alignment horizontal="right" vertical="top" shrinkToFit="1"/>
    </xf>
    <xf numFmtId="4" fontId="10" fillId="4" borderId="3" xfId="29" applyNumberFormat="1" applyFont="1" applyFill="1" applyProtection="1">
      <alignment horizontal="right" vertical="top" wrapText="1"/>
    </xf>
    <xf numFmtId="49" fontId="14" fillId="4" borderId="3" xfId="11" applyNumberFormat="1" applyFont="1" applyFill="1" applyProtection="1">
      <alignment horizontal="center" vertical="center" wrapText="1"/>
    </xf>
    <xf numFmtId="0" fontId="15" fillId="4" borderId="3" xfId="12" applyNumberFormat="1" applyFont="1" applyFill="1" applyProtection="1">
      <alignment horizontal="center"/>
    </xf>
    <xf numFmtId="164" fontId="14" fillId="4" borderId="3" xfId="18" applyNumberFormat="1" applyFont="1" applyFill="1" applyProtection="1">
      <alignment horizontal="right" vertical="top" wrapText="1"/>
    </xf>
    <xf numFmtId="4" fontId="15" fillId="4" borderId="3" xfId="20" applyNumberFormat="1" applyFont="1" applyFill="1" applyProtection="1">
      <alignment horizontal="right" vertical="top" wrapText="1"/>
    </xf>
    <xf numFmtId="164" fontId="15" fillId="4" borderId="3" xfId="22" applyNumberFormat="1" applyFont="1" applyFill="1" applyProtection="1">
      <alignment horizontal="right" vertical="top" wrapText="1"/>
    </xf>
    <xf numFmtId="49" fontId="15" fillId="4" borderId="3" xfId="23" applyNumberFormat="1" applyFont="1" applyFill="1" applyProtection="1">
      <alignment horizontal="right" vertical="center"/>
    </xf>
    <xf numFmtId="164" fontId="14" fillId="4" borderId="3" xfId="27" applyNumberFormat="1" applyFont="1" applyFill="1" applyProtection="1">
      <alignment horizontal="right" vertical="top" wrapText="1"/>
    </xf>
    <xf numFmtId="4" fontId="15" fillId="4" borderId="3" xfId="29" applyNumberFormat="1" applyFont="1" applyFill="1" applyProtection="1">
      <alignment horizontal="right" vertical="top" wrapText="1"/>
    </xf>
    <xf numFmtId="164" fontId="15" fillId="4" borderId="3" xfId="31" applyNumberFormat="1" applyFont="1" applyFill="1" applyProtection="1">
      <alignment horizontal="right" vertical="top" wrapText="1"/>
    </xf>
    <xf numFmtId="49" fontId="10" fillId="4" borderId="3" xfId="32" applyNumberFormat="1" applyFont="1" applyFill="1" applyProtection="1">
      <alignment horizontal="right" vertical="center"/>
    </xf>
    <xf numFmtId="4" fontId="15" fillId="4" borderId="3" xfId="33" applyNumberFormat="1" applyFont="1" applyFill="1" applyProtection="1">
      <alignment horizontal="right" vertical="top" shrinkToFit="1"/>
    </xf>
    <xf numFmtId="0" fontId="15" fillId="4" borderId="3" xfId="28" applyNumberFormat="1" applyFont="1" applyFill="1" applyProtection="1">
      <alignment horizontal="left" vertical="top" wrapText="1"/>
    </xf>
    <xf numFmtId="49" fontId="15" fillId="4" borderId="3" xfId="37" applyNumberFormat="1" applyFont="1" applyFill="1" applyProtection="1">
      <alignment horizontal="center" vertical="top" shrinkToFit="1"/>
    </xf>
    <xf numFmtId="49" fontId="15" fillId="4" borderId="3" xfId="38" applyNumberFormat="1" applyFont="1" applyFill="1" applyProtection="1">
      <alignment horizontal="center" vertical="top" wrapText="1"/>
    </xf>
    <xf numFmtId="0" fontId="16" fillId="4" borderId="3" xfId="39" applyNumberFormat="1" applyFont="1" applyFill="1" applyProtection="1"/>
    <xf numFmtId="0" fontId="10" fillId="4" borderId="3" xfId="28" applyNumberFormat="1" applyFont="1" applyFill="1" applyProtection="1">
      <alignment horizontal="left" vertical="top" wrapText="1"/>
    </xf>
    <xf numFmtId="49" fontId="10" fillId="4" borderId="3" xfId="38" applyNumberFormat="1" applyFont="1" applyFill="1" applyProtection="1">
      <alignment horizontal="center" vertical="top" wrapText="1"/>
    </xf>
    <xf numFmtId="4" fontId="10" fillId="4" borderId="3" xfId="36" applyNumberFormat="1" applyFont="1" applyFill="1" applyProtection="1">
      <alignment horizontal="right" vertical="top" shrinkToFit="1"/>
    </xf>
    <xf numFmtId="49" fontId="15" fillId="4" borderId="3" xfId="32" applyNumberFormat="1" applyFont="1" applyFill="1" applyProtection="1">
      <alignment horizontal="right" vertical="center"/>
    </xf>
    <xf numFmtId="164" fontId="11" fillId="4" borderId="3" xfId="22" applyNumberFormat="1" applyFont="1" applyFill="1" applyProtection="1">
      <alignment horizontal="right" vertical="top" wrapText="1"/>
    </xf>
    <xf numFmtId="4" fontId="10" fillId="4" borderId="3" xfId="26" applyNumberFormat="1" applyFont="1" applyFill="1" applyProtection="1">
      <alignment horizontal="right" vertical="top" wrapText="1"/>
    </xf>
    <xf numFmtId="164" fontId="11" fillId="4" borderId="3" xfId="31" applyNumberFormat="1" applyFont="1" applyFill="1" applyProtection="1">
      <alignment horizontal="right" vertical="top" wrapText="1"/>
    </xf>
    <xf numFmtId="0" fontId="14" fillId="4" borderId="3" xfId="24" applyNumberFormat="1" applyFont="1" applyFill="1" applyProtection="1">
      <alignment horizontal="left" vertical="top" wrapText="1"/>
    </xf>
    <xf numFmtId="0" fontId="14" fillId="4" borderId="3" xfId="24" applyFont="1" applyFill="1">
      <alignment horizontal="left" vertical="top" wrapText="1"/>
    </xf>
    <xf numFmtId="0" fontId="15" fillId="4" borderId="3" xfId="28" applyNumberFormat="1" applyFont="1" applyFill="1" applyProtection="1">
      <alignment horizontal="left" vertical="top" wrapText="1"/>
    </xf>
    <xf numFmtId="0" fontId="15" fillId="4" borderId="3" xfId="28" applyFont="1" applyFill="1">
      <alignment horizontal="left" vertical="top" wrapText="1"/>
    </xf>
    <xf numFmtId="49" fontId="14" fillId="4" borderId="3" xfId="10" applyNumberFormat="1" applyFont="1" applyFill="1" applyProtection="1">
      <alignment horizontal="center" vertical="center" wrapText="1"/>
    </xf>
    <xf numFmtId="49" fontId="14" fillId="4" borderId="3" xfId="10" applyFont="1" applyFill="1">
      <alignment horizontal="center" vertical="center" wrapText="1"/>
    </xf>
    <xf numFmtId="0" fontId="14" fillId="4" borderId="3" xfId="15" applyNumberFormat="1" applyFont="1" applyFill="1" applyProtection="1">
      <alignment horizontal="left"/>
    </xf>
    <xf numFmtId="0" fontId="14" fillId="4" borderId="3" xfId="15" applyFont="1" applyFill="1">
      <alignment horizontal="left"/>
    </xf>
    <xf numFmtId="0" fontId="15" fillId="4" borderId="3" xfId="19" applyNumberFormat="1" applyFont="1" applyFill="1" applyProtection="1">
      <alignment horizontal="left"/>
    </xf>
    <xf numFmtId="0" fontId="15" fillId="4" borderId="3" xfId="19" applyFont="1" applyFill="1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2" fillId="0" borderId="1" xfId="4" applyNumberFormat="1" applyProtection="1">
      <alignment horizontal="center" wrapText="1"/>
    </xf>
    <xf numFmtId="0" fontId="2" fillId="0" borderId="1" xfId="4">
      <alignment horizontal="center" wrapText="1"/>
    </xf>
    <xf numFmtId="49" fontId="11" fillId="4" borderId="3" xfId="11" applyNumberFormat="1" applyFont="1" applyFill="1" applyProtection="1">
      <alignment horizontal="center" vertical="center" wrapText="1"/>
    </xf>
    <xf numFmtId="49" fontId="14" fillId="4" borderId="3" xfId="11" applyFont="1" applyFill="1">
      <alignment horizontal="center" vertical="center" wrapText="1"/>
    </xf>
    <xf numFmtId="0" fontId="14" fillId="4" borderId="2" xfId="9" applyNumberFormat="1" applyFont="1" applyFill="1" applyBorder="1" applyProtection="1">
      <alignment horizontal="center" vertical="center" wrapText="1"/>
    </xf>
    <xf numFmtId="0" fontId="14" fillId="4" borderId="4" xfId="9" applyNumberFormat="1" applyFont="1" applyFill="1" applyBorder="1" applyProtection="1">
      <alignment horizontal="center" vertical="center" wrapText="1"/>
    </xf>
    <xf numFmtId="0" fontId="14" fillId="4" borderId="5" xfId="9" applyNumberFormat="1" applyFont="1" applyFill="1" applyBorder="1" applyProtection="1">
      <alignment horizontal="center" vertical="center" wrapText="1"/>
    </xf>
    <xf numFmtId="49" fontId="14" fillId="4" borderId="3" xfId="11" applyNumberFormat="1" applyFont="1" applyFill="1" applyProtection="1">
      <alignment horizontal="center" vertical="center" wrapText="1"/>
    </xf>
    <xf numFmtId="4" fontId="2" fillId="0" borderId="6" xfId="8" applyNumberFormat="1" applyBorder="1" applyAlignment="1" applyProtection="1">
      <alignment horizontal="center" vertical="top"/>
    </xf>
    <xf numFmtId="4" fontId="2" fillId="0" borderId="6" xfId="8" applyNumberFormat="1" applyBorder="1" applyAlignment="1">
      <alignment horizontal="center" vertical="top"/>
    </xf>
    <xf numFmtId="0" fontId="2" fillId="0" borderId="6" xfId="8" applyBorder="1" applyAlignment="1">
      <alignment horizontal="center" vertical="top"/>
    </xf>
  </cellXfs>
  <cellStyles count="46">
    <cellStyle name="br" xfId="42"/>
    <cellStyle name="col" xfId="41"/>
    <cellStyle name="style0" xfId="43"/>
    <cellStyle name="td" xfId="44"/>
    <cellStyle name="tr" xfId="40"/>
    <cellStyle name="xl21" xfId="1"/>
    <cellStyle name="xl22" xfId="6"/>
    <cellStyle name="xl23" xfId="7"/>
    <cellStyle name="xl24" xfId="9"/>
    <cellStyle name="xl25" xfId="12"/>
    <cellStyle name="xl26" xfId="28"/>
    <cellStyle name="xl27" xfId="10"/>
    <cellStyle name="xl28" xfId="13"/>
    <cellStyle name="xl29" xfId="37"/>
    <cellStyle name="xl30" xfId="39"/>
    <cellStyle name="xl31" xfId="38"/>
    <cellStyle name="xl32" xfId="34"/>
    <cellStyle name="xl33" xfId="15"/>
    <cellStyle name="xl34" xfId="19"/>
    <cellStyle name="xl35" xfId="24"/>
    <cellStyle name="xl36" xfId="11"/>
    <cellStyle name="xl37" xfId="16"/>
    <cellStyle name="xl38" xfId="20"/>
    <cellStyle name="xl39" xfId="25"/>
    <cellStyle name="xl40" xfId="29"/>
    <cellStyle name="xl41" xfId="33"/>
    <cellStyle name="xl42" xfId="35"/>
    <cellStyle name="xl43" xfId="17"/>
    <cellStyle name="xl44" xfId="21"/>
    <cellStyle name="xl45" xfId="26"/>
    <cellStyle name="xl46" xfId="30"/>
    <cellStyle name="xl47" xfId="36"/>
    <cellStyle name="xl48" xfId="2"/>
    <cellStyle name="xl49" xfId="45"/>
    <cellStyle name="xl50" xfId="4"/>
    <cellStyle name="xl51" xfId="8"/>
    <cellStyle name="xl52" xfId="18"/>
    <cellStyle name="xl53" xfId="22"/>
    <cellStyle name="xl54" xfId="23"/>
    <cellStyle name="xl55" xfId="27"/>
    <cellStyle name="xl56" xfId="31"/>
    <cellStyle name="xl57" xfId="32"/>
    <cellStyle name="xl58" xfId="3"/>
    <cellStyle name="xl59" xfId="5"/>
    <cellStyle name="xl60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1"/>
  <sheetViews>
    <sheetView showGridLines="0" tabSelected="1" topLeftCell="F1" zoomScale="124" zoomScaleNormal="124" zoomScaleSheetLayoutView="100" workbookViewId="0">
      <pane ySplit="14" topLeftCell="A15" activePane="bottomLeft" state="frozen"/>
      <selection pane="bottomLeft" activeCell="J8" sqref="J8:L8"/>
    </sheetView>
  </sheetViews>
  <sheetFormatPr defaultColWidth="9.1796875" defaultRowHeight="14.5"/>
  <cols>
    <col min="1" max="1" width="40.453125" style="1" customWidth="1"/>
    <col min="2" max="2" width="9.1796875" style="1" customWidth="1"/>
    <col min="3" max="3" width="7.54296875" style="1" customWidth="1"/>
    <col min="4" max="4" width="11.453125" style="1" customWidth="1"/>
    <col min="5" max="5" width="24.1796875" style="1" customWidth="1"/>
    <col min="6" max="6" width="13.453125" style="1" customWidth="1"/>
    <col min="7" max="9" width="14.7265625" style="1" customWidth="1"/>
    <col min="10" max="12" width="14.7265625" style="27" customWidth="1"/>
    <col min="13" max="18" width="14.7265625" style="1" customWidth="1"/>
    <col min="19" max="19" width="10.26953125" style="1" customWidth="1"/>
    <col min="20" max="20" width="9.1796875" style="1" customWidth="1"/>
    <col min="21" max="16384" width="9.1796875" style="1"/>
  </cols>
  <sheetData>
    <row r="1" spans="1:20" hidden="1">
      <c r="A1" s="2"/>
      <c r="B1" s="2"/>
      <c r="C1" s="2"/>
      <c r="D1" s="2"/>
      <c r="E1" s="2"/>
      <c r="F1" s="2"/>
      <c r="G1" s="2"/>
      <c r="H1" s="2"/>
      <c r="I1" s="2"/>
      <c r="J1" s="11"/>
      <c r="K1" s="11"/>
      <c r="L1" s="11"/>
      <c r="M1" s="2"/>
      <c r="N1" s="2"/>
      <c r="O1" s="2"/>
      <c r="P1" s="2"/>
      <c r="Q1" s="2"/>
      <c r="R1" s="2"/>
      <c r="S1" s="2"/>
      <c r="T1" s="2"/>
    </row>
    <row r="2" spans="1:20" ht="12.75" customHeight="1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3"/>
    </row>
    <row r="3" spans="1:20" ht="15.25" customHeight="1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4"/>
    </row>
    <row r="4" spans="1:20" ht="15.25" customHeight="1">
      <c r="A4" s="67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4"/>
    </row>
    <row r="5" spans="1:20" ht="15.25" customHeight="1">
      <c r="A5" s="67" t="s">
        <v>333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4"/>
    </row>
    <row r="6" spans="1:20" ht="12.75" customHeight="1">
      <c r="A6" s="5"/>
      <c r="B6" s="5"/>
      <c r="C6" s="5"/>
      <c r="D6" s="5"/>
      <c r="E6" s="5"/>
      <c r="F6" s="5"/>
      <c r="G6" s="5"/>
      <c r="H6" s="5"/>
      <c r="I6" s="5"/>
      <c r="J6" s="12"/>
      <c r="K6" s="12"/>
      <c r="L6" s="12"/>
      <c r="M6" s="5"/>
      <c r="N6" s="5"/>
      <c r="O6" s="5"/>
      <c r="P6" s="5"/>
      <c r="Q6" s="5"/>
      <c r="R6" s="5"/>
      <c r="S6" s="5"/>
      <c r="T6" s="4"/>
    </row>
    <row r="7" spans="1:20" ht="12.75" customHeight="1">
      <c r="A7" s="6"/>
      <c r="B7" s="75"/>
      <c r="C7" s="75"/>
      <c r="D7" s="76"/>
      <c r="E7" s="77"/>
      <c r="F7" s="8"/>
      <c r="G7" s="28"/>
      <c r="H7" s="8"/>
      <c r="I7" s="8"/>
      <c r="J7" s="13"/>
      <c r="K7" s="13"/>
      <c r="L7" s="13"/>
      <c r="M7" s="8"/>
      <c r="N7" s="8"/>
      <c r="O7" s="8"/>
      <c r="P7" s="8"/>
      <c r="Q7" s="8"/>
      <c r="R7" s="8"/>
      <c r="S7" s="8"/>
      <c r="T7" s="4"/>
    </row>
    <row r="8" spans="1:20" ht="84.25" customHeight="1">
      <c r="A8" s="71" t="s">
        <v>3</v>
      </c>
      <c r="B8" s="59" t="s">
        <v>4</v>
      </c>
      <c r="C8" s="59" t="s">
        <v>5</v>
      </c>
      <c r="D8" s="59" t="s">
        <v>6</v>
      </c>
      <c r="E8" s="59" t="s">
        <v>7</v>
      </c>
      <c r="F8" s="59" t="s">
        <v>8</v>
      </c>
      <c r="G8" s="69" t="s">
        <v>329</v>
      </c>
      <c r="H8" s="70"/>
      <c r="I8" s="70"/>
      <c r="J8" s="59" t="s">
        <v>9</v>
      </c>
      <c r="K8" s="60"/>
      <c r="L8" s="60"/>
      <c r="M8" s="59" t="s">
        <v>10</v>
      </c>
      <c r="N8" s="60"/>
      <c r="O8" s="60"/>
      <c r="P8" s="59" t="s">
        <v>11</v>
      </c>
      <c r="Q8" s="60"/>
      <c r="R8" s="60"/>
      <c r="S8" s="14" t="s">
        <v>12</v>
      </c>
      <c r="T8" s="4"/>
    </row>
    <row r="9" spans="1:20" ht="12.75" customHeight="1">
      <c r="A9" s="72"/>
      <c r="B9" s="60"/>
      <c r="C9" s="60"/>
      <c r="D9" s="60"/>
      <c r="E9" s="60"/>
      <c r="F9" s="60"/>
      <c r="G9" s="74" t="s">
        <v>13</v>
      </c>
      <c r="H9" s="74" t="s">
        <v>14</v>
      </c>
      <c r="I9" s="70"/>
      <c r="J9" s="59" t="s">
        <v>13</v>
      </c>
      <c r="K9" s="59" t="s">
        <v>14</v>
      </c>
      <c r="L9" s="60"/>
      <c r="M9" s="59" t="s">
        <v>13</v>
      </c>
      <c r="N9" s="59" t="s">
        <v>14</v>
      </c>
      <c r="O9" s="60"/>
      <c r="P9" s="59" t="s">
        <v>13</v>
      </c>
      <c r="Q9" s="59" t="s">
        <v>14</v>
      </c>
      <c r="R9" s="60"/>
      <c r="S9" s="59" t="s">
        <v>15</v>
      </c>
      <c r="T9" s="4"/>
    </row>
    <row r="10" spans="1:20" ht="50.25" customHeight="1">
      <c r="A10" s="73"/>
      <c r="B10" s="60"/>
      <c r="C10" s="60"/>
      <c r="D10" s="60"/>
      <c r="E10" s="60"/>
      <c r="F10" s="60"/>
      <c r="G10" s="70"/>
      <c r="H10" s="33" t="s">
        <v>16</v>
      </c>
      <c r="I10" s="33" t="s">
        <v>17</v>
      </c>
      <c r="J10" s="60"/>
      <c r="K10" s="14" t="s">
        <v>16</v>
      </c>
      <c r="L10" s="14" t="s">
        <v>18</v>
      </c>
      <c r="M10" s="60"/>
      <c r="N10" s="14" t="s">
        <v>16</v>
      </c>
      <c r="O10" s="14" t="s">
        <v>18</v>
      </c>
      <c r="P10" s="60"/>
      <c r="Q10" s="14" t="s">
        <v>16</v>
      </c>
      <c r="R10" s="14" t="s">
        <v>18</v>
      </c>
      <c r="S10" s="60"/>
      <c r="T10" s="4"/>
    </row>
    <row r="11" spans="1:20" ht="12.75" customHeight="1">
      <c r="A11" s="34">
        <v>1</v>
      </c>
      <c r="B11" s="15" t="s">
        <v>19</v>
      </c>
      <c r="C11" s="15" t="s">
        <v>20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26</v>
      </c>
      <c r="J11" s="15" t="s">
        <v>27</v>
      </c>
      <c r="K11" s="15" t="s">
        <v>28</v>
      </c>
      <c r="L11" s="15" t="s">
        <v>29</v>
      </c>
      <c r="M11" s="15" t="s">
        <v>30</v>
      </c>
      <c r="N11" s="15" t="s">
        <v>31</v>
      </c>
      <c r="O11" s="15" t="s">
        <v>32</v>
      </c>
      <c r="P11" s="15" t="s">
        <v>33</v>
      </c>
      <c r="Q11" s="15" t="s">
        <v>34</v>
      </c>
      <c r="R11" s="15" t="s">
        <v>35</v>
      </c>
      <c r="S11" s="15" t="s">
        <v>36</v>
      </c>
      <c r="T11" s="7"/>
    </row>
    <row r="12" spans="1:20" ht="12.75" customHeight="1">
      <c r="A12" s="61" t="s">
        <v>37</v>
      </c>
      <c r="B12" s="62"/>
      <c r="C12" s="62"/>
      <c r="D12" s="62"/>
      <c r="E12" s="62"/>
      <c r="F12" s="62"/>
      <c r="G12" s="29">
        <f>G13+G14</f>
        <v>9241072605.6699982</v>
      </c>
      <c r="H12" s="29">
        <f t="shared" ref="H12:I12" si="0">H13+H14</f>
        <v>5156885556.7399998</v>
      </c>
      <c r="I12" s="29">
        <f t="shared" si="0"/>
        <v>4084187048.9300003</v>
      </c>
      <c r="J12" s="16">
        <f>K12+L12</f>
        <v>8961165753.0299988</v>
      </c>
      <c r="K12" s="17">
        <v>5156885556.7399998</v>
      </c>
      <c r="L12" s="16">
        <v>3804280196.29</v>
      </c>
      <c r="M12" s="17">
        <f>N12+O12</f>
        <v>3292962672.3000002</v>
      </c>
      <c r="N12" s="17">
        <v>1644345403.1300001</v>
      </c>
      <c r="O12" s="17">
        <v>1648617269.1700001</v>
      </c>
      <c r="P12" s="17">
        <f>Q12+R12</f>
        <v>3104549235.1199999</v>
      </c>
      <c r="Q12" s="17">
        <v>1641372420.1099999</v>
      </c>
      <c r="R12" s="17">
        <v>1463176815.01</v>
      </c>
      <c r="S12" s="35">
        <v>34.64</v>
      </c>
      <c r="T12" s="7"/>
    </row>
    <row r="13" spans="1:20" ht="12.75" customHeight="1">
      <c r="A13" s="63" t="s">
        <v>38</v>
      </c>
      <c r="B13" s="64"/>
      <c r="C13" s="64"/>
      <c r="D13" s="64"/>
      <c r="E13" s="64"/>
      <c r="F13" s="64"/>
      <c r="G13" s="36">
        <f>H13+I13</f>
        <v>4467785237.3499994</v>
      </c>
      <c r="H13" s="36">
        <v>3812084356.7399998</v>
      </c>
      <c r="I13" s="36">
        <f>652837810.76+2601534.8+261535.05</f>
        <v>655700880.6099999</v>
      </c>
      <c r="J13" s="18">
        <v>4464922167.5</v>
      </c>
      <c r="K13" s="18">
        <v>3812084356.7399998</v>
      </c>
      <c r="L13" s="18">
        <v>652837810.75999999</v>
      </c>
      <c r="M13" s="18">
        <f>N13+O13</f>
        <v>1460272300.5599999</v>
      </c>
      <c r="N13" s="18">
        <v>1411531602.3399999</v>
      </c>
      <c r="O13" s="18">
        <v>48740698.219999999</v>
      </c>
      <c r="P13" s="18">
        <v>1460272300.54</v>
      </c>
      <c r="Q13" s="18">
        <v>1411531602.3299999</v>
      </c>
      <c r="R13" s="18">
        <v>48740698.210000001</v>
      </c>
      <c r="S13" s="37">
        <v>32.705436864482586</v>
      </c>
      <c r="T13" s="7"/>
    </row>
    <row r="14" spans="1:20" ht="12.75" customHeight="1">
      <c r="A14" s="63" t="s">
        <v>39</v>
      </c>
      <c r="B14" s="64"/>
      <c r="C14" s="64"/>
      <c r="D14" s="64"/>
      <c r="E14" s="64"/>
      <c r="F14" s="64"/>
      <c r="G14" s="36">
        <f>H14+I14</f>
        <v>4773287368.3199997</v>
      </c>
      <c r="H14" s="36">
        <v>1344801200</v>
      </c>
      <c r="I14" s="36">
        <f>3150844385.53+1440000+70000000+50000000+107480000+595000+3078782.79+44450000+598000</f>
        <v>3428486168.3200002</v>
      </c>
      <c r="J14" s="19">
        <f>K14+L14</f>
        <v>4496243585.5300007</v>
      </c>
      <c r="K14" s="18">
        <v>1344801200</v>
      </c>
      <c r="L14" s="19">
        <v>3151442385.5300002</v>
      </c>
      <c r="M14" s="18">
        <f>N14+O14</f>
        <v>1832690371.74</v>
      </c>
      <c r="N14" s="18">
        <v>232813800.78999999</v>
      </c>
      <c r="O14" s="18">
        <v>1599876570.95</v>
      </c>
      <c r="P14" s="18">
        <f>Q14+R14</f>
        <v>1644276934.5799999</v>
      </c>
      <c r="Q14" s="18">
        <v>229840817.78</v>
      </c>
      <c r="R14" s="18">
        <v>1414436116.8</v>
      </c>
      <c r="S14" s="38" t="s">
        <v>332</v>
      </c>
      <c r="T14" s="7"/>
    </row>
    <row r="15" spans="1:20" ht="15.25" customHeight="1">
      <c r="A15" s="55" t="s">
        <v>40</v>
      </c>
      <c r="B15" s="56"/>
      <c r="C15" s="56"/>
      <c r="D15" s="56"/>
      <c r="E15" s="56"/>
      <c r="F15" s="56"/>
      <c r="G15" s="30">
        <f>G16+G17</f>
        <v>817986663.42999995</v>
      </c>
      <c r="H15" s="30">
        <f>H16+H17</f>
        <v>646180656.74000001</v>
      </c>
      <c r="I15" s="30">
        <f>I16+I17</f>
        <v>171806006.69</v>
      </c>
      <c r="J15" s="20">
        <f>K15+L15</f>
        <v>743683593.58000004</v>
      </c>
      <c r="K15" s="21">
        <v>646180656.74000001</v>
      </c>
      <c r="L15" s="20">
        <v>97502936.840000004</v>
      </c>
      <c r="M15" s="21">
        <v>345930168.05000001</v>
      </c>
      <c r="N15" s="21">
        <v>317032968.63</v>
      </c>
      <c r="O15" s="21">
        <v>28897199.420000002</v>
      </c>
      <c r="P15" s="21">
        <v>345798168.05000001</v>
      </c>
      <c r="Q15" s="21">
        <v>317032968.63</v>
      </c>
      <c r="R15" s="21">
        <v>28765199.420000002</v>
      </c>
      <c r="S15" s="39">
        <v>46.5</v>
      </c>
      <c r="T15" s="4"/>
    </row>
    <row r="16" spans="1:20" ht="12.75" customHeight="1">
      <c r="A16" s="57" t="s">
        <v>38</v>
      </c>
      <c r="B16" s="58"/>
      <c r="C16" s="58"/>
      <c r="D16" s="58"/>
      <c r="E16" s="58"/>
      <c r="F16" s="58"/>
      <c r="G16" s="40">
        <f>H16+I16</f>
        <v>732543164.79999995</v>
      </c>
      <c r="H16" s="40">
        <v>646180656.74000001</v>
      </c>
      <c r="I16" s="40">
        <f>I27+I31+I33+I36+I38+I40</f>
        <v>86362508.060000002</v>
      </c>
      <c r="J16" s="22">
        <v>732281629.75</v>
      </c>
      <c r="K16" s="22">
        <v>646180656.74000001</v>
      </c>
      <c r="L16" s="22">
        <v>86100973.010000005</v>
      </c>
      <c r="M16" s="22">
        <v>342150003.69999999</v>
      </c>
      <c r="N16" s="22">
        <v>317032968.63</v>
      </c>
      <c r="O16" s="18">
        <v>25117035.07</v>
      </c>
      <c r="P16" s="22">
        <v>342150003.69999999</v>
      </c>
      <c r="Q16" s="22">
        <v>317032968.63</v>
      </c>
      <c r="R16" s="18">
        <v>25117035.07</v>
      </c>
      <c r="S16" s="41">
        <v>46.723827254387025</v>
      </c>
      <c r="T16" s="4"/>
    </row>
    <row r="17" spans="1:20" ht="12.75" customHeight="1">
      <c r="A17" s="57" t="s">
        <v>39</v>
      </c>
      <c r="B17" s="58"/>
      <c r="C17" s="58"/>
      <c r="D17" s="58"/>
      <c r="E17" s="58"/>
      <c r="F17" s="58"/>
      <c r="G17" s="40">
        <f>H17+I17</f>
        <v>85443498.629999995</v>
      </c>
      <c r="H17" s="40">
        <v>0</v>
      </c>
      <c r="I17" s="40">
        <f>10803963.83+1440000+70000000+2601534.8+598000</f>
        <v>85443498.629999995</v>
      </c>
      <c r="J17" s="23">
        <v>11401963.83</v>
      </c>
      <c r="K17" s="22">
        <v>0</v>
      </c>
      <c r="L17" s="23">
        <v>11401963.83</v>
      </c>
      <c r="M17" s="22">
        <v>3780164.35</v>
      </c>
      <c r="N17" s="22">
        <v>0</v>
      </c>
      <c r="O17" s="22">
        <v>3780164.35</v>
      </c>
      <c r="P17" s="22">
        <v>3648164.35</v>
      </c>
      <c r="Q17" s="22">
        <v>0</v>
      </c>
      <c r="R17" s="22">
        <v>3648164.35</v>
      </c>
      <c r="S17" s="42" t="s">
        <v>331</v>
      </c>
      <c r="T17" s="4"/>
    </row>
    <row r="18" spans="1:20" ht="15.25" customHeight="1">
      <c r="A18" s="57" t="s">
        <v>41</v>
      </c>
      <c r="B18" s="58"/>
      <c r="C18" s="58"/>
      <c r="D18" s="58"/>
      <c r="E18" s="58"/>
      <c r="F18" s="58"/>
      <c r="G18" s="43">
        <f>H18+I18</f>
        <v>817986663.43000007</v>
      </c>
      <c r="H18" s="43">
        <v>646180656.74000001</v>
      </c>
      <c r="I18" s="43">
        <f>I19+I41</f>
        <v>171806006.69000003</v>
      </c>
      <c r="J18" s="24">
        <v>743683593.58000004</v>
      </c>
      <c r="K18" s="25">
        <v>646180656.74000001</v>
      </c>
      <c r="L18" s="24">
        <v>97502936.840000004</v>
      </c>
      <c r="M18" s="25">
        <v>345930168.05000001</v>
      </c>
      <c r="N18" s="25">
        <v>317032968.63</v>
      </c>
      <c r="O18" s="25">
        <v>28897199.420000002</v>
      </c>
      <c r="P18" s="25">
        <v>345798168.05000001</v>
      </c>
      <c r="Q18" s="25">
        <v>317032968.63</v>
      </c>
      <c r="R18" s="25">
        <v>28765199.420000002</v>
      </c>
      <c r="S18" s="37">
        <v>46.5</v>
      </c>
      <c r="T18" s="4"/>
    </row>
    <row r="19" spans="1:20" ht="15.25" customHeight="1">
      <c r="A19" s="55" t="s">
        <v>42</v>
      </c>
      <c r="B19" s="56"/>
      <c r="C19" s="56"/>
      <c r="D19" s="56"/>
      <c r="E19" s="56"/>
      <c r="F19" s="56"/>
      <c r="G19" s="9">
        <f>736681593.58+1440000+70000000+261535.05+2601534.8</f>
        <v>810984663.42999995</v>
      </c>
      <c r="H19" s="9">
        <v>646180656.74000001</v>
      </c>
      <c r="I19" s="9">
        <f>90500936.84+1440000+70000000+261535.05+2601534.8</f>
        <v>164804006.69000003</v>
      </c>
      <c r="J19" s="26">
        <v>736681593.58000004</v>
      </c>
      <c r="K19" s="26">
        <v>646180656.74000001</v>
      </c>
      <c r="L19" s="26">
        <v>90500936.840000004</v>
      </c>
      <c r="M19" s="26">
        <v>345930168.05000001</v>
      </c>
      <c r="N19" s="26">
        <v>317032968.63</v>
      </c>
      <c r="O19" s="26">
        <v>28897199.420000002</v>
      </c>
      <c r="P19" s="26">
        <v>345798168.05000001</v>
      </c>
      <c r="Q19" s="26">
        <v>317032968.63</v>
      </c>
      <c r="R19" s="26">
        <v>28765199.420000002</v>
      </c>
      <c r="S19" s="52">
        <v>46.939976655253304</v>
      </c>
      <c r="T19" s="4"/>
    </row>
    <row r="20" spans="1:20" ht="52.5">
      <c r="A20" s="44" t="s">
        <v>43</v>
      </c>
      <c r="B20" s="45" t="s">
        <v>44</v>
      </c>
      <c r="C20" s="45" t="s">
        <v>44</v>
      </c>
      <c r="D20" s="46" t="s">
        <v>45</v>
      </c>
      <c r="E20" s="44" t="s">
        <v>46</v>
      </c>
      <c r="F20" s="46" t="s">
        <v>47</v>
      </c>
      <c r="G20" s="31">
        <f>800000+1440000</f>
        <v>2240000</v>
      </c>
      <c r="H20" s="31">
        <v>0</v>
      </c>
      <c r="I20" s="31">
        <f>800000+1440000</f>
        <v>2240000</v>
      </c>
      <c r="J20" s="25">
        <v>800000</v>
      </c>
      <c r="K20" s="25">
        <v>0</v>
      </c>
      <c r="L20" s="25">
        <v>800000</v>
      </c>
      <c r="M20" s="25">
        <v>181140.52</v>
      </c>
      <c r="N20" s="25">
        <v>0</v>
      </c>
      <c r="O20" s="25">
        <v>181140.52</v>
      </c>
      <c r="P20" s="25">
        <v>181140.52</v>
      </c>
      <c r="Q20" s="25">
        <v>0</v>
      </c>
      <c r="R20" s="25">
        <v>181140.52</v>
      </c>
      <c r="S20" s="37">
        <v>22.642565000000001</v>
      </c>
      <c r="T20" s="4"/>
    </row>
    <row r="21" spans="1:20">
      <c r="A21" s="44" t="s">
        <v>48</v>
      </c>
      <c r="B21" s="45" t="s">
        <v>44</v>
      </c>
      <c r="C21" s="47"/>
      <c r="D21" s="25"/>
      <c r="E21" s="44"/>
      <c r="F21" s="45"/>
      <c r="G21" s="43">
        <v>800000</v>
      </c>
      <c r="H21" s="43">
        <v>0</v>
      </c>
      <c r="I21" s="43">
        <v>800000</v>
      </c>
      <c r="J21" s="25">
        <v>800000</v>
      </c>
      <c r="K21" s="25">
        <v>0</v>
      </c>
      <c r="L21" s="25">
        <v>800000</v>
      </c>
      <c r="M21" s="25">
        <v>181140.52</v>
      </c>
      <c r="N21" s="25">
        <v>0</v>
      </c>
      <c r="O21" s="25">
        <v>181140.52</v>
      </c>
      <c r="P21" s="25">
        <v>181140.52</v>
      </c>
      <c r="Q21" s="25">
        <v>0</v>
      </c>
      <c r="R21" s="25">
        <v>181140.52</v>
      </c>
      <c r="S21" s="41">
        <v>22.642565000000001</v>
      </c>
      <c r="T21" s="4"/>
    </row>
    <row r="22" spans="1:20" ht="52.5">
      <c r="A22" s="44" t="s">
        <v>49</v>
      </c>
      <c r="B22" s="45" t="s">
        <v>44</v>
      </c>
      <c r="C22" s="45" t="s">
        <v>44</v>
      </c>
      <c r="D22" s="46" t="s">
        <v>50</v>
      </c>
      <c r="E22" s="44" t="s">
        <v>46</v>
      </c>
      <c r="F22" s="46" t="s">
        <v>51</v>
      </c>
      <c r="G22" s="31">
        <v>132940</v>
      </c>
      <c r="H22" s="31">
        <v>0</v>
      </c>
      <c r="I22" s="31">
        <v>132940</v>
      </c>
      <c r="J22" s="25">
        <v>132940</v>
      </c>
      <c r="K22" s="25">
        <v>0</v>
      </c>
      <c r="L22" s="25">
        <v>132940</v>
      </c>
      <c r="M22" s="25">
        <v>132000</v>
      </c>
      <c r="N22" s="25">
        <v>0</v>
      </c>
      <c r="O22" s="25">
        <v>132000</v>
      </c>
      <c r="P22" s="25">
        <v>0</v>
      </c>
      <c r="Q22" s="25">
        <v>0</v>
      </c>
      <c r="R22" s="25">
        <v>0</v>
      </c>
      <c r="S22" s="37">
        <v>0</v>
      </c>
      <c r="T22" s="4"/>
    </row>
    <row r="23" spans="1:20">
      <c r="A23" s="44" t="s">
        <v>48</v>
      </c>
      <c r="B23" s="45" t="s">
        <v>44</v>
      </c>
      <c r="C23" s="47"/>
      <c r="D23" s="25"/>
      <c r="E23" s="44"/>
      <c r="F23" s="45"/>
      <c r="G23" s="43">
        <v>132940</v>
      </c>
      <c r="H23" s="43">
        <v>0</v>
      </c>
      <c r="I23" s="43">
        <v>132940</v>
      </c>
      <c r="J23" s="25">
        <v>132940</v>
      </c>
      <c r="K23" s="25">
        <v>0</v>
      </c>
      <c r="L23" s="25">
        <v>132940</v>
      </c>
      <c r="M23" s="25">
        <v>132000</v>
      </c>
      <c r="N23" s="25">
        <v>0</v>
      </c>
      <c r="O23" s="25">
        <v>132000</v>
      </c>
      <c r="P23" s="25">
        <v>0</v>
      </c>
      <c r="Q23" s="25">
        <v>0</v>
      </c>
      <c r="R23" s="25">
        <v>0</v>
      </c>
      <c r="S23" s="41">
        <v>0</v>
      </c>
      <c r="T23" s="4"/>
    </row>
    <row r="24" spans="1:20" ht="52.5">
      <c r="A24" s="44" t="s">
        <v>52</v>
      </c>
      <c r="B24" s="45" t="s">
        <v>44</v>
      </c>
      <c r="C24" s="45" t="s">
        <v>44</v>
      </c>
      <c r="D24" s="46" t="s">
        <v>53</v>
      </c>
      <c r="E24" s="44" t="s">
        <v>46</v>
      </c>
      <c r="F24" s="46" t="s">
        <v>54</v>
      </c>
      <c r="G24" s="31">
        <v>3322023.83</v>
      </c>
      <c r="H24" s="31">
        <v>0</v>
      </c>
      <c r="I24" s="31">
        <v>3322023.83</v>
      </c>
      <c r="J24" s="25">
        <v>3322023.83</v>
      </c>
      <c r="K24" s="25">
        <v>0</v>
      </c>
      <c r="L24" s="25">
        <v>3322023.83</v>
      </c>
      <c r="M24" s="25">
        <v>3322023.83</v>
      </c>
      <c r="N24" s="25">
        <v>0</v>
      </c>
      <c r="O24" s="25">
        <v>3322023.83</v>
      </c>
      <c r="P24" s="25">
        <v>3322023.83</v>
      </c>
      <c r="Q24" s="25">
        <v>0</v>
      </c>
      <c r="R24" s="25">
        <v>3322023.83</v>
      </c>
      <c r="S24" s="37">
        <v>100</v>
      </c>
      <c r="T24" s="4"/>
    </row>
    <row r="25" spans="1:20">
      <c r="A25" s="44" t="s">
        <v>48</v>
      </c>
      <c r="B25" s="45" t="s">
        <v>44</v>
      </c>
      <c r="C25" s="47"/>
      <c r="D25" s="25"/>
      <c r="E25" s="44"/>
      <c r="F25" s="45"/>
      <c r="G25" s="43">
        <v>3322023.83</v>
      </c>
      <c r="H25" s="43">
        <v>0</v>
      </c>
      <c r="I25" s="43">
        <v>3322023.83</v>
      </c>
      <c r="J25" s="25">
        <v>3322023.83</v>
      </c>
      <c r="K25" s="25">
        <v>0</v>
      </c>
      <c r="L25" s="25">
        <v>3322023.83</v>
      </c>
      <c r="M25" s="25">
        <v>3322023.83</v>
      </c>
      <c r="N25" s="25">
        <v>0</v>
      </c>
      <c r="O25" s="25">
        <v>3322023.83</v>
      </c>
      <c r="P25" s="25">
        <v>3322023.83</v>
      </c>
      <c r="Q25" s="25">
        <v>0</v>
      </c>
      <c r="R25" s="25">
        <v>3322023.83</v>
      </c>
      <c r="S25" s="41">
        <v>100</v>
      </c>
      <c r="T25" s="4"/>
    </row>
    <row r="26" spans="1:20" ht="52.5">
      <c r="A26" s="44" t="s">
        <v>55</v>
      </c>
      <c r="B26" s="45" t="s">
        <v>44</v>
      </c>
      <c r="C26" s="45" t="s">
        <v>44</v>
      </c>
      <c r="D26" s="46" t="s">
        <v>56</v>
      </c>
      <c r="E26" s="44" t="s">
        <v>46</v>
      </c>
      <c r="F26" s="46" t="s">
        <v>57</v>
      </c>
      <c r="G26" s="31">
        <v>22969995</v>
      </c>
      <c r="H26" s="31">
        <v>0</v>
      </c>
      <c r="I26" s="31">
        <v>22969995</v>
      </c>
      <c r="J26" s="25">
        <v>22969995</v>
      </c>
      <c r="K26" s="25">
        <v>0</v>
      </c>
      <c r="L26" s="25">
        <v>22969995</v>
      </c>
      <c r="M26" s="25">
        <v>9254396.0099999998</v>
      </c>
      <c r="N26" s="25">
        <v>0</v>
      </c>
      <c r="O26" s="25">
        <v>9254396.0099999998</v>
      </c>
      <c r="P26" s="25">
        <v>9254396.0099999998</v>
      </c>
      <c r="Q26" s="25">
        <v>0</v>
      </c>
      <c r="R26" s="25">
        <v>9254396.0099999998</v>
      </c>
      <c r="S26" s="37">
        <v>40.289064102974336</v>
      </c>
      <c r="T26" s="4"/>
    </row>
    <row r="27" spans="1:20" ht="21">
      <c r="A27" s="44" t="s">
        <v>58</v>
      </c>
      <c r="B27" s="45" t="s">
        <v>59</v>
      </c>
      <c r="C27" s="47"/>
      <c r="D27" s="25"/>
      <c r="E27" s="44"/>
      <c r="F27" s="45"/>
      <c r="G27" s="43">
        <v>22969995</v>
      </c>
      <c r="H27" s="43">
        <v>0</v>
      </c>
      <c r="I27" s="43">
        <v>22969995</v>
      </c>
      <c r="J27" s="25">
        <v>22969995</v>
      </c>
      <c r="K27" s="25">
        <v>0</v>
      </c>
      <c r="L27" s="25">
        <v>22969995</v>
      </c>
      <c r="M27" s="25">
        <v>9254396.0099999998</v>
      </c>
      <c r="N27" s="25">
        <v>0</v>
      </c>
      <c r="O27" s="25">
        <v>9254396.0099999998</v>
      </c>
      <c r="P27" s="25">
        <v>9254396.0099999998</v>
      </c>
      <c r="Q27" s="25">
        <v>0</v>
      </c>
      <c r="R27" s="25">
        <v>9254396.0099999998</v>
      </c>
      <c r="S27" s="41">
        <v>40.289064102974336</v>
      </c>
      <c r="T27" s="4"/>
    </row>
    <row r="28" spans="1:20" ht="52.5">
      <c r="A28" s="44" t="s">
        <v>60</v>
      </c>
      <c r="B28" s="45" t="s">
        <v>44</v>
      </c>
      <c r="C28" s="45" t="s">
        <v>44</v>
      </c>
      <c r="D28" s="46" t="s">
        <v>50</v>
      </c>
      <c r="E28" s="44" t="s">
        <v>46</v>
      </c>
      <c r="F28" s="46" t="s">
        <v>61</v>
      </c>
      <c r="G28" s="31">
        <f>140000+70000000</f>
        <v>70140000</v>
      </c>
      <c r="H28" s="31">
        <v>0</v>
      </c>
      <c r="I28" s="31">
        <f>140000+70000000</f>
        <v>70140000</v>
      </c>
      <c r="J28" s="25">
        <v>140000</v>
      </c>
      <c r="K28" s="25">
        <v>0</v>
      </c>
      <c r="L28" s="25">
        <v>140000</v>
      </c>
      <c r="M28" s="25">
        <v>140000</v>
      </c>
      <c r="N28" s="25">
        <v>0</v>
      </c>
      <c r="O28" s="25">
        <v>140000</v>
      </c>
      <c r="P28" s="25">
        <v>140000</v>
      </c>
      <c r="Q28" s="25">
        <v>0</v>
      </c>
      <c r="R28" s="25">
        <v>140000</v>
      </c>
      <c r="S28" s="37">
        <v>100</v>
      </c>
      <c r="T28" s="4"/>
    </row>
    <row r="29" spans="1:20">
      <c r="A29" s="44" t="s">
        <v>48</v>
      </c>
      <c r="B29" s="45" t="s">
        <v>44</v>
      </c>
      <c r="C29" s="47"/>
      <c r="D29" s="25"/>
      <c r="E29" s="44"/>
      <c r="F29" s="45"/>
      <c r="G29" s="43">
        <v>140000</v>
      </c>
      <c r="H29" s="43">
        <v>0</v>
      </c>
      <c r="I29" s="43">
        <v>140000</v>
      </c>
      <c r="J29" s="25">
        <v>140000</v>
      </c>
      <c r="K29" s="25">
        <v>0</v>
      </c>
      <c r="L29" s="25">
        <v>140000</v>
      </c>
      <c r="M29" s="25">
        <v>140000</v>
      </c>
      <c r="N29" s="25">
        <v>0</v>
      </c>
      <c r="O29" s="25">
        <v>140000</v>
      </c>
      <c r="P29" s="25">
        <v>140000</v>
      </c>
      <c r="Q29" s="25">
        <v>0</v>
      </c>
      <c r="R29" s="25">
        <v>140000</v>
      </c>
      <c r="S29" s="41">
        <v>100</v>
      </c>
      <c r="T29" s="4"/>
    </row>
    <row r="30" spans="1:20" ht="52.5">
      <c r="A30" s="44" t="s">
        <v>62</v>
      </c>
      <c r="B30" s="45" t="s">
        <v>44</v>
      </c>
      <c r="C30" s="45" t="s">
        <v>44</v>
      </c>
      <c r="D30" s="46" t="s">
        <v>63</v>
      </c>
      <c r="E30" s="44" t="s">
        <v>46</v>
      </c>
      <c r="F30" s="46" t="s">
        <v>64</v>
      </c>
      <c r="G30" s="31">
        <f>543517578.09+261535.05</f>
        <v>543779113.13999999</v>
      </c>
      <c r="H30" s="31">
        <v>523295290.99000001</v>
      </c>
      <c r="I30" s="31">
        <f>20222287.1+261535.05</f>
        <v>20483822.150000002</v>
      </c>
      <c r="J30" s="25">
        <v>543517578.09000003</v>
      </c>
      <c r="K30" s="25">
        <v>523295290.99000001</v>
      </c>
      <c r="L30" s="25">
        <v>20222287.100000001</v>
      </c>
      <c r="M30" s="25">
        <v>304625739.61000001</v>
      </c>
      <c r="N30" s="25">
        <v>293500177.19999999</v>
      </c>
      <c r="O30" s="25">
        <v>11125562.41</v>
      </c>
      <c r="P30" s="25">
        <v>304625739.61000001</v>
      </c>
      <c r="Q30" s="25">
        <v>293500177.19999999</v>
      </c>
      <c r="R30" s="25">
        <v>11125562.41</v>
      </c>
      <c r="S30" s="37">
        <v>56.047081435801807</v>
      </c>
      <c r="T30" s="4"/>
    </row>
    <row r="31" spans="1:20" ht="21">
      <c r="A31" s="44" t="s">
        <v>58</v>
      </c>
      <c r="B31" s="45" t="s">
        <v>59</v>
      </c>
      <c r="C31" s="47"/>
      <c r="D31" s="25"/>
      <c r="E31" s="44"/>
      <c r="F31" s="45"/>
      <c r="G31" s="43">
        <f>543517578.09+261535.05</f>
        <v>543779113.13999999</v>
      </c>
      <c r="H31" s="43">
        <v>523295290.99000001</v>
      </c>
      <c r="I31" s="43">
        <f>20222287.1+261535.05</f>
        <v>20483822.150000002</v>
      </c>
      <c r="J31" s="25">
        <v>543517578.09000003</v>
      </c>
      <c r="K31" s="25">
        <v>523295290.99000001</v>
      </c>
      <c r="L31" s="25">
        <v>20222287.100000001</v>
      </c>
      <c r="M31" s="25">
        <v>304625739.61000001</v>
      </c>
      <c r="N31" s="25">
        <v>293500177.19999999</v>
      </c>
      <c r="O31" s="25">
        <v>11125562.41</v>
      </c>
      <c r="P31" s="25">
        <v>304625739.61000001</v>
      </c>
      <c r="Q31" s="25">
        <v>293500177.19999999</v>
      </c>
      <c r="R31" s="25">
        <v>11125562.41</v>
      </c>
      <c r="S31" s="41">
        <v>56.047081435801807</v>
      </c>
      <c r="T31" s="4"/>
    </row>
    <row r="32" spans="1:20" ht="52.5">
      <c r="A32" s="44" t="s">
        <v>65</v>
      </c>
      <c r="B32" s="45" t="s">
        <v>44</v>
      </c>
      <c r="C32" s="45" t="s">
        <v>44</v>
      </c>
      <c r="D32" s="46" t="s">
        <v>66</v>
      </c>
      <c r="E32" s="44" t="s">
        <v>46</v>
      </c>
      <c r="F32" s="46" t="s">
        <v>64</v>
      </c>
      <c r="G32" s="31">
        <v>80131339.790000007</v>
      </c>
      <c r="H32" s="31">
        <v>77408150.430000007</v>
      </c>
      <c r="I32" s="31">
        <v>2723189.36</v>
      </c>
      <c r="J32" s="25">
        <v>80131339.790000007</v>
      </c>
      <c r="K32" s="25">
        <v>77408150.430000007</v>
      </c>
      <c r="L32" s="25">
        <v>2723189.36</v>
      </c>
      <c r="M32" s="25">
        <v>8110082.4500000002</v>
      </c>
      <c r="N32" s="25">
        <v>7842477.7800000003</v>
      </c>
      <c r="O32" s="25">
        <v>267604.67</v>
      </c>
      <c r="P32" s="25">
        <v>8110082.4500000002</v>
      </c>
      <c r="Q32" s="25">
        <v>7842477.7800000003</v>
      </c>
      <c r="R32" s="25">
        <v>267604.67</v>
      </c>
      <c r="S32" s="37">
        <v>10.120986958728098</v>
      </c>
      <c r="T32" s="4"/>
    </row>
    <row r="33" spans="1:20" ht="21">
      <c r="A33" s="44" t="s">
        <v>58</v>
      </c>
      <c r="B33" s="45" t="s">
        <v>59</v>
      </c>
      <c r="C33" s="47"/>
      <c r="D33" s="25"/>
      <c r="E33" s="44"/>
      <c r="F33" s="45"/>
      <c r="G33" s="43">
        <v>80126339.790000007</v>
      </c>
      <c r="H33" s="43">
        <v>77408150.430000007</v>
      </c>
      <c r="I33" s="43">
        <v>2718189.36</v>
      </c>
      <c r="J33" s="25">
        <v>80126339.790000007</v>
      </c>
      <c r="K33" s="25">
        <v>77408150.430000007</v>
      </c>
      <c r="L33" s="25">
        <v>2718189.36</v>
      </c>
      <c r="M33" s="25">
        <v>8105082.4500000002</v>
      </c>
      <c r="N33" s="25">
        <v>7842477.7800000003</v>
      </c>
      <c r="O33" s="25">
        <v>262604.67</v>
      </c>
      <c r="P33" s="25">
        <v>8105082.4500000002</v>
      </c>
      <c r="Q33" s="25">
        <v>7842477.7800000003</v>
      </c>
      <c r="R33" s="25">
        <v>262604.67</v>
      </c>
      <c r="S33" s="41">
        <v>10.115378377749806</v>
      </c>
      <c r="T33" s="4"/>
    </row>
    <row r="34" spans="1:20">
      <c r="A34" s="44" t="s">
        <v>48</v>
      </c>
      <c r="B34" s="45" t="s">
        <v>44</v>
      </c>
      <c r="C34" s="47"/>
      <c r="D34" s="25"/>
      <c r="E34" s="44"/>
      <c r="F34" s="45"/>
      <c r="G34" s="43">
        <v>5000</v>
      </c>
      <c r="H34" s="43">
        <v>0</v>
      </c>
      <c r="I34" s="43">
        <v>5000</v>
      </c>
      <c r="J34" s="25">
        <v>5000</v>
      </c>
      <c r="K34" s="25">
        <v>0</v>
      </c>
      <c r="L34" s="25">
        <v>5000</v>
      </c>
      <c r="M34" s="25">
        <v>5000</v>
      </c>
      <c r="N34" s="25">
        <v>0</v>
      </c>
      <c r="O34" s="25">
        <v>5000</v>
      </c>
      <c r="P34" s="25">
        <v>5000</v>
      </c>
      <c r="Q34" s="25">
        <v>0</v>
      </c>
      <c r="R34" s="25">
        <v>5000</v>
      </c>
      <c r="S34" s="41">
        <v>100</v>
      </c>
      <c r="T34" s="4"/>
    </row>
    <row r="35" spans="1:20" ht="52.5">
      <c r="A35" s="44" t="s">
        <v>67</v>
      </c>
      <c r="B35" s="45" t="s">
        <v>44</v>
      </c>
      <c r="C35" s="45" t="s">
        <v>44</v>
      </c>
      <c r="D35" s="46" t="s">
        <v>50</v>
      </c>
      <c r="E35" s="44" t="s">
        <v>46</v>
      </c>
      <c r="F35" s="46" t="s">
        <v>68</v>
      </c>
      <c r="G35" s="31">
        <v>32667716.870000001</v>
      </c>
      <c r="H35" s="31">
        <v>0</v>
      </c>
      <c r="I35" s="31">
        <v>32667716.870000001</v>
      </c>
      <c r="J35" s="25">
        <v>32667716.870000001</v>
      </c>
      <c r="K35" s="25">
        <v>0</v>
      </c>
      <c r="L35" s="25">
        <v>32667716.870000001</v>
      </c>
      <c r="M35" s="25">
        <v>3949088.68</v>
      </c>
      <c r="N35" s="25">
        <v>0</v>
      </c>
      <c r="O35" s="25">
        <v>3949088.68</v>
      </c>
      <c r="P35" s="25">
        <v>3949088.68</v>
      </c>
      <c r="Q35" s="25">
        <v>0</v>
      </c>
      <c r="R35" s="25">
        <v>3949088.68</v>
      </c>
      <c r="S35" s="37">
        <v>12.088658340328024</v>
      </c>
      <c r="T35" s="4"/>
    </row>
    <row r="36" spans="1:20" ht="21">
      <c r="A36" s="44" t="s">
        <v>58</v>
      </c>
      <c r="B36" s="45" t="s">
        <v>59</v>
      </c>
      <c r="C36" s="47"/>
      <c r="D36" s="25"/>
      <c r="E36" s="44"/>
      <c r="F36" s="45"/>
      <c r="G36" s="43">
        <v>32667716.870000001</v>
      </c>
      <c r="H36" s="43">
        <v>0</v>
      </c>
      <c r="I36" s="43">
        <v>32667716.870000001</v>
      </c>
      <c r="J36" s="25">
        <v>32667716.870000001</v>
      </c>
      <c r="K36" s="25">
        <v>0</v>
      </c>
      <c r="L36" s="25">
        <v>32667716.870000001</v>
      </c>
      <c r="M36" s="25">
        <v>3949088.68</v>
      </c>
      <c r="N36" s="25">
        <v>0</v>
      </c>
      <c r="O36" s="25">
        <v>3949088.68</v>
      </c>
      <c r="P36" s="25">
        <v>3949088.68</v>
      </c>
      <c r="Q36" s="25">
        <v>0</v>
      </c>
      <c r="R36" s="25">
        <v>3949088.68</v>
      </c>
      <c r="S36" s="41">
        <v>12.088658340328024</v>
      </c>
      <c r="T36" s="4"/>
    </row>
    <row r="37" spans="1:20" ht="52.5">
      <c r="A37" s="44" t="s">
        <v>69</v>
      </c>
      <c r="B37" s="45" t="s">
        <v>44</v>
      </c>
      <c r="C37" s="45" t="s">
        <v>44</v>
      </c>
      <c r="D37" s="46" t="s">
        <v>66</v>
      </c>
      <c r="E37" s="44" t="s">
        <v>46</v>
      </c>
      <c r="F37" s="46" t="s">
        <v>64</v>
      </c>
      <c r="G37" s="31">
        <f>50000000+2601534.8</f>
        <v>52601534.799999997</v>
      </c>
      <c r="H37" s="31">
        <v>45477215.32</v>
      </c>
      <c r="I37" s="31">
        <f>4522784.68+2601534.8</f>
        <v>7124319.4799999995</v>
      </c>
      <c r="J37" s="25">
        <v>50000000</v>
      </c>
      <c r="K37" s="25">
        <v>45477215.32</v>
      </c>
      <c r="L37" s="25">
        <v>4522784.68</v>
      </c>
      <c r="M37" s="25">
        <v>16215696.949999999</v>
      </c>
      <c r="N37" s="25">
        <v>15690313.65</v>
      </c>
      <c r="O37" s="25">
        <v>525383.30000000005</v>
      </c>
      <c r="P37" s="25">
        <v>16215696.949999999</v>
      </c>
      <c r="Q37" s="25">
        <v>15690313.65</v>
      </c>
      <c r="R37" s="25">
        <v>525383.30000000005</v>
      </c>
      <c r="S37" s="37">
        <v>32.431393900000003</v>
      </c>
      <c r="T37" s="4"/>
    </row>
    <row r="38" spans="1:20" ht="21">
      <c r="A38" s="44" t="s">
        <v>58</v>
      </c>
      <c r="B38" s="45" t="s">
        <v>59</v>
      </c>
      <c r="C38" s="47"/>
      <c r="D38" s="25"/>
      <c r="E38" s="44"/>
      <c r="F38" s="45"/>
      <c r="G38" s="43">
        <v>50000000</v>
      </c>
      <c r="H38" s="43">
        <v>45477215.32</v>
      </c>
      <c r="I38" s="43">
        <v>4522784.68</v>
      </c>
      <c r="J38" s="25">
        <v>50000000</v>
      </c>
      <c r="K38" s="25">
        <v>45477215.32</v>
      </c>
      <c r="L38" s="25">
        <v>4522784.68</v>
      </c>
      <c r="M38" s="25">
        <v>16215696.949999999</v>
      </c>
      <c r="N38" s="25">
        <v>15690313.65</v>
      </c>
      <c r="O38" s="25">
        <v>525383.30000000005</v>
      </c>
      <c r="P38" s="25">
        <v>16215696.949999999</v>
      </c>
      <c r="Q38" s="25">
        <v>15690313.65</v>
      </c>
      <c r="R38" s="25">
        <v>525383.30000000005</v>
      </c>
      <c r="S38" s="41">
        <v>32.431393900000003</v>
      </c>
      <c r="T38" s="4"/>
    </row>
    <row r="39" spans="1:20" ht="52.5">
      <c r="A39" s="44" t="s">
        <v>70</v>
      </c>
      <c r="B39" s="45" t="s">
        <v>44</v>
      </c>
      <c r="C39" s="45" t="s">
        <v>44</v>
      </c>
      <c r="D39" s="46" t="s">
        <v>50</v>
      </c>
      <c r="E39" s="44" t="s">
        <v>46</v>
      </c>
      <c r="F39" s="46" t="s">
        <v>71</v>
      </c>
      <c r="G39" s="31">
        <v>3000000</v>
      </c>
      <c r="H39" s="31">
        <v>0</v>
      </c>
      <c r="I39" s="31">
        <v>3000000</v>
      </c>
      <c r="J39" s="25">
        <v>3000000</v>
      </c>
      <c r="K39" s="25">
        <v>0</v>
      </c>
      <c r="L39" s="25">
        <v>3000000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37">
        <v>0</v>
      </c>
      <c r="T39" s="4"/>
    </row>
    <row r="40" spans="1:20" ht="21">
      <c r="A40" s="44" t="s">
        <v>58</v>
      </c>
      <c r="B40" s="45" t="s">
        <v>59</v>
      </c>
      <c r="C40" s="47"/>
      <c r="D40" s="25"/>
      <c r="E40" s="44"/>
      <c r="F40" s="45"/>
      <c r="G40" s="43">
        <v>3000000</v>
      </c>
      <c r="H40" s="43">
        <v>0</v>
      </c>
      <c r="I40" s="43">
        <v>3000000</v>
      </c>
      <c r="J40" s="25">
        <v>3000000</v>
      </c>
      <c r="K40" s="25">
        <v>0</v>
      </c>
      <c r="L40" s="25">
        <v>3000000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41">
        <v>0</v>
      </c>
      <c r="T40" s="4"/>
    </row>
    <row r="41" spans="1:20" ht="15.25" customHeight="1">
      <c r="A41" s="55" t="s">
        <v>72</v>
      </c>
      <c r="B41" s="56"/>
      <c r="C41" s="56"/>
      <c r="D41" s="56"/>
      <c r="E41" s="56"/>
      <c r="F41" s="56"/>
      <c r="G41" s="9">
        <f>6404000+598000</f>
        <v>7002000</v>
      </c>
      <c r="H41" s="9">
        <v>0</v>
      </c>
      <c r="I41" s="9">
        <f>6404000+598000</f>
        <v>7002000</v>
      </c>
      <c r="J41" s="9">
        <f>6404000+598000</f>
        <v>7002000</v>
      </c>
      <c r="K41" s="9">
        <v>0</v>
      </c>
      <c r="L41" s="9">
        <f>6404000+598000</f>
        <v>7002000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52">
        <v>0</v>
      </c>
      <c r="T41" s="4"/>
    </row>
    <row r="42" spans="1:20" ht="88.5" customHeight="1">
      <c r="A42" s="48" t="s">
        <v>326</v>
      </c>
      <c r="B42" s="45" t="s">
        <v>44</v>
      </c>
      <c r="C42" s="45" t="s">
        <v>44</v>
      </c>
      <c r="D42" s="49" t="s">
        <v>327</v>
      </c>
      <c r="E42" s="48" t="s">
        <v>328</v>
      </c>
      <c r="F42" s="49" t="s">
        <v>78</v>
      </c>
      <c r="G42" s="10">
        <v>598000</v>
      </c>
      <c r="H42" s="10">
        <v>0</v>
      </c>
      <c r="I42" s="10">
        <v>598000</v>
      </c>
      <c r="J42" s="10">
        <v>598000</v>
      </c>
      <c r="K42" s="10">
        <v>0</v>
      </c>
      <c r="L42" s="10">
        <v>598000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37">
        <v>0</v>
      </c>
      <c r="T42" s="4"/>
    </row>
    <row r="43" spans="1:20" ht="63">
      <c r="A43" s="44" t="s">
        <v>73</v>
      </c>
      <c r="B43" s="45" t="s">
        <v>44</v>
      </c>
      <c r="C43" s="45" t="s">
        <v>44</v>
      </c>
      <c r="D43" s="49" t="s">
        <v>161</v>
      </c>
      <c r="E43" s="44" t="s">
        <v>74</v>
      </c>
      <c r="F43" s="49" t="s">
        <v>78</v>
      </c>
      <c r="G43" s="31">
        <v>3519000</v>
      </c>
      <c r="H43" s="31">
        <v>0</v>
      </c>
      <c r="I43" s="31">
        <v>3519000</v>
      </c>
      <c r="J43" s="25">
        <v>3519000</v>
      </c>
      <c r="K43" s="25">
        <v>0</v>
      </c>
      <c r="L43" s="25">
        <v>3519000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37">
        <v>0</v>
      </c>
      <c r="T43" s="4"/>
    </row>
    <row r="44" spans="1:20">
      <c r="A44" s="44" t="s">
        <v>48</v>
      </c>
      <c r="B44" s="45" t="s">
        <v>44</v>
      </c>
      <c r="C44" s="47"/>
      <c r="D44" s="25"/>
      <c r="E44" s="44"/>
      <c r="F44" s="45"/>
      <c r="G44" s="43">
        <v>3519000</v>
      </c>
      <c r="H44" s="43">
        <v>0</v>
      </c>
      <c r="I44" s="43">
        <v>3519000</v>
      </c>
      <c r="J44" s="25">
        <v>3519000</v>
      </c>
      <c r="K44" s="25">
        <v>0</v>
      </c>
      <c r="L44" s="25">
        <v>3519000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41">
        <v>0</v>
      </c>
      <c r="T44" s="4"/>
    </row>
    <row r="45" spans="1:20" ht="63">
      <c r="A45" s="44" t="s">
        <v>75</v>
      </c>
      <c r="B45" s="45" t="s">
        <v>44</v>
      </c>
      <c r="C45" s="45" t="s">
        <v>44</v>
      </c>
      <c r="D45" s="46" t="s">
        <v>76</v>
      </c>
      <c r="E45" s="44" t="s">
        <v>77</v>
      </c>
      <c r="F45" s="46" t="s">
        <v>78</v>
      </c>
      <c r="G45" s="31">
        <v>1290000</v>
      </c>
      <c r="H45" s="31">
        <v>0</v>
      </c>
      <c r="I45" s="31">
        <v>1290000</v>
      </c>
      <c r="J45" s="25">
        <v>1290000</v>
      </c>
      <c r="K45" s="25">
        <v>0</v>
      </c>
      <c r="L45" s="25">
        <v>1290000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37">
        <v>0</v>
      </c>
      <c r="T45" s="4"/>
    </row>
    <row r="46" spans="1:20">
      <c r="A46" s="44" t="s">
        <v>48</v>
      </c>
      <c r="B46" s="45" t="s">
        <v>44</v>
      </c>
      <c r="C46" s="47"/>
      <c r="D46" s="25"/>
      <c r="E46" s="44"/>
      <c r="F46" s="45"/>
      <c r="G46" s="43">
        <v>1290000</v>
      </c>
      <c r="H46" s="43">
        <v>0</v>
      </c>
      <c r="I46" s="43">
        <v>1290000</v>
      </c>
      <c r="J46" s="25">
        <v>1290000</v>
      </c>
      <c r="K46" s="25">
        <v>0</v>
      </c>
      <c r="L46" s="25">
        <v>1290000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41">
        <v>0</v>
      </c>
      <c r="T46" s="4"/>
    </row>
    <row r="47" spans="1:20" ht="63">
      <c r="A47" s="44" t="s">
        <v>79</v>
      </c>
      <c r="B47" s="45" t="s">
        <v>44</v>
      </c>
      <c r="C47" s="45" t="s">
        <v>44</v>
      </c>
      <c r="D47" s="46" t="s">
        <v>76</v>
      </c>
      <c r="E47" s="44" t="s">
        <v>80</v>
      </c>
      <c r="F47" s="46" t="s">
        <v>78</v>
      </c>
      <c r="G47" s="31">
        <v>1595000</v>
      </c>
      <c r="H47" s="31">
        <v>0</v>
      </c>
      <c r="I47" s="31">
        <v>1595000</v>
      </c>
      <c r="J47" s="25">
        <v>1595000</v>
      </c>
      <c r="K47" s="25">
        <v>0</v>
      </c>
      <c r="L47" s="25">
        <v>1595000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37">
        <v>0</v>
      </c>
      <c r="T47" s="4"/>
    </row>
    <row r="48" spans="1:20">
      <c r="A48" s="44" t="s">
        <v>48</v>
      </c>
      <c r="B48" s="45" t="s">
        <v>44</v>
      </c>
      <c r="C48" s="47"/>
      <c r="D48" s="25"/>
      <c r="E48" s="44"/>
      <c r="F48" s="45"/>
      <c r="G48" s="43">
        <v>1595000</v>
      </c>
      <c r="H48" s="43">
        <v>0</v>
      </c>
      <c r="I48" s="43">
        <v>1595000</v>
      </c>
      <c r="J48" s="25">
        <v>1595000</v>
      </c>
      <c r="K48" s="25">
        <v>0</v>
      </c>
      <c r="L48" s="25">
        <v>1595000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41">
        <v>0</v>
      </c>
      <c r="T48" s="4"/>
    </row>
    <row r="49" spans="1:20" ht="15.25" customHeight="1">
      <c r="A49" s="55" t="s">
        <v>81</v>
      </c>
      <c r="B49" s="56"/>
      <c r="C49" s="56"/>
      <c r="D49" s="56"/>
      <c r="E49" s="56"/>
      <c r="F49" s="56"/>
      <c r="G49" s="30">
        <f>H49+I49</f>
        <v>1412719971.76</v>
      </c>
      <c r="H49" s="30">
        <v>745027100</v>
      </c>
      <c r="I49" s="30">
        <f>I50+I51</f>
        <v>667692871.75999999</v>
      </c>
      <c r="J49" s="21">
        <v>1305239971.76</v>
      </c>
      <c r="K49" s="21">
        <v>745027100</v>
      </c>
      <c r="L49" s="21">
        <v>560212871.75999999</v>
      </c>
      <c r="M49" s="21">
        <v>257911898.59999999</v>
      </c>
      <c r="N49" s="21">
        <v>160634353.80000001</v>
      </c>
      <c r="O49" s="21">
        <v>97277544.799999997</v>
      </c>
      <c r="P49" s="21">
        <v>257911898.58000001</v>
      </c>
      <c r="Q49" s="21">
        <v>160634353.78999999</v>
      </c>
      <c r="R49" s="21">
        <v>97277544.790000007</v>
      </c>
      <c r="S49" s="39">
        <v>19.759730330065569</v>
      </c>
      <c r="T49" s="4"/>
    </row>
    <row r="50" spans="1:20" ht="12.75" customHeight="1">
      <c r="A50" s="57" t="s">
        <v>38</v>
      </c>
      <c r="B50" s="58"/>
      <c r="C50" s="58"/>
      <c r="D50" s="58"/>
      <c r="E50" s="58"/>
      <c r="F50" s="58"/>
      <c r="G50" s="40">
        <f>H50+I50</f>
        <v>1036565642.4400001</v>
      </c>
      <c r="H50" s="40">
        <v>745027100</v>
      </c>
      <c r="I50" s="40">
        <f>I67+I69+I71+I73+I75+I77</f>
        <v>291538542.44</v>
      </c>
      <c r="J50" s="22">
        <v>1036565642.4400001</v>
      </c>
      <c r="K50" s="22">
        <v>745027100</v>
      </c>
      <c r="L50" s="22">
        <v>291538542.44</v>
      </c>
      <c r="M50" s="22">
        <v>176416959.72999999</v>
      </c>
      <c r="N50" s="22">
        <v>160634353.80000001</v>
      </c>
      <c r="O50" s="18">
        <v>15782605.93</v>
      </c>
      <c r="P50" s="22">
        <v>176416959.71000001</v>
      </c>
      <c r="Q50" s="22">
        <v>160634353.78999999</v>
      </c>
      <c r="R50" s="18">
        <v>15782605.92</v>
      </c>
      <c r="S50" s="41">
        <v>17.019371710481096</v>
      </c>
      <c r="T50" s="4"/>
    </row>
    <row r="51" spans="1:20" ht="12.75" customHeight="1">
      <c r="A51" s="57" t="s">
        <v>39</v>
      </c>
      <c r="B51" s="58"/>
      <c r="C51" s="58"/>
      <c r="D51" s="58"/>
      <c r="E51" s="58"/>
      <c r="F51" s="58"/>
      <c r="G51" s="40">
        <f>H51+I51</f>
        <v>376154329.31999999</v>
      </c>
      <c r="H51" s="40">
        <v>0</v>
      </c>
      <c r="I51" s="40">
        <f>268674329.32+107480000</f>
        <v>376154329.31999999</v>
      </c>
      <c r="J51" s="22">
        <v>268674329.31999999</v>
      </c>
      <c r="K51" s="22">
        <v>0</v>
      </c>
      <c r="L51" s="22">
        <v>268674329.31999999</v>
      </c>
      <c r="M51" s="22">
        <v>81494938.870000005</v>
      </c>
      <c r="N51" s="22">
        <v>0</v>
      </c>
      <c r="O51" s="22">
        <v>81494938.870000005</v>
      </c>
      <c r="P51" s="22">
        <v>81494938.870000005</v>
      </c>
      <c r="Q51" s="22">
        <v>0</v>
      </c>
      <c r="R51" s="22">
        <v>81494938.870000005</v>
      </c>
      <c r="S51" s="51" t="s">
        <v>82</v>
      </c>
      <c r="T51" s="4"/>
    </row>
    <row r="52" spans="1:20" ht="15.25" customHeight="1">
      <c r="A52" s="57" t="s">
        <v>83</v>
      </c>
      <c r="B52" s="58"/>
      <c r="C52" s="58"/>
      <c r="D52" s="58"/>
      <c r="E52" s="58"/>
      <c r="F52" s="58"/>
      <c r="G52" s="43">
        <f>H52+I52</f>
        <v>1412719971.76</v>
      </c>
      <c r="H52" s="43">
        <v>745027100</v>
      </c>
      <c r="I52" s="43">
        <f>560212871.76+107480000</f>
        <v>667692871.75999999</v>
      </c>
      <c r="J52" s="25">
        <v>1305239971.76</v>
      </c>
      <c r="K52" s="25">
        <v>745027100</v>
      </c>
      <c r="L52" s="25">
        <v>560212871.75999999</v>
      </c>
      <c r="M52" s="25">
        <v>257911898.59999999</v>
      </c>
      <c r="N52" s="25">
        <v>160634353.80000001</v>
      </c>
      <c r="O52" s="25">
        <v>97277544.799999997</v>
      </c>
      <c r="P52" s="25">
        <v>257911898.58000001</v>
      </c>
      <c r="Q52" s="25">
        <v>160634353.78999999</v>
      </c>
      <c r="R52" s="25">
        <v>97277544.790000007</v>
      </c>
      <c r="S52" s="37">
        <v>19.759730330065569</v>
      </c>
      <c r="T52" s="4"/>
    </row>
    <row r="53" spans="1:20" ht="15.25" customHeight="1">
      <c r="A53" s="55" t="s">
        <v>42</v>
      </c>
      <c r="B53" s="56"/>
      <c r="C53" s="56"/>
      <c r="D53" s="56"/>
      <c r="E53" s="56"/>
      <c r="F53" s="56"/>
      <c r="G53" s="9">
        <f>H53+I53</f>
        <v>1412719971.76</v>
      </c>
      <c r="H53" s="9">
        <v>745027100</v>
      </c>
      <c r="I53" s="9">
        <f>560212871.76+107480000</f>
        <v>667692871.75999999</v>
      </c>
      <c r="J53" s="26">
        <v>1305239971.76</v>
      </c>
      <c r="K53" s="26">
        <v>745027100</v>
      </c>
      <c r="L53" s="26">
        <v>560212871.75999999</v>
      </c>
      <c r="M53" s="26">
        <v>257911898.59999999</v>
      </c>
      <c r="N53" s="26">
        <v>160634353.80000001</v>
      </c>
      <c r="O53" s="26">
        <v>97277544.799999997</v>
      </c>
      <c r="P53" s="26">
        <v>257911898.58000001</v>
      </c>
      <c r="Q53" s="26">
        <v>160634353.78999999</v>
      </c>
      <c r="R53" s="26">
        <v>97277544.790000007</v>
      </c>
      <c r="S53" s="52">
        <v>19.759730330065569</v>
      </c>
      <c r="T53" s="4"/>
    </row>
    <row r="54" spans="1:20" ht="42">
      <c r="A54" s="44" t="s">
        <v>84</v>
      </c>
      <c r="B54" s="45" t="s">
        <v>44</v>
      </c>
      <c r="C54" s="45" t="s">
        <v>44</v>
      </c>
      <c r="D54" s="46" t="s">
        <v>85</v>
      </c>
      <c r="E54" s="44" t="s">
        <v>86</v>
      </c>
      <c r="F54" s="46" t="s">
        <v>71</v>
      </c>
      <c r="G54" s="31">
        <v>64599370</v>
      </c>
      <c r="H54" s="31">
        <v>0</v>
      </c>
      <c r="I54" s="31">
        <v>64599370</v>
      </c>
      <c r="J54" s="25">
        <v>64599370</v>
      </c>
      <c r="K54" s="25">
        <v>0</v>
      </c>
      <c r="L54" s="25">
        <v>64599370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37">
        <v>0</v>
      </c>
      <c r="T54" s="4"/>
    </row>
    <row r="55" spans="1:20">
      <c r="A55" s="44" t="s">
        <v>48</v>
      </c>
      <c r="B55" s="45" t="s">
        <v>44</v>
      </c>
      <c r="C55" s="47"/>
      <c r="D55" s="25"/>
      <c r="E55" s="44"/>
      <c r="F55" s="45"/>
      <c r="G55" s="43">
        <v>64599370</v>
      </c>
      <c r="H55" s="43">
        <v>0</v>
      </c>
      <c r="I55" s="43">
        <v>64599370</v>
      </c>
      <c r="J55" s="25">
        <v>64599370</v>
      </c>
      <c r="K55" s="25">
        <v>0</v>
      </c>
      <c r="L55" s="25">
        <v>64599370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41">
        <v>0</v>
      </c>
      <c r="T55" s="4"/>
    </row>
    <row r="56" spans="1:20" ht="31.5">
      <c r="A56" s="44" t="s">
        <v>87</v>
      </c>
      <c r="B56" s="45" t="s">
        <v>44</v>
      </c>
      <c r="C56" s="45" t="s">
        <v>44</v>
      </c>
      <c r="D56" s="46" t="s">
        <v>88</v>
      </c>
      <c r="E56" s="44" t="s">
        <v>89</v>
      </c>
      <c r="F56" s="46" t="s">
        <v>90</v>
      </c>
      <c r="G56" s="31">
        <v>56383838.479999997</v>
      </c>
      <c r="H56" s="31">
        <v>0</v>
      </c>
      <c r="I56" s="31">
        <v>56383838.479999997</v>
      </c>
      <c r="J56" s="25">
        <v>56383838.479999997</v>
      </c>
      <c r="K56" s="25">
        <v>0</v>
      </c>
      <c r="L56" s="25">
        <v>56383838.479999997</v>
      </c>
      <c r="M56" s="25">
        <v>14597887.33</v>
      </c>
      <c r="N56" s="25">
        <v>0</v>
      </c>
      <c r="O56" s="25">
        <v>14597887.33</v>
      </c>
      <c r="P56" s="25">
        <v>14597887.33</v>
      </c>
      <c r="Q56" s="25">
        <v>0</v>
      </c>
      <c r="R56" s="25">
        <v>14597887.33</v>
      </c>
      <c r="S56" s="37">
        <v>25.89019783599522</v>
      </c>
      <c r="T56" s="4"/>
    </row>
    <row r="57" spans="1:20">
      <c r="A57" s="44" t="s">
        <v>48</v>
      </c>
      <c r="B57" s="45" t="s">
        <v>44</v>
      </c>
      <c r="C57" s="47"/>
      <c r="D57" s="25"/>
      <c r="E57" s="44"/>
      <c r="F57" s="45"/>
      <c r="G57" s="43">
        <v>56383838.479999997</v>
      </c>
      <c r="H57" s="43">
        <v>0</v>
      </c>
      <c r="I57" s="43">
        <v>56383838.479999997</v>
      </c>
      <c r="J57" s="25">
        <v>56383838.479999997</v>
      </c>
      <c r="K57" s="25">
        <v>0</v>
      </c>
      <c r="L57" s="25">
        <v>56383838.479999997</v>
      </c>
      <c r="M57" s="25">
        <v>14597887.33</v>
      </c>
      <c r="N57" s="25">
        <v>0</v>
      </c>
      <c r="O57" s="25">
        <v>14597887.33</v>
      </c>
      <c r="P57" s="25">
        <v>14597887.33</v>
      </c>
      <c r="Q57" s="25">
        <v>0</v>
      </c>
      <c r="R57" s="25">
        <v>14597887.33</v>
      </c>
      <c r="S57" s="41">
        <v>25.89019783599522</v>
      </c>
      <c r="T57" s="4"/>
    </row>
    <row r="58" spans="1:20" ht="52.5">
      <c r="A58" s="44" t="s">
        <v>91</v>
      </c>
      <c r="B58" s="45" t="s">
        <v>44</v>
      </c>
      <c r="C58" s="45" t="s">
        <v>44</v>
      </c>
      <c r="D58" s="46" t="s">
        <v>92</v>
      </c>
      <c r="E58" s="44" t="s">
        <v>46</v>
      </c>
      <c r="F58" s="46" t="s">
        <v>54</v>
      </c>
      <c r="G58" s="31">
        <v>523660.43</v>
      </c>
      <c r="H58" s="31">
        <v>0</v>
      </c>
      <c r="I58" s="31">
        <v>523660.43</v>
      </c>
      <c r="J58" s="25">
        <v>523660.43</v>
      </c>
      <c r="K58" s="25">
        <v>0</v>
      </c>
      <c r="L58" s="25">
        <v>523660.43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37">
        <v>0</v>
      </c>
      <c r="T58" s="4"/>
    </row>
    <row r="59" spans="1:20">
      <c r="A59" s="44" t="s">
        <v>48</v>
      </c>
      <c r="B59" s="45" t="s">
        <v>44</v>
      </c>
      <c r="C59" s="47"/>
      <c r="D59" s="25"/>
      <c r="E59" s="44"/>
      <c r="F59" s="45"/>
      <c r="G59" s="43">
        <v>523660.43</v>
      </c>
      <c r="H59" s="43">
        <v>0</v>
      </c>
      <c r="I59" s="43">
        <v>523660.43</v>
      </c>
      <c r="J59" s="25">
        <v>523660.43</v>
      </c>
      <c r="K59" s="25">
        <v>0</v>
      </c>
      <c r="L59" s="25">
        <v>523660.43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41">
        <v>0</v>
      </c>
      <c r="T59" s="4"/>
    </row>
    <row r="60" spans="1:20" ht="42">
      <c r="A60" s="44" t="s">
        <v>93</v>
      </c>
      <c r="B60" s="45" t="s">
        <v>44</v>
      </c>
      <c r="C60" s="45" t="s">
        <v>44</v>
      </c>
      <c r="D60" s="46" t="s">
        <v>94</v>
      </c>
      <c r="E60" s="44" t="s">
        <v>95</v>
      </c>
      <c r="F60" s="46" t="s">
        <v>96</v>
      </c>
      <c r="G60" s="31">
        <v>60000</v>
      </c>
      <c r="H60" s="31">
        <v>0</v>
      </c>
      <c r="I60" s="31">
        <v>60000</v>
      </c>
      <c r="J60" s="25">
        <v>60000</v>
      </c>
      <c r="K60" s="25">
        <v>0</v>
      </c>
      <c r="L60" s="25">
        <v>60000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37">
        <v>0</v>
      </c>
      <c r="T60" s="4"/>
    </row>
    <row r="61" spans="1:20">
      <c r="A61" s="44" t="s">
        <v>48</v>
      </c>
      <c r="B61" s="45" t="s">
        <v>44</v>
      </c>
      <c r="C61" s="47"/>
      <c r="D61" s="25"/>
      <c r="E61" s="44"/>
      <c r="F61" s="45"/>
      <c r="G61" s="43">
        <v>60000</v>
      </c>
      <c r="H61" s="43">
        <v>0</v>
      </c>
      <c r="I61" s="43">
        <v>60000</v>
      </c>
      <c r="J61" s="25">
        <v>60000</v>
      </c>
      <c r="K61" s="25">
        <v>0</v>
      </c>
      <c r="L61" s="25">
        <v>60000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41">
        <v>0</v>
      </c>
      <c r="T61" s="4"/>
    </row>
    <row r="62" spans="1:20" ht="31.5">
      <c r="A62" s="44" t="s">
        <v>97</v>
      </c>
      <c r="B62" s="45" t="s">
        <v>44</v>
      </c>
      <c r="C62" s="45" t="s">
        <v>44</v>
      </c>
      <c r="D62" s="46" t="s">
        <v>98</v>
      </c>
      <c r="E62" s="44" t="s">
        <v>99</v>
      </c>
      <c r="F62" s="46" t="s">
        <v>78</v>
      </c>
      <c r="G62" s="31">
        <v>20884800</v>
      </c>
      <c r="H62" s="31">
        <v>0</v>
      </c>
      <c r="I62" s="31">
        <v>20884800</v>
      </c>
      <c r="J62" s="25">
        <v>20884800</v>
      </c>
      <c r="K62" s="25">
        <v>0</v>
      </c>
      <c r="L62" s="25">
        <v>20884800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37">
        <v>0</v>
      </c>
      <c r="T62" s="4"/>
    </row>
    <row r="63" spans="1:20">
      <c r="A63" s="44" t="s">
        <v>48</v>
      </c>
      <c r="B63" s="45" t="s">
        <v>44</v>
      </c>
      <c r="C63" s="47"/>
      <c r="D63" s="25"/>
      <c r="E63" s="44"/>
      <c r="F63" s="45"/>
      <c r="G63" s="43">
        <v>20884800</v>
      </c>
      <c r="H63" s="43">
        <v>0</v>
      </c>
      <c r="I63" s="43">
        <v>20884800</v>
      </c>
      <c r="J63" s="25">
        <v>20884800</v>
      </c>
      <c r="K63" s="25">
        <v>0</v>
      </c>
      <c r="L63" s="25">
        <v>20884800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41">
        <v>0</v>
      </c>
      <c r="T63" s="4"/>
    </row>
    <row r="64" spans="1:20" ht="52.5">
      <c r="A64" s="44" t="s">
        <v>100</v>
      </c>
      <c r="B64" s="45" t="s">
        <v>44</v>
      </c>
      <c r="C64" s="45" t="s">
        <v>44</v>
      </c>
      <c r="D64" s="46" t="s">
        <v>101</v>
      </c>
      <c r="E64" s="44" t="s">
        <v>46</v>
      </c>
      <c r="F64" s="46" t="s">
        <v>54</v>
      </c>
      <c r="G64" s="31">
        <f>126222660.41+107480000</f>
        <v>233702660.41</v>
      </c>
      <c r="H64" s="31">
        <v>0</v>
      </c>
      <c r="I64" s="31">
        <f>126222660.41+107480000</f>
        <v>233702660.41</v>
      </c>
      <c r="J64" s="25">
        <v>126222660.41</v>
      </c>
      <c r="K64" s="25">
        <v>0</v>
      </c>
      <c r="L64" s="25">
        <v>126222660.41</v>
      </c>
      <c r="M64" s="25">
        <v>66897051.539999999</v>
      </c>
      <c r="N64" s="25">
        <v>0</v>
      </c>
      <c r="O64" s="25">
        <v>66897051.539999999</v>
      </c>
      <c r="P64" s="25">
        <v>66897051.539999999</v>
      </c>
      <c r="Q64" s="25">
        <v>0</v>
      </c>
      <c r="R64" s="25">
        <v>66897051.539999999</v>
      </c>
      <c r="S64" s="37">
        <v>52.999240645620297</v>
      </c>
      <c r="T64" s="4"/>
    </row>
    <row r="65" spans="1:20">
      <c r="A65" s="44" t="s">
        <v>48</v>
      </c>
      <c r="B65" s="45" t="s">
        <v>44</v>
      </c>
      <c r="C65" s="47"/>
      <c r="D65" s="25"/>
      <c r="E65" s="44"/>
      <c r="F65" s="45"/>
      <c r="G65" s="43">
        <v>126222660.41</v>
      </c>
      <c r="H65" s="43">
        <v>0</v>
      </c>
      <c r="I65" s="43">
        <v>126222660.41</v>
      </c>
      <c r="J65" s="25">
        <v>126222660.41</v>
      </c>
      <c r="K65" s="25">
        <v>0</v>
      </c>
      <c r="L65" s="25">
        <v>126222660.41</v>
      </c>
      <c r="M65" s="25">
        <v>66897051.539999999</v>
      </c>
      <c r="N65" s="25">
        <v>0</v>
      </c>
      <c r="O65" s="25">
        <v>66897051.539999999</v>
      </c>
      <c r="P65" s="25">
        <v>66897051.539999999</v>
      </c>
      <c r="Q65" s="25">
        <v>0</v>
      </c>
      <c r="R65" s="25">
        <v>66897051.539999999</v>
      </c>
      <c r="S65" s="41">
        <v>52.999240645620297</v>
      </c>
      <c r="T65" s="4"/>
    </row>
    <row r="66" spans="1:20" ht="31.5">
      <c r="A66" s="44" t="s">
        <v>102</v>
      </c>
      <c r="B66" s="45" t="s">
        <v>44</v>
      </c>
      <c r="C66" s="45" t="s">
        <v>44</v>
      </c>
      <c r="D66" s="46" t="s">
        <v>103</v>
      </c>
      <c r="E66" s="44" t="s">
        <v>104</v>
      </c>
      <c r="F66" s="46" t="s">
        <v>105</v>
      </c>
      <c r="G66" s="31">
        <v>328809642.44</v>
      </c>
      <c r="H66" s="31">
        <v>108046700</v>
      </c>
      <c r="I66" s="31">
        <v>220762942.44</v>
      </c>
      <c r="J66" s="25">
        <v>328809642.44</v>
      </c>
      <c r="K66" s="25">
        <v>108046700</v>
      </c>
      <c r="L66" s="25">
        <v>220762942.44</v>
      </c>
      <c r="M66" s="25">
        <v>23238626.359999999</v>
      </c>
      <c r="N66" s="25">
        <v>22773853.77</v>
      </c>
      <c r="O66" s="25">
        <v>464772.59</v>
      </c>
      <c r="P66" s="25">
        <v>23238626.350000001</v>
      </c>
      <c r="Q66" s="25">
        <v>22773853.760000002</v>
      </c>
      <c r="R66" s="25">
        <v>464772.59</v>
      </c>
      <c r="S66" s="37">
        <v>7.0675014812682999</v>
      </c>
      <c r="T66" s="4"/>
    </row>
    <row r="67" spans="1:20">
      <c r="A67" s="44" t="s">
        <v>106</v>
      </c>
      <c r="B67" s="45" t="s">
        <v>107</v>
      </c>
      <c r="C67" s="47"/>
      <c r="D67" s="25"/>
      <c r="E67" s="44"/>
      <c r="F67" s="45"/>
      <c r="G67" s="43">
        <v>328809642.44</v>
      </c>
      <c r="H67" s="43">
        <v>108046700</v>
      </c>
      <c r="I67" s="43">
        <v>220762942.44</v>
      </c>
      <c r="J67" s="25">
        <v>328809642.44</v>
      </c>
      <c r="K67" s="25">
        <v>108046700</v>
      </c>
      <c r="L67" s="25">
        <v>220762942.44</v>
      </c>
      <c r="M67" s="25">
        <v>23238626.359999999</v>
      </c>
      <c r="N67" s="25">
        <v>22773853.77</v>
      </c>
      <c r="O67" s="25">
        <v>464772.59</v>
      </c>
      <c r="P67" s="25">
        <v>23238626.350000001</v>
      </c>
      <c r="Q67" s="25">
        <v>22773853.760000002</v>
      </c>
      <c r="R67" s="25">
        <v>464772.59</v>
      </c>
      <c r="S67" s="41">
        <v>7.0675014812682999</v>
      </c>
      <c r="T67" s="4"/>
    </row>
    <row r="68" spans="1:20" ht="52.5">
      <c r="A68" s="44" t="s">
        <v>108</v>
      </c>
      <c r="B68" s="45" t="s">
        <v>44</v>
      </c>
      <c r="C68" s="45" t="s">
        <v>44</v>
      </c>
      <c r="D68" s="46" t="s">
        <v>109</v>
      </c>
      <c r="E68" s="44" t="s">
        <v>46</v>
      </c>
      <c r="F68" s="46" t="s">
        <v>71</v>
      </c>
      <c r="G68" s="31">
        <v>141551200</v>
      </c>
      <c r="H68" s="31">
        <v>127396080</v>
      </c>
      <c r="I68" s="31">
        <v>14155120</v>
      </c>
      <c r="J68" s="25">
        <v>141551200</v>
      </c>
      <c r="K68" s="25">
        <v>127396080</v>
      </c>
      <c r="L68" s="25">
        <v>14155120</v>
      </c>
      <c r="M68" s="25">
        <v>28322669.219999999</v>
      </c>
      <c r="N68" s="25">
        <v>25490402.300000001</v>
      </c>
      <c r="O68" s="25">
        <v>2832266.92</v>
      </c>
      <c r="P68" s="25">
        <v>28322669.219999999</v>
      </c>
      <c r="Q68" s="25">
        <v>25490402.300000001</v>
      </c>
      <c r="R68" s="25">
        <v>2832266.92</v>
      </c>
      <c r="S68" s="37">
        <v>20.008780723865286</v>
      </c>
      <c r="T68" s="4"/>
    </row>
    <row r="69" spans="1:20">
      <c r="A69" s="44" t="s">
        <v>106</v>
      </c>
      <c r="B69" s="45" t="s">
        <v>107</v>
      </c>
      <c r="C69" s="47"/>
      <c r="D69" s="25"/>
      <c r="E69" s="44"/>
      <c r="F69" s="45"/>
      <c r="G69" s="43">
        <v>141551200</v>
      </c>
      <c r="H69" s="43">
        <v>127396080</v>
      </c>
      <c r="I69" s="43">
        <v>14155120</v>
      </c>
      <c r="J69" s="25">
        <v>141551200</v>
      </c>
      <c r="K69" s="25">
        <v>127396080</v>
      </c>
      <c r="L69" s="25">
        <v>14155120</v>
      </c>
      <c r="M69" s="25">
        <v>28322669.219999999</v>
      </c>
      <c r="N69" s="25">
        <v>25490402.300000001</v>
      </c>
      <c r="O69" s="25">
        <v>2832266.92</v>
      </c>
      <c r="P69" s="25">
        <v>28322669.219999999</v>
      </c>
      <c r="Q69" s="25">
        <v>25490402.300000001</v>
      </c>
      <c r="R69" s="25">
        <v>2832266.92</v>
      </c>
      <c r="S69" s="41">
        <v>20.008780723865286</v>
      </c>
      <c r="T69" s="4"/>
    </row>
    <row r="70" spans="1:20" ht="52.5">
      <c r="A70" s="44" t="s">
        <v>110</v>
      </c>
      <c r="B70" s="45" t="s">
        <v>44</v>
      </c>
      <c r="C70" s="45" t="s">
        <v>44</v>
      </c>
      <c r="D70" s="46" t="s">
        <v>109</v>
      </c>
      <c r="E70" s="44" t="s">
        <v>46</v>
      </c>
      <c r="F70" s="46" t="s">
        <v>111</v>
      </c>
      <c r="G70" s="31">
        <v>141551200</v>
      </c>
      <c r="H70" s="31">
        <v>127396080</v>
      </c>
      <c r="I70" s="31">
        <v>14155120</v>
      </c>
      <c r="J70" s="25">
        <v>141551200</v>
      </c>
      <c r="K70" s="25">
        <v>127396080</v>
      </c>
      <c r="L70" s="25">
        <v>14155120</v>
      </c>
      <c r="M70" s="25">
        <v>6972968.4800000004</v>
      </c>
      <c r="N70" s="25">
        <v>6275671.6299999999</v>
      </c>
      <c r="O70" s="25">
        <v>697296.85</v>
      </c>
      <c r="P70" s="25">
        <v>6972968.4800000004</v>
      </c>
      <c r="Q70" s="25">
        <v>6275671.6299999999</v>
      </c>
      <c r="R70" s="25">
        <v>697296.85</v>
      </c>
      <c r="S70" s="37">
        <v>4.9261104674492335</v>
      </c>
      <c r="T70" s="4"/>
    </row>
    <row r="71" spans="1:20">
      <c r="A71" s="44" t="s">
        <v>106</v>
      </c>
      <c r="B71" s="45" t="s">
        <v>107</v>
      </c>
      <c r="C71" s="47"/>
      <c r="D71" s="25"/>
      <c r="E71" s="44"/>
      <c r="F71" s="45"/>
      <c r="G71" s="43">
        <v>141551200</v>
      </c>
      <c r="H71" s="43">
        <v>127396080</v>
      </c>
      <c r="I71" s="43">
        <v>14155120</v>
      </c>
      <c r="J71" s="25">
        <v>141551200</v>
      </c>
      <c r="K71" s="25">
        <v>127396080</v>
      </c>
      <c r="L71" s="25">
        <v>14155120</v>
      </c>
      <c r="M71" s="25">
        <v>6972968.4800000004</v>
      </c>
      <c r="N71" s="25">
        <v>6275671.6299999999</v>
      </c>
      <c r="O71" s="25">
        <v>697296.85</v>
      </c>
      <c r="P71" s="25">
        <v>6972968.4800000004</v>
      </c>
      <c r="Q71" s="25">
        <v>6275671.6299999999</v>
      </c>
      <c r="R71" s="25">
        <v>697296.85</v>
      </c>
      <c r="S71" s="41">
        <v>4.9261104674492335</v>
      </c>
      <c r="T71" s="4"/>
    </row>
    <row r="72" spans="1:20" ht="52.5">
      <c r="A72" s="44" t="s">
        <v>112</v>
      </c>
      <c r="B72" s="45" t="s">
        <v>44</v>
      </c>
      <c r="C72" s="45" t="s">
        <v>44</v>
      </c>
      <c r="D72" s="46" t="s">
        <v>109</v>
      </c>
      <c r="E72" s="44" t="s">
        <v>46</v>
      </c>
      <c r="F72" s="46" t="s">
        <v>111</v>
      </c>
      <c r="G72" s="31">
        <v>141551200</v>
      </c>
      <c r="H72" s="31">
        <v>127396080</v>
      </c>
      <c r="I72" s="31">
        <v>14155120</v>
      </c>
      <c r="J72" s="25">
        <v>141551200</v>
      </c>
      <c r="K72" s="25">
        <v>127396080</v>
      </c>
      <c r="L72" s="25">
        <v>14155120</v>
      </c>
      <c r="M72" s="25">
        <v>37645377.259999998</v>
      </c>
      <c r="N72" s="25">
        <v>33880839.530000001</v>
      </c>
      <c r="O72" s="25">
        <v>3764537.73</v>
      </c>
      <c r="P72" s="25">
        <v>37645377.25</v>
      </c>
      <c r="Q72" s="25">
        <v>33880839.530000001</v>
      </c>
      <c r="R72" s="25">
        <v>3764537.72</v>
      </c>
      <c r="S72" s="37">
        <v>26.594883865343423</v>
      </c>
      <c r="T72" s="4"/>
    </row>
    <row r="73" spans="1:20">
      <c r="A73" s="44" t="s">
        <v>106</v>
      </c>
      <c r="B73" s="45" t="s">
        <v>107</v>
      </c>
      <c r="C73" s="47"/>
      <c r="D73" s="25"/>
      <c r="E73" s="44"/>
      <c r="F73" s="45"/>
      <c r="G73" s="43">
        <v>141551200</v>
      </c>
      <c r="H73" s="43">
        <v>127396080</v>
      </c>
      <c r="I73" s="43">
        <v>14155120</v>
      </c>
      <c r="J73" s="25">
        <v>141551200</v>
      </c>
      <c r="K73" s="25">
        <v>127396080</v>
      </c>
      <c r="L73" s="25">
        <v>14155120</v>
      </c>
      <c r="M73" s="25">
        <v>37645377.259999998</v>
      </c>
      <c r="N73" s="25">
        <v>33880839.530000001</v>
      </c>
      <c r="O73" s="25">
        <v>3764537.73</v>
      </c>
      <c r="P73" s="25">
        <v>37645377.25</v>
      </c>
      <c r="Q73" s="25">
        <v>33880839.530000001</v>
      </c>
      <c r="R73" s="25">
        <v>3764537.72</v>
      </c>
      <c r="S73" s="41">
        <v>26.594883865343423</v>
      </c>
      <c r="T73" s="4"/>
    </row>
    <row r="74" spans="1:20" ht="52.5">
      <c r="A74" s="44" t="s">
        <v>113</v>
      </c>
      <c r="B74" s="45" t="s">
        <v>44</v>
      </c>
      <c r="C74" s="45" t="s">
        <v>44</v>
      </c>
      <c r="D74" s="46" t="s">
        <v>109</v>
      </c>
      <c r="E74" s="44" t="s">
        <v>46</v>
      </c>
      <c r="F74" s="46" t="s">
        <v>111</v>
      </c>
      <c r="G74" s="31">
        <v>141551200</v>
      </c>
      <c r="H74" s="31">
        <v>127396080</v>
      </c>
      <c r="I74" s="31">
        <v>14155120</v>
      </c>
      <c r="J74" s="25">
        <v>141551200</v>
      </c>
      <c r="K74" s="25">
        <v>127396080</v>
      </c>
      <c r="L74" s="25">
        <v>14155120</v>
      </c>
      <c r="M74" s="25">
        <v>38498394.229999997</v>
      </c>
      <c r="N74" s="25">
        <v>34648554.810000002</v>
      </c>
      <c r="O74" s="25">
        <v>3849839.42</v>
      </c>
      <c r="P74" s="25">
        <v>38498394.229999997</v>
      </c>
      <c r="Q74" s="25">
        <v>34648554.810000002</v>
      </c>
      <c r="R74" s="25">
        <v>3849839.42</v>
      </c>
      <c r="S74" s="37">
        <v>27.197504669688424</v>
      </c>
      <c r="T74" s="4"/>
    </row>
    <row r="75" spans="1:20">
      <c r="A75" s="44" t="s">
        <v>106</v>
      </c>
      <c r="B75" s="45" t="s">
        <v>107</v>
      </c>
      <c r="C75" s="47"/>
      <c r="D75" s="25"/>
      <c r="E75" s="44"/>
      <c r="F75" s="45"/>
      <c r="G75" s="43">
        <v>141551200</v>
      </c>
      <c r="H75" s="43">
        <v>127396080</v>
      </c>
      <c r="I75" s="43">
        <v>14155120</v>
      </c>
      <c r="J75" s="25">
        <v>141551200</v>
      </c>
      <c r="K75" s="25">
        <v>127396080</v>
      </c>
      <c r="L75" s="25">
        <v>14155120</v>
      </c>
      <c r="M75" s="25">
        <v>38498394.229999997</v>
      </c>
      <c r="N75" s="25">
        <v>34648554.810000002</v>
      </c>
      <c r="O75" s="25">
        <v>3849839.42</v>
      </c>
      <c r="P75" s="25">
        <v>38498394.229999997</v>
      </c>
      <c r="Q75" s="25">
        <v>34648554.810000002</v>
      </c>
      <c r="R75" s="25">
        <v>3849839.42</v>
      </c>
      <c r="S75" s="41">
        <v>27.197504669688424</v>
      </c>
      <c r="T75" s="4"/>
    </row>
    <row r="76" spans="1:20" ht="52.5">
      <c r="A76" s="44" t="s">
        <v>114</v>
      </c>
      <c r="B76" s="45" t="s">
        <v>44</v>
      </c>
      <c r="C76" s="45" t="s">
        <v>44</v>
      </c>
      <c r="D76" s="46" t="s">
        <v>109</v>
      </c>
      <c r="E76" s="44" t="s">
        <v>46</v>
      </c>
      <c r="F76" s="46" t="s">
        <v>111</v>
      </c>
      <c r="G76" s="31">
        <v>141551200</v>
      </c>
      <c r="H76" s="31">
        <v>127396080</v>
      </c>
      <c r="I76" s="31">
        <v>14155120</v>
      </c>
      <c r="J76" s="25">
        <v>141551200</v>
      </c>
      <c r="K76" s="25">
        <v>127396080</v>
      </c>
      <c r="L76" s="25">
        <v>14155120</v>
      </c>
      <c r="M76" s="25">
        <v>41738924.18</v>
      </c>
      <c r="N76" s="25">
        <v>37565031.759999998</v>
      </c>
      <c r="O76" s="25">
        <v>4173892.42</v>
      </c>
      <c r="P76" s="25">
        <v>41738924.18</v>
      </c>
      <c r="Q76" s="25">
        <v>37565031.759999998</v>
      </c>
      <c r="R76" s="25">
        <v>4173892.42</v>
      </c>
      <c r="S76" s="37">
        <v>29.486803488772967</v>
      </c>
      <c r="T76" s="4"/>
    </row>
    <row r="77" spans="1:20">
      <c r="A77" s="44" t="s">
        <v>106</v>
      </c>
      <c r="B77" s="45" t="s">
        <v>107</v>
      </c>
      <c r="C77" s="47"/>
      <c r="D77" s="25"/>
      <c r="E77" s="44"/>
      <c r="F77" s="45"/>
      <c r="G77" s="43">
        <v>141551200</v>
      </c>
      <c r="H77" s="43">
        <v>127396080</v>
      </c>
      <c r="I77" s="43">
        <v>14155120</v>
      </c>
      <c r="J77" s="25">
        <v>141551200</v>
      </c>
      <c r="K77" s="25">
        <v>127396080</v>
      </c>
      <c r="L77" s="25">
        <v>14155120</v>
      </c>
      <c r="M77" s="25">
        <v>41738924.18</v>
      </c>
      <c r="N77" s="25">
        <v>37565031.759999998</v>
      </c>
      <c r="O77" s="25">
        <v>4173892.42</v>
      </c>
      <c r="P77" s="25">
        <v>41738924.18</v>
      </c>
      <c r="Q77" s="25">
        <v>37565031.759999998</v>
      </c>
      <c r="R77" s="25">
        <v>4173892.42</v>
      </c>
      <c r="S77" s="41">
        <v>29.486803488772967</v>
      </c>
      <c r="T77" s="4"/>
    </row>
    <row r="78" spans="1:20" ht="15.25" customHeight="1">
      <c r="A78" s="55" t="s">
        <v>115</v>
      </c>
      <c r="B78" s="56"/>
      <c r="C78" s="56"/>
      <c r="D78" s="56"/>
      <c r="E78" s="56"/>
      <c r="F78" s="56"/>
      <c r="G78" s="30">
        <v>23690654</v>
      </c>
      <c r="H78" s="30">
        <v>0</v>
      </c>
      <c r="I78" s="30">
        <v>23690654</v>
      </c>
      <c r="J78" s="21">
        <v>23690654</v>
      </c>
      <c r="K78" s="21">
        <v>0</v>
      </c>
      <c r="L78" s="21">
        <v>23690654</v>
      </c>
      <c r="M78" s="21">
        <v>2400000</v>
      </c>
      <c r="N78" s="21">
        <v>0</v>
      </c>
      <c r="O78" s="21">
        <v>2400000</v>
      </c>
      <c r="P78" s="21">
        <v>0</v>
      </c>
      <c r="Q78" s="21">
        <v>0</v>
      </c>
      <c r="R78" s="21">
        <v>0</v>
      </c>
      <c r="S78" s="39">
        <v>0</v>
      </c>
      <c r="T78" s="4"/>
    </row>
    <row r="79" spans="1:20" ht="12.75" customHeight="1">
      <c r="A79" s="57" t="s">
        <v>38</v>
      </c>
      <c r="B79" s="58"/>
      <c r="C79" s="58"/>
      <c r="D79" s="58"/>
      <c r="E79" s="58"/>
      <c r="F79" s="58"/>
      <c r="G79" s="40">
        <v>0</v>
      </c>
      <c r="H79" s="40">
        <v>0</v>
      </c>
      <c r="I79" s="40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18">
        <v>0</v>
      </c>
      <c r="P79" s="22">
        <v>0</v>
      </c>
      <c r="Q79" s="22">
        <v>0</v>
      </c>
      <c r="R79" s="18">
        <v>0</v>
      </c>
      <c r="S79" s="41">
        <v>0</v>
      </c>
      <c r="T79" s="4"/>
    </row>
    <row r="80" spans="1:20" ht="12.75" customHeight="1">
      <c r="A80" s="57" t="s">
        <v>39</v>
      </c>
      <c r="B80" s="58"/>
      <c r="C80" s="58"/>
      <c r="D80" s="58"/>
      <c r="E80" s="58"/>
      <c r="F80" s="58"/>
      <c r="G80" s="40">
        <v>23690654</v>
      </c>
      <c r="H80" s="40">
        <v>0</v>
      </c>
      <c r="I80" s="40">
        <v>23690654</v>
      </c>
      <c r="J80" s="22">
        <v>23690654</v>
      </c>
      <c r="K80" s="22">
        <v>0</v>
      </c>
      <c r="L80" s="22">
        <v>23690654</v>
      </c>
      <c r="M80" s="22">
        <v>2400000</v>
      </c>
      <c r="N80" s="22">
        <v>0</v>
      </c>
      <c r="O80" s="22">
        <v>2400000</v>
      </c>
      <c r="P80" s="22">
        <v>0</v>
      </c>
      <c r="Q80" s="22">
        <v>0</v>
      </c>
      <c r="R80" s="22">
        <v>0</v>
      </c>
      <c r="S80" s="51" t="s">
        <v>116</v>
      </c>
      <c r="T80" s="4"/>
    </row>
    <row r="81" spans="1:20" ht="15.25" customHeight="1">
      <c r="A81" s="57" t="s">
        <v>117</v>
      </c>
      <c r="B81" s="58"/>
      <c r="C81" s="58"/>
      <c r="D81" s="58"/>
      <c r="E81" s="58"/>
      <c r="F81" s="58"/>
      <c r="G81" s="31">
        <v>7740654</v>
      </c>
      <c r="H81" s="31">
        <v>0</v>
      </c>
      <c r="I81" s="31">
        <v>7740654</v>
      </c>
      <c r="J81" s="25">
        <v>7740654</v>
      </c>
      <c r="K81" s="25">
        <v>0</v>
      </c>
      <c r="L81" s="25">
        <v>7740654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37">
        <v>0</v>
      </c>
      <c r="T81" s="4"/>
    </row>
    <row r="82" spans="1:20" ht="15.25" customHeight="1">
      <c r="A82" s="55" t="s">
        <v>118</v>
      </c>
      <c r="B82" s="56"/>
      <c r="C82" s="56"/>
      <c r="D82" s="56"/>
      <c r="E82" s="56"/>
      <c r="F82" s="56"/>
      <c r="G82" s="9">
        <v>7740654</v>
      </c>
      <c r="H82" s="9">
        <v>0</v>
      </c>
      <c r="I82" s="9">
        <v>7740654</v>
      </c>
      <c r="J82" s="26">
        <v>7740654</v>
      </c>
      <c r="K82" s="26">
        <v>0</v>
      </c>
      <c r="L82" s="26">
        <v>7740654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52">
        <v>0</v>
      </c>
      <c r="T82" s="4"/>
    </row>
    <row r="83" spans="1:20" ht="52.5">
      <c r="A83" s="44" t="s">
        <v>119</v>
      </c>
      <c r="B83" s="45" t="s">
        <v>44</v>
      </c>
      <c r="C83" s="45" t="s">
        <v>44</v>
      </c>
      <c r="D83" s="49" t="s">
        <v>330</v>
      </c>
      <c r="E83" s="44" t="s">
        <v>120</v>
      </c>
      <c r="F83" s="46" t="s">
        <v>71</v>
      </c>
      <c r="G83" s="31">
        <v>7740654</v>
      </c>
      <c r="H83" s="31">
        <v>0</v>
      </c>
      <c r="I83" s="31">
        <v>7740654</v>
      </c>
      <c r="J83" s="25">
        <v>7740654</v>
      </c>
      <c r="K83" s="25">
        <v>0</v>
      </c>
      <c r="L83" s="25">
        <v>7740654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37">
        <v>0</v>
      </c>
      <c r="T83" s="4"/>
    </row>
    <row r="84" spans="1:20">
      <c r="A84" s="44" t="s">
        <v>48</v>
      </c>
      <c r="B84" s="45" t="s">
        <v>44</v>
      </c>
      <c r="C84" s="47"/>
      <c r="D84" s="25"/>
      <c r="E84" s="44"/>
      <c r="F84" s="45"/>
      <c r="G84" s="43">
        <v>7740654</v>
      </c>
      <c r="H84" s="43">
        <v>0</v>
      </c>
      <c r="I84" s="43">
        <v>7740654</v>
      </c>
      <c r="J84" s="25">
        <v>7740654</v>
      </c>
      <c r="K84" s="25">
        <v>0</v>
      </c>
      <c r="L84" s="25">
        <v>7740654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41">
        <v>0</v>
      </c>
      <c r="T84" s="4"/>
    </row>
    <row r="85" spans="1:20" ht="15.25" customHeight="1">
      <c r="A85" s="57" t="s">
        <v>121</v>
      </c>
      <c r="B85" s="58"/>
      <c r="C85" s="58"/>
      <c r="D85" s="58"/>
      <c r="E85" s="58"/>
      <c r="F85" s="58"/>
      <c r="G85" s="43">
        <v>15950000</v>
      </c>
      <c r="H85" s="43">
        <v>0</v>
      </c>
      <c r="I85" s="43">
        <v>15950000</v>
      </c>
      <c r="J85" s="25">
        <v>15950000</v>
      </c>
      <c r="K85" s="25">
        <v>0</v>
      </c>
      <c r="L85" s="25">
        <v>15950000</v>
      </c>
      <c r="M85" s="25">
        <v>2400000</v>
      </c>
      <c r="N85" s="25">
        <v>0</v>
      </c>
      <c r="O85" s="25">
        <v>2400000</v>
      </c>
      <c r="P85" s="25">
        <v>0</v>
      </c>
      <c r="Q85" s="25">
        <v>0</v>
      </c>
      <c r="R85" s="25">
        <v>0</v>
      </c>
      <c r="S85" s="37">
        <v>0</v>
      </c>
      <c r="T85" s="4"/>
    </row>
    <row r="86" spans="1:20" ht="15.25" customHeight="1">
      <c r="A86" s="55" t="s">
        <v>118</v>
      </c>
      <c r="B86" s="56"/>
      <c r="C86" s="56"/>
      <c r="D86" s="56"/>
      <c r="E86" s="56"/>
      <c r="F86" s="56"/>
      <c r="G86" s="9">
        <v>15950000</v>
      </c>
      <c r="H86" s="9">
        <v>0</v>
      </c>
      <c r="I86" s="9">
        <v>15950000</v>
      </c>
      <c r="J86" s="26">
        <v>15950000</v>
      </c>
      <c r="K86" s="26">
        <v>0</v>
      </c>
      <c r="L86" s="26">
        <v>15950000</v>
      </c>
      <c r="M86" s="26">
        <v>2400000</v>
      </c>
      <c r="N86" s="26">
        <v>0</v>
      </c>
      <c r="O86" s="26">
        <v>2400000</v>
      </c>
      <c r="P86" s="26">
        <v>0</v>
      </c>
      <c r="Q86" s="26">
        <v>0</v>
      </c>
      <c r="R86" s="26">
        <v>0</v>
      </c>
      <c r="S86" s="52">
        <v>0</v>
      </c>
      <c r="T86" s="4"/>
    </row>
    <row r="87" spans="1:20" ht="52.5">
      <c r="A87" s="44" t="s">
        <v>122</v>
      </c>
      <c r="B87" s="45" t="s">
        <v>44</v>
      </c>
      <c r="C87" s="45" t="s">
        <v>44</v>
      </c>
      <c r="D87" s="46" t="s">
        <v>123</v>
      </c>
      <c r="E87" s="44" t="s">
        <v>124</v>
      </c>
      <c r="F87" s="46" t="s">
        <v>125</v>
      </c>
      <c r="G87" s="31">
        <v>15950000</v>
      </c>
      <c r="H87" s="31">
        <v>0</v>
      </c>
      <c r="I87" s="31">
        <v>15950000</v>
      </c>
      <c r="J87" s="25">
        <v>15950000</v>
      </c>
      <c r="K87" s="25">
        <v>0</v>
      </c>
      <c r="L87" s="25">
        <v>15950000</v>
      </c>
      <c r="M87" s="25">
        <v>2400000</v>
      </c>
      <c r="N87" s="25">
        <v>0</v>
      </c>
      <c r="O87" s="25">
        <v>2400000</v>
      </c>
      <c r="P87" s="25">
        <v>0</v>
      </c>
      <c r="Q87" s="25">
        <v>0</v>
      </c>
      <c r="R87" s="25">
        <v>0</v>
      </c>
      <c r="S87" s="37">
        <v>0</v>
      </c>
      <c r="T87" s="4"/>
    </row>
    <row r="88" spans="1:20">
      <c r="A88" s="44" t="s">
        <v>48</v>
      </c>
      <c r="B88" s="45" t="s">
        <v>44</v>
      </c>
      <c r="C88" s="47"/>
      <c r="D88" s="25"/>
      <c r="E88" s="44"/>
      <c r="F88" s="45"/>
      <c r="G88" s="43">
        <v>15950000</v>
      </c>
      <c r="H88" s="43">
        <v>0</v>
      </c>
      <c r="I88" s="43">
        <v>15950000</v>
      </c>
      <c r="J88" s="25">
        <v>15950000</v>
      </c>
      <c r="K88" s="25">
        <v>0</v>
      </c>
      <c r="L88" s="25">
        <v>15950000</v>
      </c>
      <c r="M88" s="25">
        <v>2400000</v>
      </c>
      <c r="N88" s="25">
        <v>0</v>
      </c>
      <c r="O88" s="25">
        <v>2400000</v>
      </c>
      <c r="P88" s="25">
        <v>0</v>
      </c>
      <c r="Q88" s="25">
        <v>0</v>
      </c>
      <c r="R88" s="25">
        <v>0</v>
      </c>
      <c r="S88" s="41">
        <v>0</v>
      </c>
      <c r="T88" s="4"/>
    </row>
    <row r="89" spans="1:20" ht="15.25" customHeight="1">
      <c r="A89" s="55" t="s">
        <v>126</v>
      </c>
      <c r="B89" s="56"/>
      <c r="C89" s="56"/>
      <c r="D89" s="56"/>
      <c r="E89" s="56"/>
      <c r="F89" s="56"/>
      <c r="G89" s="30">
        <f>G90+G91</f>
        <v>453833047.12</v>
      </c>
      <c r="H89" s="30">
        <f>H90+H91</f>
        <v>142500100</v>
      </c>
      <c r="I89" s="30">
        <f>I90+I91</f>
        <v>311332947.12</v>
      </c>
      <c r="J89" s="21">
        <v>403833047.12</v>
      </c>
      <c r="K89" s="21">
        <v>142500100</v>
      </c>
      <c r="L89" s="21">
        <v>261332947.12</v>
      </c>
      <c r="M89" s="21">
        <v>232250064.68000001</v>
      </c>
      <c r="N89" s="21">
        <v>56734235.18</v>
      </c>
      <c r="O89" s="21">
        <v>175515829.5</v>
      </c>
      <c r="P89" s="21">
        <v>188781818.02000001</v>
      </c>
      <c r="Q89" s="21">
        <v>53761252.560000002</v>
      </c>
      <c r="R89" s="21">
        <v>135020565.46000001</v>
      </c>
      <c r="S89" s="39">
        <v>46.747491164065877</v>
      </c>
      <c r="T89" s="4"/>
    </row>
    <row r="90" spans="1:20" ht="12.75" customHeight="1">
      <c r="A90" s="57" t="s">
        <v>38</v>
      </c>
      <c r="B90" s="58"/>
      <c r="C90" s="58"/>
      <c r="D90" s="58"/>
      <c r="E90" s="58"/>
      <c r="F90" s="58"/>
      <c r="G90" s="40">
        <v>32194857.82</v>
      </c>
      <c r="H90" s="40">
        <v>23500100</v>
      </c>
      <c r="I90" s="40">
        <v>8694757.8200000003</v>
      </c>
      <c r="J90" s="22">
        <v>32194857.82</v>
      </c>
      <c r="K90" s="22">
        <v>23500100</v>
      </c>
      <c r="L90" s="22">
        <v>8694757.8200000003</v>
      </c>
      <c r="M90" s="22">
        <v>17798085.07</v>
      </c>
      <c r="N90" s="22">
        <v>16018279.91</v>
      </c>
      <c r="O90" s="18">
        <v>1779805.16</v>
      </c>
      <c r="P90" s="22">
        <v>17798085.07</v>
      </c>
      <c r="Q90" s="22">
        <v>16018279.91</v>
      </c>
      <c r="R90" s="18">
        <v>1779805.16</v>
      </c>
      <c r="S90" s="41">
        <v>55.28238444011243</v>
      </c>
      <c r="T90" s="4"/>
    </row>
    <row r="91" spans="1:20" ht="12.75" customHeight="1">
      <c r="A91" s="57" t="s">
        <v>39</v>
      </c>
      <c r="B91" s="58"/>
      <c r="C91" s="58"/>
      <c r="D91" s="58"/>
      <c r="E91" s="58"/>
      <c r="F91" s="58"/>
      <c r="G91" s="40">
        <f>371638189.3+50000000</f>
        <v>421638189.30000001</v>
      </c>
      <c r="H91" s="40">
        <v>119000000</v>
      </c>
      <c r="I91" s="40">
        <f>252638189.3+50000000</f>
        <v>302638189.30000001</v>
      </c>
      <c r="J91" s="22">
        <v>371638189.30000001</v>
      </c>
      <c r="K91" s="22">
        <v>119000000</v>
      </c>
      <c r="L91" s="22">
        <v>252638189.30000001</v>
      </c>
      <c r="M91" s="22">
        <v>214451979.61000001</v>
      </c>
      <c r="N91" s="22">
        <v>40715955.270000003</v>
      </c>
      <c r="O91" s="22">
        <v>173736024.34</v>
      </c>
      <c r="P91" s="22">
        <v>170983732.94999999</v>
      </c>
      <c r="Q91" s="22">
        <v>37742972.649999999</v>
      </c>
      <c r="R91" s="22">
        <v>133240760.3</v>
      </c>
      <c r="S91" s="51" t="s">
        <v>127</v>
      </c>
      <c r="T91" s="4"/>
    </row>
    <row r="92" spans="1:20" ht="15.25" customHeight="1">
      <c r="A92" s="55" t="s">
        <v>42</v>
      </c>
      <c r="B92" s="56"/>
      <c r="C92" s="56"/>
      <c r="D92" s="56"/>
      <c r="E92" s="56"/>
      <c r="F92" s="56"/>
      <c r="G92" s="9">
        <f>H92+I92</f>
        <v>453833047.12</v>
      </c>
      <c r="H92" s="9">
        <v>142500100</v>
      </c>
      <c r="I92" s="9">
        <f>261332947.12+50000000</f>
        <v>311332947.12</v>
      </c>
      <c r="J92" s="26">
        <v>403833047.12</v>
      </c>
      <c r="K92" s="26">
        <v>142500100</v>
      </c>
      <c r="L92" s="26">
        <v>261332947.12</v>
      </c>
      <c r="M92" s="26">
        <v>232250064.68000001</v>
      </c>
      <c r="N92" s="26">
        <v>56734235.18</v>
      </c>
      <c r="O92" s="26">
        <v>175515829.5</v>
      </c>
      <c r="P92" s="26">
        <v>188781818.02000001</v>
      </c>
      <c r="Q92" s="26">
        <v>53761252.560000002</v>
      </c>
      <c r="R92" s="26">
        <v>135020565.46000001</v>
      </c>
      <c r="S92" s="52">
        <v>46.747491164065877</v>
      </c>
      <c r="T92" s="4"/>
    </row>
    <row r="93" spans="1:20" ht="52.5">
      <c r="A93" s="44" t="s">
        <v>128</v>
      </c>
      <c r="B93" s="45" t="s">
        <v>44</v>
      </c>
      <c r="C93" s="45" t="s">
        <v>44</v>
      </c>
      <c r="D93" s="46" t="s">
        <v>129</v>
      </c>
      <c r="E93" s="44" t="s">
        <v>46</v>
      </c>
      <c r="F93" s="46" t="s">
        <v>105</v>
      </c>
      <c r="G93" s="31">
        <f>341638189.3+50000000</f>
        <v>391638189.30000001</v>
      </c>
      <c r="H93" s="31">
        <v>119000000</v>
      </c>
      <c r="I93" s="31">
        <f>222638189.3+50000000</f>
        <v>272638189.30000001</v>
      </c>
      <c r="J93" s="25">
        <v>341638189.30000001</v>
      </c>
      <c r="K93" s="25">
        <v>119000000</v>
      </c>
      <c r="L93" s="25">
        <v>222638189.30000001</v>
      </c>
      <c r="M93" s="25">
        <v>184451979.61000001</v>
      </c>
      <c r="N93" s="25">
        <v>40715955.270000003</v>
      </c>
      <c r="O93" s="25">
        <v>143736024.34</v>
      </c>
      <c r="P93" s="25">
        <v>170983732.94999999</v>
      </c>
      <c r="Q93" s="25">
        <v>37742972.649999999</v>
      </c>
      <c r="R93" s="25">
        <v>133240760.3</v>
      </c>
      <c r="S93" s="37">
        <v>50.048190836140812</v>
      </c>
      <c r="T93" s="4"/>
    </row>
    <row r="94" spans="1:20">
      <c r="A94" s="44" t="s">
        <v>48</v>
      </c>
      <c r="B94" s="45" t="s">
        <v>44</v>
      </c>
      <c r="C94" s="47"/>
      <c r="D94" s="25"/>
      <c r="E94" s="44"/>
      <c r="F94" s="45"/>
      <c r="G94" s="43">
        <f>341638189.3+50000000</f>
        <v>391638189.30000001</v>
      </c>
      <c r="H94" s="43">
        <v>119000000</v>
      </c>
      <c r="I94" s="43">
        <f>222638189.3+50000000</f>
        <v>272638189.30000001</v>
      </c>
      <c r="J94" s="25">
        <v>341638189.30000001</v>
      </c>
      <c r="K94" s="25">
        <v>119000000</v>
      </c>
      <c r="L94" s="25">
        <v>222638189.30000001</v>
      </c>
      <c r="M94" s="25">
        <v>184451979.61000001</v>
      </c>
      <c r="N94" s="25">
        <v>40715955.270000003</v>
      </c>
      <c r="O94" s="25">
        <v>143736024.34</v>
      </c>
      <c r="P94" s="25">
        <v>170983732.94999999</v>
      </c>
      <c r="Q94" s="25">
        <v>37742972.649999999</v>
      </c>
      <c r="R94" s="25">
        <v>133240760.3</v>
      </c>
      <c r="S94" s="41">
        <v>50.048190836140812</v>
      </c>
      <c r="T94" s="4"/>
    </row>
    <row r="95" spans="1:20" ht="42">
      <c r="A95" s="44" t="s">
        <v>130</v>
      </c>
      <c r="B95" s="45" t="s">
        <v>44</v>
      </c>
      <c r="C95" s="45" t="s">
        <v>44</v>
      </c>
      <c r="D95" s="46" t="s">
        <v>131</v>
      </c>
      <c r="E95" s="44" t="s">
        <v>132</v>
      </c>
      <c r="F95" s="46" t="s">
        <v>105</v>
      </c>
      <c r="G95" s="31">
        <v>32194857.82</v>
      </c>
      <c r="H95" s="31">
        <v>23500100</v>
      </c>
      <c r="I95" s="31">
        <v>8694757.8200000003</v>
      </c>
      <c r="J95" s="25">
        <v>32194857.82</v>
      </c>
      <c r="K95" s="25">
        <v>23500100</v>
      </c>
      <c r="L95" s="25">
        <v>8694757.8200000003</v>
      </c>
      <c r="M95" s="25">
        <v>17798085.07</v>
      </c>
      <c r="N95" s="25">
        <v>16018279.91</v>
      </c>
      <c r="O95" s="25">
        <v>1779805.16</v>
      </c>
      <c r="P95" s="25">
        <v>17798085.07</v>
      </c>
      <c r="Q95" s="25">
        <v>16018279.91</v>
      </c>
      <c r="R95" s="25">
        <v>1779805.16</v>
      </c>
      <c r="S95" s="37">
        <v>55.28238444011243</v>
      </c>
      <c r="T95" s="4"/>
    </row>
    <row r="96" spans="1:20" ht="31.5">
      <c r="A96" s="44" t="s">
        <v>133</v>
      </c>
      <c r="B96" s="45" t="s">
        <v>134</v>
      </c>
      <c r="C96" s="47"/>
      <c r="D96" s="25"/>
      <c r="E96" s="44"/>
      <c r="F96" s="45"/>
      <c r="G96" s="43">
        <v>32194857.82</v>
      </c>
      <c r="H96" s="43">
        <v>23500100</v>
      </c>
      <c r="I96" s="43">
        <v>8694757.8200000003</v>
      </c>
      <c r="J96" s="25">
        <v>32194857.82</v>
      </c>
      <c r="K96" s="25">
        <v>23500100</v>
      </c>
      <c r="L96" s="25">
        <v>8694757.8200000003</v>
      </c>
      <c r="M96" s="25">
        <v>17798085.07</v>
      </c>
      <c r="N96" s="25">
        <v>16018279.91</v>
      </c>
      <c r="O96" s="25">
        <v>1779805.16</v>
      </c>
      <c r="P96" s="25">
        <v>17798085.07</v>
      </c>
      <c r="Q96" s="25">
        <v>16018279.91</v>
      </c>
      <c r="R96" s="25">
        <v>1779805.16</v>
      </c>
      <c r="S96" s="41">
        <v>55.28238444011243</v>
      </c>
      <c r="T96" s="4"/>
    </row>
    <row r="97" spans="1:20" ht="42">
      <c r="A97" s="44" t="s">
        <v>135</v>
      </c>
      <c r="B97" s="45" t="s">
        <v>44</v>
      </c>
      <c r="C97" s="45" t="s">
        <v>44</v>
      </c>
      <c r="D97" s="46" t="s">
        <v>136</v>
      </c>
      <c r="E97" s="44" t="s">
        <v>137</v>
      </c>
      <c r="F97" s="46" t="s">
        <v>111</v>
      </c>
      <c r="G97" s="31">
        <v>30000000</v>
      </c>
      <c r="H97" s="31">
        <v>0</v>
      </c>
      <c r="I97" s="31">
        <v>30000000</v>
      </c>
      <c r="J97" s="25">
        <v>30000000</v>
      </c>
      <c r="K97" s="25">
        <v>0</v>
      </c>
      <c r="L97" s="25">
        <v>30000000</v>
      </c>
      <c r="M97" s="25">
        <v>30000000</v>
      </c>
      <c r="N97" s="25">
        <v>0</v>
      </c>
      <c r="O97" s="25">
        <v>30000000</v>
      </c>
      <c r="P97" s="25">
        <v>0</v>
      </c>
      <c r="Q97" s="25">
        <v>0</v>
      </c>
      <c r="R97" s="25">
        <v>0</v>
      </c>
      <c r="S97" s="37">
        <v>0</v>
      </c>
      <c r="T97" s="4"/>
    </row>
    <row r="98" spans="1:20">
      <c r="A98" s="44" t="s">
        <v>48</v>
      </c>
      <c r="B98" s="45" t="s">
        <v>44</v>
      </c>
      <c r="C98" s="47"/>
      <c r="D98" s="25"/>
      <c r="E98" s="44"/>
      <c r="F98" s="45"/>
      <c r="G98" s="43">
        <v>30000000</v>
      </c>
      <c r="H98" s="43">
        <v>0</v>
      </c>
      <c r="I98" s="43">
        <v>30000000</v>
      </c>
      <c r="J98" s="25">
        <v>30000000</v>
      </c>
      <c r="K98" s="25">
        <v>0</v>
      </c>
      <c r="L98" s="25">
        <v>30000000</v>
      </c>
      <c r="M98" s="25">
        <v>30000000</v>
      </c>
      <c r="N98" s="25">
        <v>0</v>
      </c>
      <c r="O98" s="25">
        <v>30000000</v>
      </c>
      <c r="P98" s="25">
        <v>0</v>
      </c>
      <c r="Q98" s="25">
        <v>0</v>
      </c>
      <c r="R98" s="25">
        <v>0</v>
      </c>
      <c r="S98" s="41">
        <v>0</v>
      </c>
      <c r="T98" s="4"/>
    </row>
    <row r="99" spans="1:20" ht="21.25" customHeight="1">
      <c r="A99" s="55" t="s">
        <v>138</v>
      </c>
      <c r="B99" s="56"/>
      <c r="C99" s="56"/>
      <c r="D99" s="56"/>
      <c r="E99" s="56"/>
      <c r="F99" s="56"/>
      <c r="G99" s="30">
        <v>707454302.82000005</v>
      </c>
      <c r="H99" s="30">
        <v>395619400</v>
      </c>
      <c r="I99" s="30">
        <v>311834902.81999999</v>
      </c>
      <c r="J99" s="21">
        <v>707454302.82000005</v>
      </c>
      <c r="K99" s="21">
        <v>395619400</v>
      </c>
      <c r="L99" s="21">
        <v>311834902.81999999</v>
      </c>
      <c r="M99" s="21">
        <v>249585813.12</v>
      </c>
      <c r="N99" s="21">
        <v>124978770.3</v>
      </c>
      <c r="O99" s="21">
        <v>124607042.81999999</v>
      </c>
      <c r="P99" s="21">
        <v>249585813.12</v>
      </c>
      <c r="Q99" s="21">
        <v>124978770.3</v>
      </c>
      <c r="R99" s="21">
        <v>124607042.81999999</v>
      </c>
      <c r="S99" s="39">
        <v>35.279425416612803</v>
      </c>
      <c r="T99" s="4"/>
    </row>
    <row r="100" spans="1:20" ht="12.75" customHeight="1">
      <c r="A100" s="57" t="s">
        <v>38</v>
      </c>
      <c r="B100" s="58"/>
      <c r="C100" s="58"/>
      <c r="D100" s="58"/>
      <c r="E100" s="58"/>
      <c r="F100" s="58"/>
      <c r="G100" s="40">
        <v>0</v>
      </c>
      <c r="H100" s="40">
        <v>0</v>
      </c>
      <c r="I100" s="40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18">
        <v>0</v>
      </c>
      <c r="P100" s="22">
        <v>0</v>
      </c>
      <c r="Q100" s="22">
        <v>0</v>
      </c>
      <c r="R100" s="18">
        <v>0</v>
      </c>
      <c r="S100" s="41">
        <v>0</v>
      </c>
      <c r="T100" s="4"/>
    </row>
    <row r="101" spans="1:20" ht="12.75" customHeight="1">
      <c r="A101" s="57" t="s">
        <v>39</v>
      </c>
      <c r="B101" s="58"/>
      <c r="C101" s="58"/>
      <c r="D101" s="58"/>
      <c r="E101" s="58"/>
      <c r="F101" s="58"/>
      <c r="G101" s="40">
        <v>707454302.82000005</v>
      </c>
      <c r="H101" s="40">
        <v>395619400</v>
      </c>
      <c r="I101" s="40">
        <v>311834902.81999999</v>
      </c>
      <c r="J101" s="22">
        <v>707454302.82000005</v>
      </c>
      <c r="K101" s="22">
        <v>395619400</v>
      </c>
      <c r="L101" s="22">
        <v>311834902.81999999</v>
      </c>
      <c r="M101" s="22">
        <v>249585813.12</v>
      </c>
      <c r="N101" s="22">
        <v>124978770.3</v>
      </c>
      <c r="O101" s="22">
        <v>124607042.81999999</v>
      </c>
      <c r="P101" s="22">
        <v>249585813.12</v>
      </c>
      <c r="Q101" s="22">
        <v>124978770.3</v>
      </c>
      <c r="R101" s="22">
        <v>124607042.81999999</v>
      </c>
      <c r="S101" s="51" t="s">
        <v>139</v>
      </c>
      <c r="T101" s="4"/>
    </row>
    <row r="102" spans="1:20" ht="15.25" customHeight="1">
      <c r="A102" s="57" t="s">
        <v>140</v>
      </c>
      <c r="B102" s="58"/>
      <c r="C102" s="58"/>
      <c r="D102" s="58"/>
      <c r="E102" s="58"/>
      <c r="F102" s="58"/>
      <c r="G102" s="43">
        <v>707454302.82000005</v>
      </c>
      <c r="H102" s="43">
        <v>395619400</v>
      </c>
      <c r="I102" s="43">
        <v>311834902.81999999</v>
      </c>
      <c r="J102" s="25">
        <v>707454302.82000005</v>
      </c>
      <c r="K102" s="25">
        <v>395619400</v>
      </c>
      <c r="L102" s="25">
        <v>311834902.81999999</v>
      </c>
      <c r="M102" s="25">
        <v>249585813.12</v>
      </c>
      <c r="N102" s="25">
        <v>124978770.3</v>
      </c>
      <c r="O102" s="25">
        <v>124607042.81999999</v>
      </c>
      <c r="P102" s="25">
        <v>249585813.12</v>
      </c>
      <c r="Q102" s="25">
        <v>124978770.3</v>
      </c>
      <c r="R102" s="25">
        <v>124607042.81999999</v>
      </c>
      <c r="S102" s="37">
        <v>35.279425416612803</v>
      </c>
      <c r="T102" s="4"/>
    </row>
    <row r="103" spans="1:20" ht="15.25" customHeight="1">
      <c r="A103" s="55" t="s">
        <v>42</v>
      </c>
      <c r="B103" s="56"/>
      <c r="C103" s="56"/>
      <c r="D103" s="56"/>
      <c r="E103" s="56"/>
      <c r="F103" s="56"/>
      <c r="G103" s="9">
        <v>662974302.82000005</v>
      </c>
      <c r="H103" s="9">
        <v>395619400</v>
      </c>
      <c r="I103" s="9">
        <v>267354902.81999999</v>
      </c>
      <c r="J103" s="26">
        <v>662974302.82000005</v>
      </c>
      <c r="K103" s="26">
        <v>395619400</v>
      </c>
      <c r="L103" s="26">
        <v>267354902.81999999</v>
      </c>
      <c r="M103" s="26">
        <v>234729850.72</v>
      </c>
      <c r="N103" s="26">
        <v>124978770.3</v>
      </c>
      <c r="O103" s="26">
        <v>109751080.42</v>
      </c>
      <c r="P103" s="26">
        <v>234729850.72</v>
      </c>
      <c r="Q103" s="26">
        <v>124978770.3</v>
      </c>
      <c r="R103" s="26">
        <v>109751080.42</v>
      </c>
      <c r="S103" s="52">
        <v>35.405572994543355</v>
      </c>
      <c r="T103" s="4"/>
    </row>
    <row r="104" spans="1:20" ht="31.5">
      <c r="A104" s="44" t="s">
        <v>141</v>
      </c>
      <c r="B104" s="45" t="s">
        <v>44</v>
      </c>
      <c r="C104" s="45" t="s">
        <v>44</v>
      </c>
      <c r="D104" s="46" t="s">
        <v>142</v>
      </c>
      <c r="E104" s="44" t="s">
        <v>143</v>
      </c>
      <c r="F104" s="46" t="s">
        <v>144</v>
      </c>
      <c r="G104" s="31">
        <v>439137500</v>
      </c>
      <c r="H104" s="31">
        <v>395619400</v>
      </c>
      <c r="I104" s="31">
        <v>43518100</v>
      </c>
      <c r="J104" s="25">
        <v>439137500</v>
      </c>
      <c r="K104" s="25">
        <v>395619400</v>
      </c>
      <c r="L104" s="25">
        <v>43518100</v>
      </c>
      <c r="M104" s="25">
        <v>138726424.28999999</v>
      </c>
      <c r="N104" s="25">
        <v>124978770.3</v>
      </c>
      <c r="O104" s="25">
        <v>13747653.99</v>
      </c>
      <c r="P104" s="25">
        <v>138726424.28999999</v>
      </c>
      <c r="Q104" s="25">
        <v>124978770.3</v>
      </c>
      <c r="R104" s="25">
        <v>13747653.99</v>
      </c>
      <c r="S104" s="37">
        <v>31.590657661894053</v>
      </c>
      <c r="T104" s="4"/>
    </row>
    <row r="105" spans="1:20">
      <c r="A105" s="44" t="s">
        <v>48</v>
      </c>
      <c r="B105" s="45" t="s">
        <v>44</v>
      </c>
      <c r="C105" s="47"/>
      <c r="D105" s="25"/>
      <c r="E105" s="44"/>
      <c r="F105" s="45"/>
      <c r="G105" s="43">
        <v>439137500</v>
      </c>
      <c r="H105" s="43">
        <v>395619400</v>
      </c>
      <c r="I105" s="43">
        <v>43518100</v>
      </c>
      <c r="J105" s="25">
        <v>439137500</v>
      </c>
      <c r="K105" s="25">
        <v>395619400</v>
      </c>
      <c r="L105" s="25">
        <v>43518100</v>
      </c>
      <c r="M105" s="25">
        <v>138726424.28999999</v>
      </c>
      <c r="N105" s="25">
        <v>124978770.3</v>
      </c>
      <c r="O105" s="25">
        <v>13747653.99</v>
      </c>
      <c r="P105" s="25">
        <v>138726424.28999999</v>
      </c>
      <c r="Q105" s="25">
        <v>124978770.3</v>
      </c>
      <c r="R105" s="25">
        <v>13747653.99</v>
      </c>
      <c r="S105" s="41">
        <v>31.590657661894053</v>
      </c>
      <c r="T105" s="4"/>
    </row>
    <row r="106" spans="1:20" ht="52.5">
      <c r="A106" s="44" t="s">
        <v>145</v>
      </c>
      <c r="B106" s="45" t="s">
        <v>44</v>
      </c>
      <c r="C106" s="45" t="s">
        <v>44</v>
      </c>
      <c r="D106" s="46" t="s">
        <v>146</v>
      </c>
      <c r="E106" s="44" t="s">
        <v>132</v>
      </c>
      <c r="F106" s="46" t="s">
        <v>78</v>
      </c>
      <c r="G106" s="31">
        <v>16073502</v>
      </c>
      <c r="H106" s="31">
        <v>0</v>
      </c>
      <c r="I106" s="31">
        <v>16073502</v>
      </c>
      <c r="J106" s="25">
        <v>16073502</v>
      </c>
      <c r="K106" s="25">
        <v>0</v>
      </c>
      <c r="L106" s="25">
        <v>16073502</v>
      </c>
      <c r="M106" s="25">
        <v>2411025.2999999998</v>
      </c>
      <c r="N106" s="25">
        <v>0</v>
      </c>
      <c r="O106" s="25">
        <v>2411025.2999999998</v>
      </c>
      <c r="P106" s="25">
        <v>2411025.2999999998</v>
      </c>
      <c r="Q106" s="25">
        <v>0</v>
      </c>
      <c r="R106" s="25">
        <v>2411025.2999999998</v>
      </c>
      <c r="S106" s="37">
        <v>15</v>
      </c>
      <c r="T106" s="4"/>
    </row>
    <row r="107" spans="1:20">
      <c r="A107" s="44" t="s">
        <v>48</v>
      </c>
      <c r="B107" s="45" t="s">
        <v>44</v>
      </c>
      <c r="C107" s="47"/>
      <c r="D107" s="25"/>
      <c r="E107" s="44"/>
      <c r="F107" s="45"/>
      <c r="G107" s="43">
        <v>16073502</v>
      </c>
      <c r="H107" s="43">
        <v>0</v>
      </c>
      <c r="I107" s="43">
        <v>16073502</v>
      </c>
      <c r="J107" s="25">
        <v>16073502</v>
      </c>
      <c r="K107" s="25">
        <v>0</v>
      </c>
      <c r="L107" s="25">
        <v>16073502</v>
      </c>
      <c r="M107" s="25">
        <v>2411025.2999999998</v>
      </c>
      <c r="N107" s="25">
        <v>0</v>
      </c>
      <c r="O107" s="25">
        <v>2411025.2999999998</v>
      </c>
      <c r="P107" s="25">
        <v>2411025.2999999998</v>
      </c>
      <c r="Q107" s="25">
        <v>0</v>
      </c>
      <c r="R107" s="25">
        <v>2411025.2999999998</v>
      </c>
      <c r="S107" s="41">
        <v>15</v>
      </c>
      <c r="T107" s="4"/>
    </row>
    <row r="108" spans="1:20" ht="52.5">
      <c r="A108" s="44" t="s">
        <v>147</v>
      </c>
      <c r="B108" s="45" t="s">
        <v>44</v>
      </c>
      <c r="C108" s="45" t="s">
        <v>44</v>
      </c>
      <c r="D108" s="46" t="s">
        <v>148</v>
      </c>
      <c r="E108" s="44" t="s">
        <v>46</v>
      </c>
      <c r="F108" s="46" t="s">
        <v>149</v>
      </c>
      <c r="G108" s="31">
        <v>9675528.5500000007</v>
      </c>
      <c r="H108" s="31">
        <v>0</v>
      </c>
      <c r="I108" s="31">
        <v>9675528.5500000007</v>
      </c>
      <c r="J108" s="25">
        <v>9675528.5500000007</v>
      </c>
      <c r="K108" s="25">
        <v>0</v>
      </c>
      <c r="L108" s="25">
        <v>9675528.5500000007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37">
        <v>0</v>
      </c>
      <c r="T108" s="4"/>
    </row>
    <row r="109" spans="1:20">
      <c r="A109" s="44" t="s">
        <v>48</v>
      </c>
      <c r="B109" s="45" t="s">
        <v>44</v>
      </c>
      <c r="C109" s="47"/>
      <c r="D109" s="25"/>
      <c r="E109" s="44"/>
      <c r="F109" s="45"/>
      <c r="G109" s="43">
        <v>9675528.5500000007</v>
      </c>
      <c r="H109" s="43">
        <v>0</v>
      </c>
      <c r="I109" s="43">
        <v>9675528.5500000007</v>
      </c>
      <c r="J109" s="25">
        <v>9675528.5500000007</v>
      </c>
      <c r="K109" s="25">
        <v>0</v>
      </c>
      <c r="L109" s="25">
        <v>9675528.5500000007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41">
        <v>0</v>
      </c>
      <c r="T109" s="4"/>
    </row>
    <row r="110" spans="1:20" ht="31.5">
      <c r="A110" s="44" t="s">
        <v>150</v>
      </c>
      <c r="B110" s="45" t="s">
        <v>44</v>
      </c>
      <c r="C110" s="45" t="s">
        <v>44</v>
      </c>
      <c r="D110" s="46" t="s">
        <v>151</v>
      </c>
      <c r="E110" s="44" t="s">
        <v>143</v>
      </c>
      <c r="F110" s="46" t="s">
        <v>78</v>
      </c>
      <c r="G110" s="31">
        <v>101746120</v>
      </c>
      <c r="H110" s="31">
        <v>0</v>
      </c>
      <c r="I110" s="31">
        <v>101746120</v>
      </c>
      <c r="J110" s="25">
        <v>101746120</v>
      </c>
      <c r="K110" s="25">
        <v>0</v>
      </c>
      <c r="L110" s="25">
        <v>101746120</v>
      </c>
      <c r="M110" s="25">
        <v>56554941.109999999</v>
      </c>
      <c r="N110" s="25">
        <v>0</v>
      </c>
      <c r="O110" s="25">
        <v>56554941.109999999</v>
      </c>
      <c r="P110" s="25">
        <v>56554941.109999999</v>
      </c>
      <c r="Q110" s="25">
        <v>0</v>
      </c>
      <c r="R110" s="25">
        <v>56554941.109999999</v>
      </c>
      <c r="S110" s="37">
        <v>55.584371286099163</v>
      </c>
      <c r="T110" s="4"/>
    </row>
    <row r="111" spans="1:20">
      <c r="A111" s="44" t="s">
        <v>48</v>
      </c>
      <c r="B111" s="45" t="s">
        <v>44</v>
      </c>
      <c r="C111" s="47"/>
      <c r="D111" s="25"/>
      <c r="E111" s="44"/>
      <c r="F111" s="45"/>
      <c r="G111" s="43">
        <v>101746120</v>
      </c>
      <c r="H111" s="43">
        <v>0</v>
      </c>
      <c r="I111" s="43">
        <v>101746120</v>
      </c>
      <c r="J111" s="25">
        <v>101746120</v>
      </c>
      <c r="K111" s="25">
        <v>0</v>
      </c>
      <c r="L111" s="25">
        <v>101746120</v>
      </c>
      <c r="M111" s="25">
        <v>56554941.109999999</v>
      </c>
      <c r="N111" s="25">
        <v>0</v>
      </c>
      <c r="O111" s="25">
        <v>56554941.109999999</v>
      </c>
      <c r="P111" s="25">
        <v>56554941.109999999</v>
      </c>
      <c r="Q111" s="25">
        <v>0</v>
      </c>
      <c r="R111" s="25">
        <v>56554941.109999999</v>
      </c>
      <c r="S111" s="41">
        <v>55.584371286099163</v>
      </c>
      <c r="T111" s="4"/>
    </row>
    <row r="112" spans="1:20" ht="52.5">
      <c r="A112" s="44" t="s">
        <v>152</v>
      </c>
      <c r="B112" s="45" t="s">
        <v>44</v>
      </c>
      <c r="C112" s="45" t="s">
        <v>44</v>
      </c>
      <c r="D112" s="46" t="s">
        <v>153</v>
      </c>
      <c r="E112" s="44" t="s">
        <v>95</v>
      </c>
      <c r="F112" s="46" t="s">
        <v>105</v>
      </c>
      <c r="G112" s="31">
        <v>61461747.270000003</v>
      </c>
      <c r="H112" s="31">
        <v>0</v>
      </c>
      <c r="I112" s="31">
        <v>61461747.270000003</v>
      </c>
      <c r="J112" s="25">
        <v>61461747.270000003</v>
      </c>
      <c r="K112" s="25">
        <v>0</v>
      </c>
      <c r="L112" s="25">
        <v>61461747.270000003</v>
      </c>
      <c r="M112" s="25">
        <v>10222450.5</v>
      </c>
      <c r="N112" s="25">
        <v>0</v>
      </c>
      <c r="O112" s="25">
        <v>10222450.5</v>
      </c>
      <c r="P112" s="25">
        <v>10222450.5</v>
      </c>
      <c r="Q112" s="25">
        <v>0</v>
      </c>
      <c r="R112" s="25">
        <v>10222450.5</v>
      </c>
      <c r="S112" s="37">
        <v>16.632215896975751</v>
      </c>
      <c r="T112" s="4"/>
    </row>
    <row r="113" spans="1:20">
      <c r="A113" s="44" t="s">
        <v>48</v>
      </c>
      <c r="B113" s="45" t="s">
        <v>44</v>
      </c>
      <c r="C113" s="47"/>
      <c r="D113" s="25"/>
      <c r="E113" s="44"/>
      <c r="F113" s="45"/>
      <c r="G113" s="43">
        <v>61461747.270000003</v>
      </c>
      <c r="H113" s="43">
        <v>0</v>
      </c>
      <c r="I113" s="43">
        <v>61461747.270000003</v>
      </c>
      <c r="J113" s="25">
        <v>61461747.270000003</v>
      </c>
      <c r="K113" s="25">
        <v>0</v>
      </c>
      <c r="L113" s="25">
        <v>61461747.270000003</v>
      </c>
      <c r="M113" s="25">
        <v>10222450.5</v>
      </c>
      <c r="N113" s="25">
        <v>0</v>
      </c>
      <c r="O113" s="25">
        <v>10222450.5</v>
      </c>
      <c r="P113" s="25">
        <v>10222450.5</v>
      </c>
      <c r="Q113" s="25">
        <v>0</v>
      </c>
      <c r="R113" s="25">
        <v>10222450.5</v>
      </c>
      <c r="S113" s="41">
        <v>16.632215896975751</v>
      </c>
      <c r="T113" s="4"/>
    </row>
    <row r="114" spans="1:20" ht="31.5">
      <c r="A114" s="44" t="s">
        <v>154</v>
      </c>
      <c r="B114" s="45" t="s">
        <v>44</v>
      </c>
      <c r="C114" s="45" t="s">
        <v>44</v>
      </c>
      <c r="D114" s="46" t="s">
        <v>155</v>
      </c>
      <c r="E114" s="44" t="s">
        <v>156</v>
      </c>
      <c r="F114" s="46" t="s">
        <v>105</v>
      </c>
      <c r="G114" s="31">
        <v>34879905</v>
      </c>
      <c r="H114" s="31">
        <v>0</v>
      </c>
      <c r="I114" s="31">
        <v>34879905</v>
      </c>
      <c r="J114" s="25">
        <v>34879905</v>
      </c>
      <c r="K114" s="25">
        <v>0</v>
      </c>
      <c r="L114" s="25">
        <v>34879905</v>
      </c>
      <c r="M114" s="25">
        <v>26815009.52</v>
      </c>
      <c r="N114" s="25">
        <v>0</v>
      </c>
      <c r="O114" s="25">
        <v>26815009.52</v>
      </c>
      <c r="P114" s="25">
        <v>26815009.52</v>
      </c>
      <c r="Q114" s="25">
        <v>0</v>
      </c>
      <c r="R114" s="25">
        <v>26815009.52</v>
      </c>
      <c r="S114" s="37">
        <v>76.878103653091941</v>
      </c>
      <c r="T114" s="4"/>
    </row>
    <row r="115" spans="1:20">
      <c r="A115" s="44" t="s">
        <v>48</v>
      </c>
      <c r="B115" s="45" t="s">
        <v>44</v>
      </c>
      <c r="C115" s="47"/>
      <c r="D115" s="25"/>
      <c r="E115" s="44"/>
      <c r="F115" s="45"/>
      <c r="G115" s="43">
        <v>34879905</v>
      </c>
      <c r="H115" s="43">
        <v>0</v>
      </c>
      <c r="I115" s="43">
        <v>34879905</v>
      </c>
      <c r="J115" s="25">
        <v>34879905</v>
      </c>
      <c r="K115" s="25">
        <v>0</v>
      </c>
      <c r="L115" s="25">
        <v>34879905</v>
      </c>
      <c r="M115" s="25">
        <v>26815009.52</v>
      </c>
      <c r="N115" s="25">
        <v>0</v>
      </c>
      <c r="O115" s="25">
        <v>26815009.52</v>
      </c>
      <c r="P115" s="25">
        <v>26815009.52</v>
      </c>
      <c r="Q115" s="25">
        <v>0</v>
      </c>
      <c r="R115" s="25">
        <v>26815009.52</v>
      </c>
      <c r="S115" s="41">
        <v>76.878103653091941</v>
      </c>
      <c r="T115" s="4"/>
    </row>
    <row r="116" spans="1:20" ht="15.25" customHeight="1">
      <c r="A116" s="55" t="s">
        <v>72</v>
      </c>
      <c r="B116" s="56"/>
      <c r="C116" s="56"/>
      <c r="D116" s="56"/>
      <c r="E116" s="56"/>
      <c r="F116" s="56"/>
      <c r="G116" s="9">
        <v>44480000</v>
      </c>
      <c r="H116" s="9">
        <v>0</v>
      </c>
      <c r="I116" s="9">
        <v>44480000</v>
      </c>
      <c r="J116" s="26">
        <v>44480000</v>
      </c>
      <c r="K116" s="26">
        <v>0</v>
      </c>
      <c r="L116" s="26">
        <v>44480000</v>
      </c>
      <c r="M116" s="26">
        <v>14855962.4</v>
      </c>
      <c r="N116" s="26">
        <v>0</v>
      </c>
      <c r="O116" s="26">
        <v>14855962.4</v>
      </c>
      <c r="P116" s="26">
        <v>14855962.4</v>
      </c>
      <c r="Q116" s="26">
        <v>0</v>
      </c>
      <c r="R116" s="26">
        <v>14855962.4</v>
      </c>
      <c r="S116" s="52">
        <v>33.399196043165468</v>
      </c>
      <c r="T116" s="4"/>
    </row>
    <row r="117" spans="1:20" ht="84">
      <c r="A117" s="44" t="s">
        <v>157</v>
      </c>
      <c r="B117" s="45" t="s">
        <v>44</v>
      </c>
      <c r="C117" s="45" t="s">
        <v>44</v>
      </c>
      <c r="D117" s="46" t="s">
        <v>158</v>
      </c>
      <c r="E117" s="44" t="s">
        <v>159</v>
      </c>
      <c r="F117" s="46" t="s">
        <v>78</v>
      </c>
      <c r="G117" s="31">
        <v>3100000</v>
      </c>
      <c r="H117" s="31">
        <v>0</v>
      </c>
      <c r="I117" s="31">
        <v>3100000</v>
      </c>
      <c r="J117" s="25">
        <v>3100000</v>
      </c>
      <c r="K117" s="25">
        <v>0</v>
      </c>
      <c r="L117" s="25">
        <v>3100000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37">
        <v>0</v>
      </c>
      <c r="T117" s="4"/>
    </row>
    <row r="118" spans="1:20">
      <c r="A118" s="44" t="s">
        <v>48</v>
      </c>
      <c r="B118" s="45" t="s">
        <v>44</v>
      </c>
      <c r="C118" s="47"/>
      <c r="D118" s="25"/>
      <c r="E118" s="44"/>
      <c r="F118" s="45"/>
      <c r="G118" s="43">
        <v>3100000</v>
      </c>
      <c r="H118" s="43">
        <v>0</v>
      </c>
      <c r="I118" s="43">
        <v>3100000</v>
      </c>
      <c r="J118" s="25">
        <v>3100000</v>
      </c>
      <c r="K118" s="25">
        <v>0</v>
      </c>
      <c r="L118" s="25">
        <v>3100000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41">
        <v>0</v>
      </c>
      <c r="T118" s="4"/>
    </row>
    <row r="119" spans="1:20" ht="63">
      <c r="A119" s="44" t="s">
        <v>157</v>
      </c>
      <c r="B119" s="45" t="s">
        <v>44</v>
      </c>
      <c r="C119" s="45" t="s">
        <v>44</v>
      </c>
      <c r="D119" s="46" t="s">
        <v>158</v>
      </c>
      <c r="E119" s="44" t="s">
        <v>160</v>
      </c>
      <c r="F119" s="46" t="s">
        <v>111</v>
      </c>
      <c r="G119" s="31">
        <v>3200000</v>
      </c>
      <c r="H119" s="31">
        <v>0</v>
      </c>
      <c r="I119" s="31">
        <v>3200000</v>
      </c>
      <c r="J119" s="25">
        <v>3200000</v>
      </c>
      <c r="K119" s="25">
        <v>0</v>
      </c>
      <c r="L119" s="25">
        <v>3200000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37">
        <v>0</v>
      </c>
      <c r="T119" s="4"/>
    </row>
    <row r="120" spans="1:20">
      <c r="A120" s="44" t="s">
        <v>48</v>
      </c>
      <c r="B120" s="45" t="s">
        <v>44</v>
      </c>
      <c r="C120" s="47"/>
      <c r="D120" s="25"/>
      <c r="E120" s="44"/>
      <c r="F120" s="45"/>
      <c r="G120" s="43">
        <v>3200000</v>
      </c>
      <c r="H120" s="43">
        <v>0</v>
      </c>
      <c r="I120" s="43">
        <v>3200000</v>
      </c>
      <c r="J120" s="25">
        <v>3200000</v>
      </c>
      <c r="K120" s="25">
        <v>0</v>
      </c>
      <c r="L120" s="25">
        <v>3200000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41">
        <v>0</v>
      </c>
      <c r="T120" s="4"/>
    </row>
    <row r="121" spans="1:20" ht="84">
      <c r="A121" s="44" t="s">
        <v>157</v>
      </c>
      <c r="B121" s="45" t="s">
        <v>44</v>
      </c>
      <c r="C121" s="45" t="s">
        <v>44</v>
      </c>
      <c r="D121" s="46" t="s">
        <v>161</v>
      </c>
      <c r="E121" s="44" t="s">
        <v>162</v>
      </c>
      <c r="F121" s="46" t="s">
        <v>111</v>
      </c>
      <c r="G121" s="31">
        <v>3300000</v>
      </c>
      <c r="H121" s="31">
        <v>0</v>
      </c>
      <c r="I121" s="31">
        <v>3300000</v>
      </c>
      <c r="J121" s="25">
        <v>3300000</v>
      </c>
      <c r="K121" s="25">
        <v>0</v>
      </c>
      <c r="L121" s="25">
        <v>3300000</v>
      </c>
      <c r="M121" s="25">
        <v>3300000</v>
      </c>
      <c r="N121" s="25">
        <v>0</v>
      </c>
      <c r="O121" s="25">
        <v>3300000</v>
      </c>
      <c r="P121" s="25">
        <v>3300000</v>
      </c>
      <c r="Q121" s="25">
        <v>0</v>
      </c>
      <c r="R121" s="25">
        <v>3300000</v>
      </c>
      <c r="S121" s="37">
        <v>100</v>
      </c>
      <c r="T121" s="4"/>
    </row>
    <row r="122" spans="1:20">
      <c r="A122" s="44" t="s">
        <v>48</v>
      </c>
      <c r="B122" s="45" t="s">
        <v>44</v>
      </c>
      <c r="C122" s="47"/>
      <c r="D122" s="25"/>
      <c r="E122" s="44"/>
      <c r="F122" s="45"/>
      <c r="G122" s="43">
        <v>3300000</v>
      </c>
      <c r="H122" s="43">
        <v>0</v>
      </c>
      <c r="I122" s="43">
        <v>3300000</v>
      </c>
      <c r="J122" s="25">
        <v>3300000</v>
      </c>
      <c r="K122" s="25">
        <v>0</v>
      </c>
      <c r="L122" s="25">
        <v>3300000</v>
      </c>
      <c r="M122" s="25">
        <v>3300000</v>
      </c>
      <c r="N122" s="25">
        <v>0</v>
      </c>
      <c r="O122" s="25">
        <v>3300000</v>
      </c>
      <c r="P122" s="25">
        <v>3300000</v>
      </c>
      <c r="Q122" s="25">
        <v>0</v>
      </c>
      <c r="R122" s="25">
        <v>3300000</v>
      </c>
      <c r="S122" s="41">
        <v>100</v>
      </c>
      <c r="T122" s="4"/>
    </row>
    <row r="123" spans="1:20" ht="63">
      <c r="A123" s="44" t="s">
        <v>157</v>
      </c>
      <c r="B123" s="45" t="s">
        <v>44</v>
      </c>
      <c r="C123" s="45" t="s">
        <v>44</v>
      </c>
      <c r="D123" s="46" t="s">
        <v>163</v>
      </c>
      <c r="E123" s="44" t="s">
        <v>77</v>
      </c>
      <c r="F123" s="46" t="s">
        <v>111</v>
      </c>
      <c r="G123" s="31">
        <v>4880000</v>
      </c>
      <c r="H123" s="31">
        <v>0</v>
      </c>
      <c r="I123" s="31">
        <v>4880000</v>
      </c>
      <c r="J123" s="25">
        <v>4880000</v>
      </c>
      <c r="K123" s="25">
        <v>0</v>
      </c>
      <c r="L123" s="25">
        <v>4880000</v>
      </c>
      <c r="M123" s="25">
        <v>2500000</v>
      </c>
      <c r="N123" s="25">
        <v>0</v>
      </c>
      <c r="O123" s="25">
        <v>2500000</v>
      </c>
      <c r="P123" s="25">
        <v>2500000</v>
      </c>
      <c r="Q123" s="25">
        <v>0</v>
      </c>
      <c r="R123" s="25">
        <v>2500000</v>
      </c>
      <c r="S123" s="37">
        <v>51.229508196721312</v>
      </c>
      <c r="T123" s="4"/>
    </row>
    <row r="124" spans="1:20">
      <c r="A124" s="44" t="s">
        <v>48</v>
      </c>
      <c r="B124" s="45" t="s">
        <v>44</v>
      </c>
      <c r="C124" s="47"/>
      <c r="D124" s="25"/>
      <c r="E124" s="44"/>
      <c r="F124" s="45"/>
      <c r="G124" s="43">
        <v>4880000</v>
      </c>
      <c r="H124" s="43">
        <v>0</v>
      </c>
      <c r="I124" s="43">
        <v>4880000</v>
      </c>
      <c r="J124" s="25">
        <v>4880000</v>
      </c>
      <c r="K124" s="25">
        <v>0</v>
      </c>
      <c r="L124" s="25">
        <v>4880000</v>
      </c>
      <c r="M124" s="25">
        <v>2500000</v>
      </c>
      <c r="N124" s="25">
        <v>0</v>
      </c>
      <c r="O124" s="25">
        <v>2500000</v>
      </c>
      <c r="P124" s="25">
        <v>2500000</v>
      </c>
      <c r="Q124" s="25">
        <v>0</v>
      </c>
      <c r="R124" s="25">
        <v>2500000</v>
      </c>
      <c r="S124" s="41">
        <v>51.229508196721312</v>
      </c>
      <c r="T124" s="4"/>
    </row>
    <row r="125" spans="1:20" ht="73.5">
      <c r="A125" s="44" t="s">
        <v>157</v>
      </c>
      <c r="B125" s="45" t="s">
        <v>44</v>
      </c>
      <c r="C125" s="45" t="s">
        <v>44</v>
      </c>
      <c r="D125" s="46" t="s">
        <v>158</v>
      </c>
      <c r="E125" s="44" t="s">
        <v>164</v>
      </c>
      <c r="F125" s="46" t="s">
        <v>111</v>
      </c>
      <c r="G125" s="31">
        <v>3200000</v>
      </c>
      <c r="H125" s="31">
        <v>0</v>
      </c>
      <c r="I125" s="31">
        <v>3200000</v>
      </c>
      <c r="J125" s="25">
        <v>3200000</v>
      </c>
      <c r="K125" s="25">
        <v>0</v>
      </c>
      <c r="L125" s="25">
        <v>3200000</v>
      </c>
      <c r="M125" s="25">
        <v>3054962.4</v>
      </c>
      <c r="N125" s="25">
        <v>0</v>
      </c>
      <c r="O125" s="25">
        <v>3054962.4</v>
      </c>
      <c r="P125" s="25">
        <v>3054962.4</v>
      </c>
      <c r="Q125" s="25">
        <v>0</v>
      </c>
      <c r="R125" s="25">
        <v>3054962.4</v>
      </c>
      <c r="S125" s="37">
        <v>95.467574999999997</v>
      </c>
      <c r="T125" s="4"/>
    </row>
    <row r="126" spans="1:20">
      <c r="A126" s="44" t="s">
        <v>48</v>
      </c>
      <c r="B126" s="45" t="s">
        <v>44</v>
      </c>
      <c r="C126" s="47"/>
      <c r="D126" s="25"/>
      <c r="E126" s="44"/>
      <c r="F126" s="45"/>
      <c r="G126" s="43">
        <v>3200000</v>
      </c>
      <c r="H126" s="43">
        <v>0</v>
      </c>
      <c r="I126" s="43">
        <v>3200000</v>
      </c>
      <c r="J126" s="25">
        <v>3200000</v>
      </c>
      <c r="K126" s="25">
        <v>0</v>
      </c>
      <c r="L126" s="25">
        <v>3200000</v>
      </c>
      <c r="M126" s="25">
        <v>3054962.4</v>
      </c>
      <c r="N126" s="25">
        <v>0</v>
      </c>
      <c r="O126" s="25">
        <v>3054962.4</v>
      </c>
      <c r="P126" s="25">
        <v>3054962.4</v>
      </c>
      <c r="Q126" s="25">
        <v>0</v>
      </c>
      <c r="R126" s="25">
        <v>3054962.4</v>
      </c>
      <c r="S126" s="41">
        <v>95.467574999999997</v>
      </c>
      <c r="T126" s="4"/>
    </row>
    <row r="127" spans="1:20" ht="73.5">
      <c r="A127" s="44" t="s">
        <v>157</v>
      </c>
      <c r="B127" s="45" t="s">
        <v>44</v>
      </c>
      <c r="C127" s="45" t="s">
        <v>44</v>
      </c>
      <c r="D127" s="46" t="s">
        <v>158</v>
      </c>
      <c r="E127" s="44" t="s">
        <v>165</v>
      </c>
      <c r="F127" s="46" t="s">
        <v>71</v>
      </c>
      <c r="G127" s="31">
        <v>3800000</v>
      </c>
      <c r="H127" s="31">
        <v>0</v>
      </c>
      <c r="I127" s="31">
        <v>3800000</v>
      </c>
      <c r="J127" s="25">
        <v>3800000</v>
      </c>
      <c r="K127" s="25">
        <v>0</v>
      </c>
      <c r="L127" s="25">
        <v>3800000</v>
      </c>
      <c r="M127" s="25">
        <v>3401000</v>
      </c>
      <c r="N127" s="25">
        <v>0</v>
      </c>
      <c r="O127" s="25">
        <v>3401000</v>
      </c>
      <c r="P127" s="25">
        <v>3401000</v>
      </c>
      <c r="Q127" s="25">
        <v>0</v>
      </c>
      <c r="R127" s="25">
        <v>3401000</v>
      </c>
      <c r="S127" s="37">
        <v>89.5</v>
      </c>
      <c r="T127" s="4"/>
    </row>
    <row r="128" spans="1:20">
      <c r="A128" s="44" t="s">
        <v>48</v>
      </c>
      <c r="B128" s="45" t="s">
        <v>44</v>
      </c>
      <c r="C128" s="47"/>
      <c r="D128" s="25"/>
      <c r="E128" s="44"/>
      <c r="F128" s="45"/>
      <c r="G128" s="43">
        <v>3800000</v>
      </c>
      <c r="H128" s="43">
        <v>0</v>
      </c>
      <c r="I128" s="43">
        <v>3800000</v>
      </c>
      <c r="J128" s="25">
        <v>3800000</v>
      </c>
      <c r="K128" s="25">
        <v>0</v>
      </c>
      <c r="L128" s="25">
        <v>3800000</v>
      </c>
      <c r="M128" s="25">
        <v>3401000</v>
      </c>
      <c r="N128" s="25">
        <v>0</v>
      </c>
      <c r="O128" s="25">
        <v>3401000</v>
      </c>
      <c r="P128" s="25">
        <v>3401000</v>
      </c>
      <c r="Q128" s="25">
        <v>0</v>
      </c>
      <c r="R128" s="25">
        <v>3401000</v>
      </c>
      <c r="S128" s="41">
        <v>89.5</v>
      </c>
      <c r="T128" s="4"/>
    </row>
    <row r="129" spans="1:20" ht="73.5">
      <c r="A129" s="44" t="s">
        <v>157</v>
      </c>
      <c r="B129" s="45" t="s">
        <v>44</v>
      </c>
      <c r="C129" s="45" t="s">
        <v>44</v>
      </c>
      <c r="D129" s="46" t="s">
        <v>76</v>
      </c>
      <c r="E129" s="44" t="s">
        <v>166</v>
      </c>
      <c r="F129" s="46" t="s">
        <v>78</v>
      </c>
      <c r="G129" s="31">
        <v>3800000</v>
      </c>
      <c r="H129" s="31">
        <v>0</v>
      </c>
      <c r="I129" s="31">
        <v>3800000</v>
      </c>
      <c r="J129" s="25">
        <v>3800000</v>
      </c>
      <c r="K129" s="25">
        <v>0</v>
      </c>
      <c r="L129" s="25">
        <v>3800000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37">
        <v>0</v>
      </c>
      <c r="T129" s="4"/>
    </row>
    <row r="130" spans="1:20">
      <c r="A130" s="44" t="s">
        <v>48</v>
      </c>
      <c r="B130" s="45" t="s">
        <v>44</v>
      </c>
      <c r="C130" s="47"/>
      <c r="D130" s="25"/>
      <c r="E130" s="44"/>
      <c r="F130" s="45"/>
      <c r="G130" s="43">
        <v>3800000</v>
      </c>
      <c r="H130" s="43">
        <v>0</v>
      </c>
      <c r="I130" s="43">
        <v>3800000</v>
      </c>
      <c r="J130" s="25">
        <v>3800000</v>
      </c>
      <c r="K130" s="25">
        <v>0</v>
      </c>
      <c r="L130" s="25">
        <v>3800000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41">
        <v>0</v>
      </c>
      <c r="T130" s="4"/>
    </row>
    <row r="131" spans="1:20" ht="84">
      <c r="A131" s="44" t="s">
        <v>157</v>
      </c>
      <c r="B131" s="45" t="s">
        <v>44</v>
      </c>
      <c r="C131" s="45" t="s">
        <v>44</v>
      </c>
      <c r="D131" s="46" t="s">
        <v>158</v>
      </c>
      <c r="E131" s="44" t="s">
        <v>167</v>
      </c>
      <c r="F131" s="46" t="s">
        <v>111</v>
      </c>
      <c r="G131" s="31">
        <v>3800000</v>
      </c>
      <c r="H131" s="31">
        <v>0</v>
      </c>
      <c r="I131" s="31">
        <v>3800000</v>
      </c>
      <c r="J131" s="25">
        <v>3800000</v>
      </c>
      <c r="K131" s="25">
        <v>0</v>
      </c>
      <c r="L131" s="25">
        <v>3800000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37">
        <v>0</v>
      </c>
      <c r="T131" s="4"/>
    </row>
    <row r="132" spans="1:20">
      <c r="A132" s="44" t="s">
        <v>48</v>
      </c>
      <c r="B132" s="45" t="s">
        <v>44</v>
      </c>
      <c r="C132" s="47"/>
      <c r="D132" s="25"/>
      <c r="E132" s="44"/>
      <c r="F132" s="45"/>
      <c r="G132" s="43">
        <v>3800000</v>
      </c>
      <c r="H132" s="43">
        <v>0</v>
      </c>
      <c r="I132" s="43">
        <v>3800000</v>
      </c>
      <c r="J132" s="25">
        <v>3800000</v>
      </c>
      <c r="K132" s="25">
        <v>0</v>
      </c>
      <c r="L132" s="25">
        <v>3800000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41">
        <v>0</v>
      </c>
      <c r="T132" s="4"/>
    </row>
    <row r="133" spans="1:20" ht="73.5">
      <c r="A133" s="44" t="s">
        <v>157</v>
      </c>
      <c r="B133" s="45" t="s">
        <v>44</v>
      </c>
      <c r="C133" s="45" t="s">
        <v>44</v>
      </c>
      <c r="D133" s="46" t="s">
        <v>161</v>
      </c>
      <c r="E133" s="44" t="s">
        <v>168</v>
      </c>
      <c r="F133" s="46" t="s">
        <v>111</v>
      </c>
      <c r="G133" s="31">
        <v>3300000</v>
      </c>
      <c r="H133" s="31">
        <v>0</v>
      </c>
      <c r="I133" s="31">
        <v>3300000</v>
      </c>
      <c r="J133" s="25">
        <v>3300000</v>
      </c>
      <c r="K133" s="25">
        <v>0</v>
      </c>
      <c r="L133" s="25">
        <v>3300000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37">
        <v>0</v>
      </c>
      <c r="T133" s="4"/>
    </row>
    <row r="134" spans="1:20">
      <c r="A134" s="44" t="s">
        <v>48</v>
      </c>
      <c r="B134" s="45" t="s">
        <v>44</v>
      </c>
      <c r="C134" s="47"/>
      <c r="D134" s="25"/>
      <c r="E134" s="44"/>
      <c r="F134" s="45"/>
      <c r="G134" s="43">
        <v>3300000</v>
      </c>
      <c r="H134" s="43">
        <v>0</v>
      </c>
      <c r="I134" s="43">
        <v>3300000</v>
      </c>
      <c r="J134" s="25">
        <v>3300000</v>
      </c>
      <c r="K134" s="25">
        <v>0</v>
      </c>
      <c r="L134" s="25">
        <v>3300000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41">
        <v>0</v>
      </c>
      <c r="T134" s="4"/>
    </row>
    <row r="135" spans="1:20" ht="63">
      <c r="A135" s="44" t="s">
        <v>157</v>
      </c>
      <c r="B135" s="45" t="s">
        <v>44</v>
      </c>
      <c r="C135" s="45" t="s">
        <v>44</v>
      </c>
      <c r="D135" s="46" t="s">
        <v>76</v>
      </c>
      <c r="E135" s="44" t="s">
        <v>169</v>
      </c>
      <c r="F135" s="46" t="s">
        <v>111</v>
      </c>
      <c r="G135" s="31">
        <v>2600000</v>
      </c>
      <c r="H135" s="31">
        <v>0</v>
      </c>
      <c r="I135" s="31">
        <v>2600000</v>
      </c>
      <c r="J135" s="25">
        <v>2600000</v>
      </c>
      <c r="K135" s="25">
        <v>0</v>
      </c>
      <c r="L135" s="25">
        <v>2600000</v>
      </c>
      <c r="M135" s="25">
        <v>2600000</v>
      </c>
      <c r="N135" s="25">
        <v>0</v>
      </c>
      <c r="O135" s="25">
        <v>2600000</v>
      </c>
      <c r="P135" s="25">
        <v>2600000</v>
      </c>
      <c r="Q135" s="25">
        <v>0</v>
      </c>
      <c r="R135" s="25">
        <v>2600000</v>
      </c>
      <c r="S135" s="37">
        <v>100</v>
      </c>
      <c r="T135" s="4"/>
    </row>
    <row r="136" spans="1:20">
      <c r="A136" s="44" t="s">
        <v>48</v>
      </c>
      <c r="B136" s="45" t="s">
        <v>44</v>
      </c>
      <c r="C136" s="47"/>
      <c r="D136" s="25"/>
      <c r="E136" s="44"/>
      <c r="F136" s="45"/>
      <c r="G136" s="43">
        <v>2600000</v>
      </c>
      <c r="H136" s="43">
        <v>0</v>
      </c>
      <c r="I136" s="43">
        <v>2600000</v>
      </c>
      <c r="J136" s="25">
        <v>2600000</v>
      </c>
      <c r="K136" s="25">
        <v>0</v>
      </c>
      <c r="L136" s="25">
        <v>2600000</v>
      </c>
      <c r="M136" s="25">
        <v>2600000</v>
      </c>
      <c r="N136" s="25">
        <v>0</v>
      </c>
      <c r="O136" s="25">
        <v>2600000</v>
      </c>
      <c r="P136" s="25">
        <v>2600000</v>
      </c>
      <c r="Q136" s="25">
        <v>0</v>
      </c>
      <c r="R136" s="25">
        <v>2600000</v>
      </c>
      <c r="S136" s="41">
        <v>100</v>
      </c>
      <c r="T136" s="4"/>
    </row>
    <row r="137" spans="1:20" ht="84">
      <c r="A137" s="44" t="s">
        <v>157</v>
      </c>
      <c r="B137" s="45" t="s">
        <v>44</v>
      </c>
      <c r="C137" s="45" t="s">
        <v>44</v>
      </c>
      <c r="D137" s="46" t="s">
        <v>161</v>
      </c>
      <c r="E137" s="44" t="s">
        <v>170</v>
      </c>
      <c r="F137" s="46" t="s">
        <v>111</v>
      </c>
      <c r="G137" s="31">
        <v>3200000</v>
      </c>
      <c r="H137" s="31">
        <v>0</v>
      </c>
      <c r="I137" s="31">
        <v>3200000</v>
      </c>
      <c r="J137" s="25">
        <v>3200000</v>
      </c>
      <c r="K137" s="25">
        <v>0</v>
      </c>
      <c r="L137" s="25">
        <v>3200000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37">
        <v>0</v>
      </c>
      <c r="T137" s="4"/>
    </row>
    <row r="138" spans="1:20">
      <c r="A138" s="44" t="s">
        <v>48</v>
      </c>
      <c r="B138" s="45" t="s">
        <v>44</v>
      </c>
      <c r="C138" s="47"/>
      <c r="D138" s="25"/>
      <c r="E138" s="44"/>
      <c r="F138" s="45"/>
      <c r="G138" s="43">
        <v>3200000</v>
      </c>
      <c r="H138" s="43">
        <v>0</v>
      </c>
      <c r="I138" s="43">
        <v>3200000</v>
      </c>
      <c r="J138" s="25">
        <v>3200000</v>
      </c>
      <c r="K138" s="25">
        <v>0</v>
      </c>
      <c r="L138" s="25">
        <v>3200000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41">
        <v>0</v>
      </c>
      <c r="T138" s="4"/>
    </row>
    <row r="139" spans="1:20" ht="63">
      <c r="A139" s="44" t="s">
        <v>157</v>
      </c>
      <c r="B139" s="45" t="s">
        <v>44</v>
      </c>
      <c r="C139" s="45" t="s">
        <v>44</v>
      </c>
      <c r="D139" s="46" t="s">
        <v>76</v>
      </c>
      <c r="E139" s="44" t="s">
        <v>171</v>
      </c>
      <c r="F139" s="46" t="s">
        <v>111</v>
      </c>
      <c r="G139" s="31">
        <v>3100000</v>
      </c>
      <c r="H139" s="31">
        <v>0</v>
      </c>
      <c r="I139" s="31">
        <v>3100000</v>
      </c>
      <c r="J139" s="25">
        <v>3100000</v>
      </c>
      <c r="K139" s="25">
        <v>0</v>
      </c>
      <c r="L139" s="25">
        <v>3100000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37">
        <v>0</v>
      </c>
      <c r="T139" s="4"/>
    </row>
    <row r="140" spans="1:20">
      <c r="A140" s="44" t="s">
        <v>48</v>
      </c>
      <c r="B140" s="45" t="s">
        <v>44</v>
      </c>
      <c r="C140" s="47"/>
      <c r="D140" s="25"/>
      <c r="E140" s="44"/>
      <c r="F140" s="45"/>
      <c r="G140" s="43">
        <v>3100000</v>
      </c>
      <c r="H140" s="43">
        <v>0</v>
      </c>
      <c r="I140" s="43">
        <v>3100000</v>
      </c>
      <c r="J140" s="25">
        <v>3100000</v>
      </c>
      <c r="K140" s="25">
        <v>0</v>
      </c>
      <c r="L140" s="25">
        <v>3100000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41">
        <v>0</v>
      </c>
      <c r="T140" s="4"/>
    </row>
    <row r="141" spans="1:20" ht="73.5">
      <c r="A141" s="44" t="s">
        <v>157</v>
      </c>
      <c r="B141" s="45" t="s">
        <v>44</v>
      </c>
      <c r="C141" s="45" t="s">
        <v>44</v>
      </c>
      <c r="D141" s="46" t="s">
        <v>158</v>
      </c>
      <c r="E141" s="44" t="s">
        <v>172</v>
      </c>
      <c r="F141" s="46" t="s">
        <v>71</v>
      </c>
      <c r="G141" s="31">
        <v>3200000</v>
      </c>
      <c r="H141" s="31">
        <v>0</v>
      </c>
      <c r="I141" s="31">
        <v>3200000</v>
      </c>
      <c r="J141" s="25">
        <v>3200000</v>
      </c>
      <c r="K141" s="25">
        <v>0</v>
      </c>
      <c r="L141" s="25">
        <v>3200000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37">
        <v>0</v>
      </c>
      <c r="T141" s="4"/>
    </row>
    <row r="142" spans="1:20">
      <c r="A142" s="44" t="s">
        <v>48</v>
      </c>
      <c r="B142" s="45" t="s">
        <v>44</v>
      </c>
      <c r="C142" s="47"/>
      <c r="D142" s="25"/>
      <c r="E142" s="44"/>
      <c r="F142" s="45"/>
      <c r="G142" s="43">
        <v>3200000</v>
      </c>
      <c r="H142" s="43">
        <v>0</v>
      </c>
      <c r="I142" s="43">
        <v>3200000</v>
      </c>
      <c r="J142" s="25">
        <v>3200000</v>
      </c>
      <c r="K142" s="25">
        <v>0</v>
      </c>
      <c r="L142" s="25">
        <v>3200000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41">
        <v>0</v>
      </c>
      <c r="T142" s="4"/>
    </row>
    <row r="143" spans="1:20" ht="21.25" customHeight="1">
      <c r="A143" s="55" t="s">
        <v>173</v>
      </c>
      <c r="B143" s="56"/>
      <c r="C143" s="56"/>
      <c r="D143" s="56"/>
      <c r="E143" s="56"/>
      <c r="F143" s="56"/>
      <c r="G143" s="30">
        <v>69744570.969999999</v>
      </c>
      <c r="H143" s="30">
        <v>0</v>
      </c>
      <c r="I143" s="30">
        <v>69744570.969999999</v>
      </c>
      <c r="J143" s="21">
        <v>69744570.969999999</v>
      </c>
      <c r="K143" s="21">
        <v>0</v>
      </c>
      <c r="L143" s="21">
        <v>69744570.969999999</v>
      </c>
      <c r="M143" s="21">
        <v>31163418.620000001</v>
      </c>
      <c r="N143" s="21">
        <v>0</v>
      </c>
      <c r="O143" s="21">
        <v>31163418.620000001</v>
      </c>
      <c r="P143" s="21">
        <v>31163418.620000001</v>
      </c>
      <c r="Q143" s="21">
        <v>0</v>
      </c>
      <c r="R143" s="21">
        <v>31163418.620000001</v>
      </c>
      <c r="S143" s="39">
        <v>44.682214237728502</v>
      </c>
      <c r="T143" s="4"/>
    </row>
    <row r="144" spans="1:20" ht="12.75" customHeight="1">
      <c r="A144" s="57" t="s">
        <v>38</v>
      </c>
      <c r="B144" s="58"/>
      <c r="C144" s="58"/>
      <c r="D144" s="58"/>
      <c r="E144" s="58"/>
      <c r="F144" s="58"/>
      <c r="G144" s="40">
        <v>0</v>
      </c>
      <c r="H144" s="40">
        <v>0</v>
      </c>
      <c r="I144" s="40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18">
        <v>0</v>
      </c>
      <c r="P144" s="22">
        <v>0</v>
      </c>
      <c r="Q144" s="22">
        <v>0</v>
      </c>
      <c r="R144" s="18">
        <v>0</v>
      </c>
      <c r="S144" s="41">
        <v>0</v>
      </c>
      <c r="T144" s="4"/>
    </row>
    <row r="145" spans="1:20" ht="12.75" customHeight="1">
      <c r="A145" s="57" t="s">
        <v>39</v>
      </c>
      <c r="B145" s="58"/>
      <c r="C145" s="58"/>
      <c r="D145" s="58"/>
      <c r="E145" s="58"/>
      <c r="F145" s="58"/>
      <c r="G145" s="40">
        <v>69744570.969999999</v>
      </c>
      <c r="H145" s="40">
        <v>0</v>
      </c>
      <c r="I145" s="40">
        <v>69744570.969999999</v>
      </c>
      <c r="J145" s="22">
        <v>69744570.969999999</v>
      </c>
      <c r="K145" s="22">
        <v>0</v>
      </c>
      <c r="L145" s="22">
        <v>69744570.969999999</v>
      </c>
      <c r="M145" s="22">
        <v>31163418.620000001</v>
      </c>
      <c r="N145" s="22">
        <v>0</v>
      </c>
      <c r="O145" s="22">
        <v>31163418.620000001</v>
      </c>
      <c r="P145" s="22">
        <v>31163418.620000001</v>
      </c>
      <c r="Q145" s="22">
        <v>0</v>
      </c>
      <c r="R145" s="22">
        <v>31163418.620000001</v>
      </c>
      <c r="S145" s="51" t="s">
        <v>174</v>
      </c>
      <c r="T145" s="4"/>
    </row>
    <row r="146" spans="1:20" ht="15.25" customHeight="1">
      <c r="A146" s="57" t="s">
        <v>175</v>
      </c>
      <c r="B146" s="58"/>
      <c r="C146" s="58"/>
      <c r="D146" s="58"/>
      <c r="E146" s="58"/>
      <c r="F146" s="58"/>
      <c r="G146" s="43">
        <v>69744570.969999999</v>
      </c>
      <c r="H146" s="43">
        <v>0</v>
      </c>
      <c r="I146" s="43">
        <v>69744570.969999999</v>
      </c>
      <c r="J146" s="25">
        <v>69744570.969999999</v>
      </c>
      <c r="K146" s="25">
        <v>0</v>
      </c>
      <c r="L146" s="25">
        <v>69744570.969999999</v>
      </c>
      <c r="M146" s="25">
        <v>31163418.620000001</v>
      </c>
      <c r="N146" s="25">
        <v>0</v>
      </c>
      <c r="O146" s="25">
        <v>31163418.620000001</v>
      </c>
      <c r="P146" s="25">
        <v>31163418.620000001</v>
      </c>
      <c r="Q146" s="25">
        <v>0</v>
      </c>
      <c r="R146" s="25">
        <v>31163418.620000001</v>
      </c>
      <c r="S146" s="37">
        <v>44.682214237728502</v>
      </c>
      <c r="T146" s="4"/>
    </row>
    <row r="147" spans="1:20" ht="15.25" customHeight="1">
      <c r="A147" s="55" t="s">
        <v>42</v>
      </c>
      <c r="B147" s="56"/>
      <c r="C147" s="56"/>
      <c r="D147" s="56"/>
      <c r="E147" s="56"/>
      <c r="F147" s="56"/>
      <c r="G147" s="9">
        <v>69744570.969999999</v>
      </c>
      <c r="H147" s="9">
        <v>0</v>
      </c>
      <c r="I147" s="9">
        <v>69744570.969999999</v>
      </c>
      <c r="J147" s="26">
        <v>69744570.969999999</v>
      </c>
      <c r="K147" s="26">
        <v>0</v>
      </c>
      <c r="L147" s="26">
        <v>69744570.969999999</v>
      </c>
      <c r="M147" s="26">
        <v>31163418.620000001</v>
      </c>
      <c r="N147" s="26">
        <v>0</v>
      </c>
      <c r="O147" s="26">
        <v>31163418.620000001</v>
      </c>
      <c r="P147" s="26">
        <v>31163418.620000001</v>
      </c>
      <c r="Q147" s="26">
        <v>0</v>
      </c>
      <c r="R147" s="26">
        <v>31163418.620000001</v>
      </c>
      <c r="S147" s="52">
        <v>44.682214237728502</v>
      </c>
      <c r="T147" s="4"/>
    </row>
    <row r="148" spans="1:20" ht="52.5">
      <c r="A148" s="44" t="s">
        <v>176</v>
      </c>
      <c r="B148" s="45" t="s">
        <v>44</v>
      </c>
      <c r="C148" s="45" t="s">
        <v>44</v>
      </c>
      <c r="D148" s="46" t="s">
        <v>177</v>
      </c>
      <c r="E148" s="44" t="s">
        <v>46</v>
      </c>
      <c r="F148" s="46" t="s">
        <v>178</v>
      </c>
      <c r="G148" s="31">
        <v>69744570.969999999</v>
      </c>
      <c r="H148" s="31">
        <v>0</v>
      </c>
      <c r="I148" s="31">
        <v>69744570.969999999</v>
      </c>
      <c r="J148" s="25">
        <v>69744570.969999999</v>
      </c>
      <c r="K148" s="25">
        <v>0</v>
      </c>
      <c r="L148" s="25">
        <v>69744570.969999999</v>
      </c>
      <c r="M148" s="25">
        <v>31163418.620000001</v>
      </c>
      <c r="N148" s="25">
        <v>0</v>
      </c>
      <c r="O148" s="25">
        <v>31163418.620000001</v>
      </c>
      <c r="P148" s="25">
        <v>31163418.620000001</v>
      </c>
      <c r="Q148" s="25">
        <v>0</v>
      </c>
      <c r="R148" s="25">
        <v>31163418.620000001</v>
      </c>
      <c r="S148" s="37">
        <v>44.682214237728502</v>
      </c>
      <c r="T148" s="4"/>
    </row>
    <row r="149" spans="1:20">
      <c r="A149" s="44" t="s">
        <v>48</v>
      </c>
      <c r="B149" s="45" t="s">
        <v>44</v>
      </c>
      <c r="C149" s="47"/>
      <c r="D149" s="25"/>
      <c r="E149" s="44"/>
      <c r="F149" s="45"/>
      <c r="G149" s="43">
        <v>69744570.969999999</v>
      </c>
      <c r="H149" s="43">
        <v>0</v>
      </c>
      <c r="I149" s="43">
        <v>69744570.969999999</v>
      </c>
      <c r="J149" s="25">
        <v>69744570.969999999</v>
      </c>
      <c r="K149" s="25">
        <v>0</v>
      </c>
      <c r="L149" s="25">
        <v>69744570.969999999</v>
      </c>
      <c r="M149" s="25">
        <v>31163418.620000001</v>
      </c>
      <c r="N149" s="25">
        <v>0</v>
      </c>
      <c r="O149" s="25">
        <v>31163418.620000001</v>
      </c>
      <c r="P149" s="25">
        <v>31163418.620000001</v>
      </c>
      <c r="Q149" s="25">
        <v>0</v>
      </c>
      <c r="R149" s="25">
        <v>31163418.620000001</v>
      </c>
      <c r="S149" s="41">
        <v>44.682214237728502</v>
      </c>
      <c r="T149" s="4"/>
    </row>
    <row r="150" spans="1:20" ht="21.25" customHeight="1">
      <c r="A150" s="55" t="s">
        <v>179</v>
      </c>
      <c r="B150" s="56"/>
      <c r="C150" s="56"/>
      <c r="D150" s="56"/>
      <c r="E150" s="56"/>
      <c r="F150" s="56"/>
      <c r="G150" s="30">
        <f>8677350.19+595000</f>
        <v>9272350.1899999995</v>
      </c>
      <c r="H150" s="30">
        <v>0</v>
      </c>
      <c r="I150" s="30">
        <f>8677350.19+595000</f>
        <v>9272350.1899999995</v>
      </c>
      <c r="J150" s="21">
        <v>8677350.1899999995</v>
      </c>
      <c r="K150" s="21">
        <v>0</v>
      </c>
      <c r="L150" s="21">
        <v>8677350.1899999995</v>
      </c>
      <c r="M150" s="21">
        <v>6662000</v>
      </c>
      <c r="N150" s="21">
        <v>0</v>
      </c>
      <c r="O150" s="21">
        <v>6662000</v>
      </c>
      <c r="P150" s="21">
        <v>0</v>
      </c>
      <c r="Q150" s="21">
        <v>0</v>
      </c>
      <c r="R150" s="21">
        <v>0</v>
      </c>
      <c r="S150" s="39">
        <v>0</v>
      </c>
      <c r="T150" s="4"/>
    </row>
    <row r="151" spans="1:20" ht="12.75" customHeight="1">
      <c r="A151" s="57" t="s">
        <v>38</v>
      </c>
      <c r="B151" s="58"/>
      <c r="C151" s="58"/>
      <c r="D151" s="58"/>
      <c r="E151" s="58"/>
      <c r="F151" s="58"/>
      <c r="G151" s="40">
        <v>0</v>
      </c>
      <c r="H151" s="40">
        <v>0</v>
      </c>
      <c r="I151" s="40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18">
        <v>0</v>
      </c>
      <c r="P151" s="22">
        <v>0</v>
      </c>
      <c r="Q151" s="22">
        <v>0</v>
      </c>
      <c r="R151" s="18">
        <v>0</v>
      </c>
      <c r="S151" s="41">
        <v>0</v>
      </c>
      <c r="T151" s="4"/>
    </row>
    <row r="152" spans="1:20" ht="12.75" customHeight="1">
      <c r="A152" s="57" t="s">
        <v>39</v>
      </c>
      <c r="B152" s="58"/>
      <c r="C152" s="58"/>
      <c r="D152" s="58"/>
      <c r="E152" s="58"/>
      <c r="F152" s="58"/>
      <c r="G152" s="40">
        <v>8677350.1899999995</v>
      </c>
      <c r="H152" s="40">
        <v>0</v>
      </c>
      <c r="I152" s="40">
        <v>8677350.1899999995</v>
      </c>
      <c r="J152" s="22">
        <v>8677350.1899999995</v>
      </c>
      <c r="K152" s="22">
        <v>0</v>
      </c>
      <c r="L152" s="22">
        <v>8677350.1899999995</v>
      </c>
      <c r="M152" s="22">
        <v>6662000</v>
      </c>
      <c r="N152" s="22">
        <v>0</v>
      </c>
      <c r="O152" s="22">
        <v>6662000</v>
      </c>
      <c r="P152" s="22">
        <v>0</v>
      </c>
      <c r="Q152" s="22">
        <v>0</v>
      </c>
      <c r="R152" s="22">
        <v>0</v>
      </c>
      <c r="S152" s="51" t="s">
        <v>116</v>
      </c>
      <c r="T152" s="4"/>
    </row>
    <row r="153" spans="1:20" ht="15.25" customHeight="1">
      <c r="A153" s="57" t="s">
        <v>180</v>
      </c>
      <c r="B153" s="58"/>
      <c r="C153" s="58"/>
      <c r="D153" s="58"/>
      <c r="E153" s="58"/>
      <c r="F153" s="58"/>
      <c r="G153" s="43">
        <f>2015350.19+595000</f>
        <v>2610350.19</v>
      </c>
      <c r="H153" s="43">
        <v>0</v>
      </c>
      <c r="I153" s="43">
        <f>2015350.19+595000</f>
        <v>2610350.19</v>
      </c>
      <c r="J153" s="25">
        <v>2015350.19</v>
      </c>
      <c r="K153" s="25">
        <v>0</v>
      </c>
      <c r="L153" s="25">
        <v>2015350.19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37">
        <v>0</v>
      </c>
      <c r="T153" s="4"/>
    </row>
    <row r="154" spans="1:20" ht="15.25" customHeight="1">
      <c r="A154" s="55" t="s">
        <v>42</v>
      </c>
      <c r="B154" s="56"/>
      <c r="C154" s="56"/>
      <c r="D154" s="56"/>
      <c r="E154" s="56"/>
      <c r="F154" s="56"/>
      <c r="G154" s="9">
        <f>2015350.19+595000</f>
        <v>2610350.19</v>
      </c>
      <c r="H154" s="9">
        <v>0</v>
      </c>
      <c r="I154" s="9">
        <f>2015350.19+595000</f>
        <v>2610350.19</v>
      </c>
      <c r="J154" s="26">
        <v>2015350.19</v>
      </c>
      <c r="K154" s="26">
        <v>0</v>
      </c>
      <c r="L154" s="26">
        <v>2015350.19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52">
        <v>0</v>
      </c>
      <c r="T154" s="4"/>
    </row>
    <row r="155" spans="1:20" ht="52.5">
      <c r="A155" s="44" t="s">
        <v>181</v>
      </c>
      <c r="B155" s="45" t="s">
        <v>44</v>
      </c>
      <c r="C155" s="45" t="s">
        <v>44</v>
      </c>
      <c r="D155" s="46" t="s">
        <v>182</v>
      </c>
      <c r="E155" s="44" t="s">
        <v>46</v>
      </c>
      <c r="F155" s="46" t="s">
        <v>183</v>
      </c>
      <c r="G155" s="31">
        <v>2015350.19</v>
      </c>
      <c r="H155" s="31">
        <v>0</v>
      </c>
      <c r="I155" s="31">
        <v>2015350.19</v>
      </c>
      <c r="J155" s="25">
        <v>2015350.19</v>
      </c>
      <c r="K155" s="25">
        <v>0</v>
      </c>
      <c r="L155" s="25">
        <v>2015350.19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37">
        <v>0</v>
      </c>
      <c r="T155" s="4"/>
    </row>
    <row r="156" spans="1:20">
      <c r="A156" s="44" t="s">
        <v>48</v>
      </c>
      <c r="B156" s="45" t="s">
        <v>44</v>
      </c>
      <c r="C156" s="47"/>
      <c r="D156" s="25"/>
      <c r="E156" s="44"/>
      <c r="F156" s="45"/>
      <c r="G156" s="43">
        <v>2015350.19</v>
      </c>
      <c r="H156" s="43">
        <v>0</v>
      </c>
      <c r="I156" s="43">
        <v>2015350.19</v>
      </c>
      <c r="J156" s="25">
        <v>2015350.19</v>
      </c>
      <c r="K156" s="25">
        <v>0</v>
      </c>
      <c r="L156" s="25">
        <v>2015350.19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41">
        <v>0</v>
      </c>
      <c r="T156" s="4"/>
    </row>
    <row r="157" spans="1:20" ht="52.5">
      <c r="A157" s="48" t="s">
        <v>324</v>
      </c>
      <c r="B157" s="45" t="s">
        <v>44</v>
      </c>
      <c r="C157" s="45" t="s">
        <v>44</v>
      </c>
      <c r="D157" s="49" t="s">
        <v>325</v>
      </c>
      <c r="E157" s="44" t="s">
        <v>46</v>
      </c>
      <c r="F157" s="46" t="s">
        <v>183</v>
      </c>
      <c r="G157" s="31">
        <v>595000</v>
      </c>
      <c r="H157" s="31">
        <v>0</v>
      </c>
      <c r="I157" s="31">
        <v>595000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41">
        <v>0</v>
      </c>
      <c r="T157" s="4"/>
    </row>
    <row r="158" spans="1:20">
      <c r="A158" s="44" t="s">
        <v>48</v>
      </c>
      <c r="B158" s="45" t="s">
        <v>44</v>
      </c>
      <c r="C158" s="47"/>
      <c r="D158" s="25"/>
      <c r="E158" s="44"/>
      <c r="F158" s="45"/>
      <c r="G158" s="43">
        <v>595000</v>
      </c>
      <c r="H158" s="43">
        <v>0</v>
      </c>
      <c r="I158" s="43">
        <v>595000</v>
      </c>
      <c r="J158" s="25"/>
      <c r="K158" s="25"/>
      <c r="L158" s="25"/>
      <c r="M158" s="25"/>
      <c r="N158" s="25"/>
      <c r="O158" s="25"/>
      <c r="P158" s="25"/>
      <c r="Q158" s="25"/>
      <c r="R158" s="25"/>
      <c r="S158" s="41"/>
      <c r="T158" s="4"/>
    </row>
    <row r="159" spans="1:20" ht="22.75" customHeight="1">
      <c r="A159" s="57" t="s">
        <v>184</v>
      </c>
      <c r="B159" s="58"/>
      <c r="C159" s="58"/>
      <c r="D159" s="58"/>
      <c r="E159" s="58"/>
      <c r="F159" s="58"/>
      <c r="G159" s="31">
        <v>6662000</v>
      </c>
      <c r="H159" s="31">
        <v>0</v>
      </c>
      <c r="I159" s="31">
        <v>6662000</v>
      </c>
      <c r="J159" s="25">
        <v>6662000</v>
      </c>
      <c r="K159" s="25">
        <v>0</v>
      </c>
      <c r="L159" s="25">
        <v>6662000</v>
      </c>
      <c r="M159" s="25">
        <v>6662000</v>
      </c>
      <c r="N159" s="25">
        <v>0</v>
      </c>
      <c r="O159" s="25">
        <v>6662000</v>
      </c>
      <c r="P159" s="25">
        <v>0</v>
      </c>
      <c r="Q159" s="25">
        <v>0</v>
      </c>
      <c r="R159" s="25">
        <v>0</v>
      </c>
      <c r="S159" s="37">
        <v>0</v>
      </c>
      <c r="T159" s="4"/>
    </row>
    <row r="160" spans="1:20" ht="15.25" customHeight="1">
      <c r="A160" s="55" t="s">
        <v>185</v>
      </c>
      <c r="B160" s="56"/>
      <c r="C160" s="56"/>
      <c r="D160" s="56"/>
      <c r="E160" s="56"/>
      <c r="F160" s="56"/>
      <c r="G160" s="9">
        <v>6662000</v>
      </c>
      <c r="H160" s="9">
        <v>0</v>
      </c>
      <c r="I160" s="9">
        <v>6662000</v>
      </c>
      <c r="J160" s="26">
        <v>6662000</v>
      </c>
      <c r="K160" s="26">
        <v>0</v>
      </c>
      <c r="L160" s="26">
        <v>6662000</v>
      </c>
      <c r="M160" s="26">
        <v>6662000</v>
      </c>
      <c r="N160" s="26">
        <v>0</v>
      </c>
      <c r="O160" s="26">
        <v>6662000</v>
      </c>
      <c r="P160" s="26">
        <v>0</v>
      </c>
      <c r="Q160" s="26">
        <v>0</v>
      </c>
      <c r="R160" s="26">
        <v>0</v>
      </c>
      <c r="S160" s="52">
        <v>0</v>
      </c>
      <c r="T160" s="4"/>
    </row>
    <row r="161" spans="1:20" ht="52.5">
      <c r="A161" s="44" t="s">
        <v>186</v>
      </c>
      <c r="B161" s="45" t="s">
        <v>44</v>
      </c>
      <c r="C161" s="45" t="s">
        <v>44</v>
      </c>
      <c r="D161" s="46" t="s">
        <v>76</v>
      </c>
      <c r="E161" s="44" t="s">
        <v>187</v>
      </c>
      <c r="F161" s="46" t="s">
        <v>78</v>
      </c>
      <c r="G161" s="31">
        <v>6662000</v>
      </c>
      <c r="H161" s="31">
        <v>0</v>
      </c>
      <c r="I161" s="31">
        <v>6662000</v>
      </c>
      <c r="J161" s="25">
        <v>6662000</v>
      </c>
      <c r="K161" s="25">
        <v>0</v>
      </c>
      <c r="L161" s="25">
        <v>6662000</v>
      </c>
      <c r="M161" s="25">
        <v>6662000</v>
      </c>
      <c r="N161" s="25">
        <v>0</v>
      </c>
      <c r="O161" s="25">
        <v>6662000</v>
      </c>
      <c r="P161" s="25">
        <v>0</v>
      </c>
      <c r="Q161" s="25">
        <v>0</v>
      </c>
      <c r="R161" s="25">
        <v>0</v>
      </c>
      <c r="S161" s="37">
        <v>0</v>
      </c>
      <c r="T161" s="4"/>
    </row>
    <row r="162" spans="1:20">
      <c r="A162" s="44" t="s">
        <v>48</v>
      </c>
      <c r="B162" s="45" t="s">
        <v>44</v>
      </c>
      <c r="C162" s="47"/>
      <c r="D162" s="25"/>
      <c r="E162" s="44"/>
      <c r="F162" s="45"/>
      <c r="G162" s="31">
        <v>6662000</v>
      </c>
      <c r="H162" s="31">
        <v>0</v>
      </c>
      <c r="I162" s="31">
        <v>6662000</v>
      </c>
      <c r="J162" s="25">
        <v>6662000</v>
      </c>
      <c r="K162" s="25">
        <v>0</v>
      </c>
      <c r="L162" s="25">
        <v>6662000</v>
      </c>
      <c r="M162" s="25">
        <v>6662000</v>
      </c>
      <c r="N162" s="25">
        <v>0</v>
      </c>
      <c r="O162" s="25">
        <v>6662000</v>
      </c>
      <c r="P162" s="25">
        <v>0</v>
      </c>
      <c r="Q162" s="25">
        <v>0</v>
      </c>
      <c r="R162" s="25">
        <v>0</v>
      </c>
      <c r="S162" s="41">
        <v>0</v>
      </c>
      <c r="T162" s="4"/>
    </row>
    <row r="163" spans="1:20" ht="21.25" customHeight="1">
      <c r="A163" s="55" t="s">
        <v>188</v>
      </c>
      <c r="B163" s="56"/>
      <c r="C163" s="56"/>
      <c r="D163" s="56"/>
      <c r="E163" s="56"/>
      <c r="F163" s="56"/>
      <c r="G163" s="30">
        <v>55200000</v>
      </c>
      <c r="H163" s="30">
        <v>0</v>
      </c>
      <c r="I163" s="30">
        <v>55200000</v>
      </c>
      <c r="J163" s="21">
        <v>55200000</v>
      </c>
      <c r="K163" s="21">
        <v>0</v>
      </c>
      <c r="L163" s="21">
        <v>55200000</v>
      </c>
      <c r="M163" s="21">
        <f>N163+O163</f>
        <v>23400000</v>
      </c>
      <c r="N163" s="21">
        <v>0</v>
      </c>
      <c r="O163" s="21">
        <v>23400000</v>
      </c>
      <c r="P163" s="21">
        <f>Q163+R163</f>
        <v>23400000</v>
      </c>
      <c r="Q163" s="21">
        <v>0</v>
      </c>
      <c r="R163" s="21">
        <v>23400000</v>
      </c>
      <c r="S163" s="39">
        <v>42.39</v>
      </c>
      <c r="T163" s="4"/>
    </row>
    <row r="164" spans="1:20" ht="12.75" customHeight="1">
      <c r="A164" s="57" t="s">
        <v>38</v>
      </c>
      <c r="B164" s="58"/>
      <c r="C164" s="58"/>
      <c r="D164" s="58"/>
      <c r="E164" s="58"/>
      <c r="F164" s="58"/>
      <c r="G164" s="32">
        <v>0</v>
      </c>
      <c r="H164" s="32">
        <v>0</v>
      </c>
      <c r="I164" s="3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18">
        <v>0</v>
      </c>
      <c r="P164" s="22">
        <v>0</v>
      </c>
      <c r="Q164" s="22">
        <v>0</v>
      </c>
      <c r="R164" s="18">
        <v>0</v>
      </c>
      <c r="S164" s="41">
        <v>0</v>
      </c>
      <c r="T164" s="4"/>
    </row>
    <row r="165" spans="1:20" ht="12.75" customHeight="1">
      <c r="A165" s="57" t="s">
        <v>39</v>
      </c>
      <c r="B165" s="58"/>
      <c r="C165" s="58"/>
      <c r="D165" s="58"/>
      <c r="E165" s="58"/>
      <c r="F165" s="58"/>
      <c r="G165" s="32">
        <v>55200000</v>
      </c>
      <c r="H165" s="32">
        <v>0</v>
      </c>
      <c r="I165" s="32">
        <v>55200000</v>
      </c>
      <c r="J165" s="22">
        <v>55200000</v>
      </c>
      <c r="K165" s="22">
        <v>0</v>
      </c>
      <c r="L165" s="22">
        <v>55200000</v>
      </c>
      <c r="M165" s="53">
        <f>N165+O165</f>
        <v>23400000</v>
      </c>
      <c r="N165" s="53">
        <v>0</v>
      </c>
      <c r="O165" s="53">
        <v>23400000</v>
      </c>
      <c r="P165" s="53">
        <f>Q165+R165</f>
        <v>23400000</v>
      </c>
      <c r="Q165" s="53">
        <v>0</v>
      </c>
      <c r="R165" s="53">
        <v>23400000</v>
      </c>
      <c r="S165" s="41">
        <v>42.39</v>
      </c>
      <c r="T165" s="4"/>
    </row>
    <row r="166" spans="1:20" ht="15.25" customHeight="1">
      <c r="A166" s="57" t="s">
        <v>189</v>
      </c>
      <c r="B166" s="58"/>
      <c r="C166" s="58"/>
      <c r="D166" s="58"/>
      <c r="E166" s="58"/>
      <c r="F166" s="58"/>
      <c r="G166" s="31">
        <v>54600000</v>
      </c>
      <c r="H166" s="31">
        <v>0</v>
      </c>
      <c r="I166" s="31">
        <v>54600000</v>
      </c>
      <c r="J166" s="25">
        <v>54600000</v>
      </c>
      <c r="K166" s="25">
        <v>0</v>
      </c>
      <c r="L166" s="25">
        <v>54600000</v>
      </c>
      <c r="M166" s="53">
        <f>N166+O166</f>
        <v>23400000</v>
      </c>
      <c r="N166" s="53">
        <v>0</v>
      </c>
      <c r="O166" s="53">
        <v>23400000</v>
      </c>
      <c r="P166" s="53">
        <f>Q166+R166</f>
        <v>23400000</v>
      </c>
      <c r="Q166" s="53">
        <v>0</v>
      </c>
      <c r="R166" s="53">
        <v>23400000</v>
      </c>
      <c r="S166" s="41">
        <v>42.86</v>
      </c>
      <c r="T166" s="4"/>
    </row>
    <row r="167" spans="1:20" ht="15.25" customHeight="1">
      <c r="A167" s="55" t="s">
        <v>190</v>
      </c>
      <c r="B167" s="56"/>
      <c r="C167" s="56"/>
      <c r="D167" s="56"/>
      <c r="E167" s="56"/>
      <c r="F167" s="56"/>
      <c r="G167" s="9">
        <v>54600000</v>
      </c>
      <c r="H167" s="9">
        <v>0</v>
      </c>
      <c r="I167" s="9">
        <v>54600000</v>
      </c>
      <c r="J167" s="26">
        <v>54600000</v>
      </c>
      <c r="K167" s="26">
        <v>0</v>
      </c>
      <c r="L167" s="26">
        <v>54600000</v>
      </c>
      <c r="M167" s="21">
        <f>N167+O167</f>
        <v>23400000</v>
      </c>
      <c r="N167" s="21">
        <v>0</v>
      </c>
      <c r="O167" s="21">
        <v>23400000</v>
      </c>
      <c r="P167" s="21">
        <f>Q167+R167</f>
        <v>23400000</v>
      </c>
      <c r="Q167" s="21">
        <v>0</v>
      </c>
      <c r="R167" s="21">
        <v>23400000</v>
      </c>
      <c r="S167" s="54">
        <v>42.86</v>
      </c>
      <c r="T167" s="4"/>
    </row>
    <row r="168" spans="1:20" ht="63">
      <c r="A168" s="44" t="s">
        <v>191</v>
      </c>
      <c r="B168" s="45" t="s">
        <v>44</v>
      </c>
      <c r="C168" s="45" t="s">
        <v>44</v>
      </c>
      <c r="D168" s="46" t="s">
        <v>192</v>
      </c>
      <c r="E168" s="44" t="s">
        <v>193</v>
      </c>
      <c r="F168" s="46" t="s">
        <v>71</v>
      </c>
      <c r="G168" s="31">
        <v>54600000</v>
      </c>
      <c r="H168" s="31">
        <v>0</v>
      </c>
      <c r="I168" s="31">
        <v>54600000</v>
      </c>
      <c r="J168" s="25">
        <v>54600000</v>
      </c>
      <c r="K168" s="25">
        <v>0</v>
      </c>
      <c r="L168" s="25">
        <v>54600000</v>
      </c>
      <c r="M168" s="25">
        <f>N168+O168</f>
        <v>23400000</v>
      </c>
      <c r="N168" s="25">
        <v>0</v>
      </c>
      <c r="O168" s="25">
        <v>23400000</v>
      </c>
      <c r="P168" s="25">
        <f>Q168+R168</f>
        <v>23400000</v>
      </c>
      <c r="Q168" s="25">
        <v>0</v>
      </c>
      <c r="R168" s="25">
        <v>23400000</v>
      </c>
      <c r="S168" s="41">
        <v>42.86</v>
      </c>
      <c r="T168" s="4"/>
    </row>
    <row r="169" spans="1:20">
      <c r="A169" s="44" t="s">
        <v>48</v>
      </c>
      <c r="B169" s="45" t="s">
        <v>44</v>
      </c>
      <c r="C169" s="47"/>
      <c r="D169" s="25"/>
      <c r="E169" s="44"/>
      <c r="F169" s="45"/>
      <c r="G169" s="31">
        <v>54600000</v>
      </c>
      <c r="H169" s="31">
        <v>0</v>
      </c>
      <c r="I169" s="31">
        <v>54600000</v>
      </c>
      <c r="J169" s="25">
        <v>54600000</v>
      </c>
      <c r="K169" s="25">
        <v>0</v>
      </c>
      <c r="L169" s="25">
        <v>54600000</v>
      </c>
      <c r="M169" s="25">
        <f>N169+O169</f>
        <v>23400000</v>
      </c>
      <c r="N169" s="25">
        <v>0</v>
      </c>
      <c r="O169" s="25">
        <v>23400000</v>
      </c>
      <c r="P169" s="25">
        <f>Q169+R169</f>
        <v>23400000</v>
      </c>
      <c r="Q169" s="25">
        <v>0</v>
      </c>
      <c r="R169" s="25">
        <v>23400000</v>
      </c>
      <c r="S169" s="41">
        <v>42.86</v>
      </c>
      <c r="T169" s="4"/>
    </row>
    <row r="170" spans="1:20" ht="15.25" customHeight="1">
      <c r="A170" s="57" t="s">
        <v>194</v>
      </c>
      <c r="B170" s="58"/>
      <c r="C170" s="58"/>
      <c r="D170" s="58"/>
      <c r="E170" s="58"/>
      <c r="F170" s="58"/>
      <c r="G170" s="31">
        <v>600000</v>
      </c>
      <c r="H170" s="31">
        <v>0</v>
      </c>
      <c r="I170" s="31">
        <v>600000</v>
      </c>
      <c r="J170" s="25">
        <v>600000</v>
      </c>
      <c r="K170" s="25">
        <v>0</v>
      </c>
      <c r="L170" s="25">
        <v>600000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37">
        <v>0</v>
      </c>
      <c r="T170" s="4"/>
    </row>
    <row r="171" spans="1:20" ht="15.25" customHeight="1">
      <c r="A171" s="55" t="s">
        <v>42</v>
      </c>
      <c r="B171" s="56"/>
      <c r="C171" s="56"/>
      <c r="D171" s="56"/>
      <c r="E171" s="56"/>
      <c r="F171" s="56"/>
      <c r="G171" s="9">
        <v>600000</v>
      </c>
      <c r="H171" s="9">
        <v>0</v>
      </c>
      <c r="I171" s="9">
        <v>600000</v>
      </c>
      <c r="J171" s="26">
        <v>600000</v>
      </c>
      <c r="K171" s="26">
        <v>0</v>
      </c>
      <c r="L171" s="26">
        <v>600000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52">
        <v>0</v>
      </c>
      <c r="T171" s="4"/>
    </row>
    <row r="172" spans="1:20" ht="52.5">
      <c r="A172" s="44" t="s">
        <v>195</v>
      </c>
      <c r="B172" s="45" t="s">
        <v>44</v>
      </c>
      <c r="C172" s="45" t="s">
        <v>44</v>
      </c>
      <c r="D172" s="46" t="s">
        <v>196</v>
      </c>
      <c r="E172" s="44" t="s">
        <v>46</v>
      </c>
      <c r="F172" s="46" t="s">
        <v>149</v>
      </c>
      <c r="G172" s="31">
        <v>600000</v>
      </c>
      <c r="H172" s="31">
        <v>0</v>
      </c>
      <c r="I172" s="31">
        <v>600000</v>
      </c>
      <c r="J172" s="25">
        <v>600000</v>
      </c>
      <c r="K172" s="25">
        <v>0</v>
      </c>
      <c r="L172" s="25">
        <v>600000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37">
        <v>0</v>
      </c>
      <c r="T172" s="4"/>
    </row>
    <row r="173" spans="1:20">
      <c r="A173" s="44" t="s">
        <v>48</v>
      </c>
      <c r="B173" s="45" t="s">
        <v>44</v>
      </c>
      <c r="C173" s="47"/>
      <c r="D173" s="25"/>
      <c r="E173" s="44"/>
      <c r="F173" s="45"/>
      <c r="G173" s="43">
        <v>600000</v>
      </c>
      <c r="H173" s="43">
        <v>0</v>
      </c>
      <c r="I173" s="43">
        <v>600000</v>
      </c>
      <c r="J173" s="25">
        <v>600000</v>
      </c>
      <c r="K173" s="25">
        <v>0</v>
      </c>
      <c r="L173" s="25">
        <v>600000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41">
        <v>0</v>
      </c>
      <c r="T173" s="4"/>
    </row>
    <row r="174" spans="1:20" ht="15.25" customHeight="1">
      <c r="A174" s="55" t="s">
        <v>197</v>
      </c>
      <c r="B174" s="56"/>
      <c r="C174" s="56"/>
      <c r="D174" s="56"/>
      <c r="E174" s="56"/>
      <c r="F174" s="56"/>
      <c r="G174" s="30">
        <v>507300000</v>
      </c>
      <c r="H174" s="30">
        <v>507300000</v>
      </c>
      <c r="I174" s="30">
        <v>0</v>
      </c>
      <c r="J174" s="21">
        <v>507300000</v>
      </c>
      <c r="K174" s="21">
        <v>507300000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39">
        <v>0</v>
      </c>
      <c r="T174" s="4"/>
    </row>
    <row r="175" spans="1:20" ht="12.75" customHeight="1">
      <c r="A175" s="57" t="s">
        <v>38</v>
      </c>
      <c r="B175" s="58"/>
      <c r="C175" s="58"/>
      <c r="D175" s="58"/>
      <c r="E175" s="58"/>
      <c r="F175" s="58"/>
      <c r="G175" s="32">
        <v>0</v>
      </c>
      <c r="H175" s="32">
        <v>0</v>
      </c>
      <c r="I175" s="3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18">
        <v>0</v>
      </c>
      <c r="P175" s="22">
        <v>0</v>
      </c>
      <c r="Q175" s="22">
        <v>0</v>
      </c>
      <c r="R175" s="18">
        <v>0</v>
      </c>
      <c r="S175" s="41">
        <v>0</v>
      </c>
      <c r="T175" s="4"/>
    </row>
    <row r="176" spans="1:20" ht="12.75" customHeight="1">
      <c r="A176" s="57" t="s">
        <v>39</v>
      </c>
      <c r="B176" s="58"/>
      <c r="C176" s="58"/>
      <c r="D176" s="58"/>
      <c r="E176" s="58"/>
      <c r="F176" s="58"/>
      <c r="G176" s="32">
        <v>507300000</v>
      </c>
      <c r="H176" s="32">
        <v>507300000</v>
      </c>
      <c r="I176" s="32">
        <v>0</v>
      </c>
      <c r="J176" s="22">
        <v>507300000</v>
      </c>
      <c r="K176" s="22">
        <v>507300000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51" t="s">
        <v>116</v>
      </c>
      <c r="T176" s="4"/>
    </row>
    <row r="177" spans="1:20" ht="21.25" customHeight="1">
      <c r="A177" s="55" t="s">
        <v>198</v>
      </c>
      <c r="B177" s="56"/>
      <c r="C177" s="56"/>
      <c r="D177" s="56"/>
      <c r="E177" s="56"/>
      <c r="F177" s="56"/>
      <c r="G177" s="9">
        <v>507300000</v>
      </c>
      <c r="H177" s="9">
        <v>507300000</v>
      </c>
      <c r="I177" s="9">
        <v>0</v>
      </c>
      <c r="J177" s="26">
        <v>507300000</v>
      </c>
      <c r="K177" s="26">
        <v>507300000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52">
        <v>0</v>
      </c>
      <c r="T177" s="4"/>
    </row>
    <row r="178" spans="1:20" ht="42">
      <c r="A178" s="44" t="s">
        <v>199</v>
      </c>
      <c r="B178" s="45" t="s">
        <v>44</v>
      </c>
      <c r="C178" s="45" t="s">
        <v>44</v>
      </c>
      <c r="D178" s="46" t="s">
        <v>200</v>
      </c>
      <c r="E178" s="44" t="s">
        <v>201</v>
      </c>
      <c r="F178" s="46" t="s">
        <v>111</v>
      </c>
      <c r="G178" s="31">
        <v>507300000</v>
      </c>
      <c r="H178" s="31">
        <v>507300000</v>
      </c>
      <c r="I178" s="31">
        <v>0</v>
      </c>
      <c r="J178" s="25">
        <v>507300000</v>
      </c>
      <c r="K178" s="25">
        <v>507300000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37">
        <v>0</v>
      </c>
      <c r="T178" s="4"/>
    </row>
    <row r="179" spans="1:20">
      <c r="A179" s="44" t="s">
        <v>48</v>
      </c>
      <c r="B179" s="45" t="s">
        <v>44</v>
      </c>
      <c r="C179" s="47"/>
      <c r="D179" s="25"/>
      <c r="E179" s="44"/>
      <c r="F179" s="45"/>
      <c r="G179" s="31">
        <v>507300000</v>
      </c>
      <c r="H179" s="31">
        <v>507300000</v>
      </c>
      <c r="I179" s="31">
        <v>0</v>
      </c>
      <c r="J179" s="25">
        <v>507300000</v>
      </c>
      <c r="K179" s="25">
        <v>507300000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41">
        <v>0</v>
      </c>
      <c r="T179" s="4"/>
    </row>
    <row r="180" spans="1:20" ht="15.25" customHeight="1">
      <c r="A180" s="55" t="s">
        <v>202</v>
      </c>
      <c r="B180" s="56"/>
      <c r="C180" s="56"/>
      <c r="D180" s="56"/>
      <c r="E180" s="56"/>
      <c r="F180" s="56"/>
      <c r="G180" s="30">
        <v>4375000</v>
      </c>
      <c r="H180" s="30">
        <v>0</v>
      </c>
      <c r="I180" s="30">
        <v>4375000</v>
      </c>
      <c r="J180" s="21">
        <v>4375000</v>
      </c>
      <c r="K180" s="21">
        <v>0</v>
      </c>
      <c r="L180" s="21">
        <v>4375000</v>
      </c>
      <c r="M180" s="21">
        <v>529000</v>
      </c>
      <c r="N180" s="21">
        <v>0</v>
      </c>
      <c r="O180" s="21">
        <v>529000</v>
      </c>
      <c r="P180" s="21">
        <v>529000</v>
      </c>
      <c r="Q180" s="21">
        <v>0</v>
      </c>
      <c r="R180" s="21">
        <v>529000</v>
      </c>
      <c r="S180" s="39">
        <v>12.091428571428571</v>
      </c>
      <c r="T180" s="4"/>
    </row>
    <row r="181" spans="1:20" ht="12.75" customHeight="1">
      <c r="A181" s="57" t="s">
        <v>38</v>
      </c>
      <c r="B181" s="58"/>
      <c r="C181" s="58"/>
      <c r="D181" s="58"/>
      <c r="E181" s="58"/>
      <c r="F181" s="58"/>
      <c r="G181" s="32">
        <v>0</v>
      </c>
      <c r="H181" s="32">
        <v>0</v>
      </c>
      <c r="I181" s="3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18">
        <v>0</v>
      </c>
      <c r="P181" s="22">
        <v>0</v>
      </c>
      <c r="Q181" s="22">
        <v>0</v>
      </c>
      <c r="R181" s="18">
        <v>0</v>
      </c>
      <c r="S181" s="41">
        <v>0</v>
      </c>
      <c r="T181" s="4"/>
    </row>
    <row r="182" spans="1:20" ht="12.75" customHeight="1">
      <c r="A182" s="57" t="s">
        <v>39</v>
      </c>
      <c r="B182" s="58"/>
      <c r="C182" s="58"/>
      <c r="D182" s="58"/>
      <c r="E182" s="58"/>
      <c r="F182" s="58"/>
      <c r="G182" s="32">
        <v>4375000</v>
      </c>
      <c r="H182" s="32">
        <v>0</v>
      </c>
      <c r="I182" s="32">
        <v>4375000</v>
      </c>
      <c r="J182" s="22">
        <v>4375000</v>
      </c>
      <c r="K182" s="22">
        <v>0</v>
      </c>
      <c r="L182" s="22">
        <v>4375000</v>
      </c>
      <c r="M182" s="22">
        <v>529000</v>
      </c>
      <c r="N182" s="22">
        <v>0</v>
      </c>
      <c r="O182" s="22">
        <v>529000</v>
      </c>
      <c r="P182" s="22">
        <v>529000</v>
      </c>
      <c r="Q182" s="22">
        <v>0</v>
      </c>
      <c r="R182" s="22">
        <v>529000</v>
      </c>
      <c r="S182" s="51" t="s">
        <v>203</v>
      </c>
      <c r="T182" s="4"/>
    </row>
    <row r="183" spans="1:20" ht="15.25" customHeight="1">
      <c r="A183" s="57" t="s">
        <v>204</v>
      </c>
      <c r="B183" s="58"/>
      <c r="C183" s="58"/>
      <c r="D183" s="58"/>
      <c r="E183" s="58"/>
      <c r="F183" s="58"/>
      <c r="G183" s="31">
        <v>4375000</v>
      </c>
      <c r="H183" s="31">
        <v>0</v>
      </c>
      <c r="I183" s="31">
        <v>4375000</v>
      </c>
      <c r="J183" s="25">
        <v>4375000</v>
      </c>
      <c r="K183" s="25">
        <v>0</v>
      </c>
      <c r="L183" s="25">
        <v>4375000</v>
      </c>
      <c r="M183" s="25">
        <v>529000</v>
      </c>
      <c r="N183" s="25">
        <v>0</v>
      </c>
      <c r="O183" s="25">
        <v>529000</v>
      </c>
      <c r="P183" s="25">
        <v>529000</v>
      </c>
      <c r="Q183" s="25">
        <v>0</v>
      </c>
      <c r="R183" s="25">
        <v>529000</v>
      </c>
      <c r="S183" s="37">
        <v>12.091428571428571</v>
      </c>
      <c r="T183" s="4"/>
    </row>
    <row r="184" spans="1:20" ht="15.25" customHeight="1">
      <c r="A184" s="55" t="s">
        <v>42</v>
      </c>
      <c r="B184" s="56"/>
      <c r="C184" s="56"/>
      <c r="D184" s="56"/>
      <c r="E184" s="56"/>
      <c r="F184" s="56"/>
      <c r="G184" s="9">
        <v>4375000</v>
      </c>
      <c r="H184" s="9">
        <v>0</v>
      </c>
      <c r="I184" s="9">
        <v>4375000</v>
      </c>
      <c r="J184" s="26">
        <v>4375000</v>
      </c>
      <c r="K184" s="26">
        <v>0</v>
      </c>
      <c r="L184" s="26">
        <v>4375000</v>
      </c>
      <c r="M184" s="26">
        <v>529000</v>
      </c>
      <c r="N184" s="26">
        <v>0</v>
      </c>
      <c r="O184" s="26">
        <v>529000</v>
      </c>
      <c r="P184" s="26">
        <v>529000</v>
      </c>
      <c r="Q184" s="26">
        <v>0</v>
      </c>
      <c r="R184" s="26">
        <v>529000</v>
      </c>
      <c r="S184" s="52">
        <v>12.091428571428571</v>
      </c>
      <c r="T184" s="4"/>
    </row>
    <row r="185" spans="1:20" ht="52.5">
      <c r="A185" s="44" t="s">
        <v>205</v>
      </c>
      <c r="B185" s="45" t="s">
        <v>44</v>
      </c>
      <c r="C185" s="45" t="s">
        <v>44</v>
      </c>
      <c r="D185" s="46" t="s">
        <v>206</v>
      </c>
      <c r="E185" s="44" t="s">
        <v>46</v>
      </c>
      <c r="F185" s="46" t="s">
        <v>71</v>
      </c>
      <c r="G185" s="31">
        <v>4375000</v>
      </c>
      <c r="H185" s="31">
        <v>0</v>
      </c>
      <c r="I185" s="31">
        <v>4375000</v>
      </c>
      <c r="J185" s="25">
        <v>4375000</v>
      </c>
      <c r="K185" s="25">
        <v>0</v>
      </c>
      <c r="L185" s="25">
        <v>4375000</v>
      </c>
      <c r="M185" s="25">
        <v>529000</v>
      </c>
      <c r="N185" s="25">
        <v>0</v>
      </c>
      <c r="O185" s="25">
        <v>529000</v>
      </c>
      <c r="P185" s="25">
        <v>529000</v>
      </c>
      <c r="Q185" s="25">
        <v>0</v>
      </c>
      <c r="R185" s="25">
        <v>529000</v>
      </c>
      <c r="S185" s="37">
        <v>12.091428571428571</v>
      </c>
      <c r="T185" s="4"/>
    </row>
    <row r="186" spans="1:20">
      <c r="A186" s="44" t="s">
        <v>48</v>
      </c>
      <c r="B186" s="45" t="s">
        <v>44</v>
      </c>
      <c r="C186" s="47"/>
      <c r="D186" s="25"/>
      <c r="E186" s="44"/>
      <c r="F186" s="45"/>
      <c r="G186" s="43">
        <v>4375000</v>
      </c>
      <c r="H186" s="43">
        <v>0</v>
      </c>
      <c r="I186" s="43">
        <v>4375000</v>
      </c>
      <c r="J186" s="25">
        <v>4375000</v>
      </c>
      <c r="K186" s="25">
        <v>0</v>
      </c>
      <c r="L186" s="25">
        <v>4375000</v>
      </c>
      <c r="M186" s="25">
        <v>529000</v>
      </c>
      <c r="N186" s="25">
        <v>0</v>
      </c>
      <c r="O186" s="25">
        <v>529000</v>
      </c>
      <c r="P186" s="25">
        <v>529000</v>
      </c>
      <c r="Q186" s="25">
        <v>0</v>
      </c>
      <c r="R186" s="25">
        <v>529000</v>
      </c>
      <c r="S186" s="41">
        <v>12.091428571428571</v>
      </c>
      <c r="T186" s="4"/>
    </row>
    <row r="187" spans="1:20" ht="21.25" customHeight="1">
      <c r="A187" s="55" t="s">
        <v>207</v>
      </c>
      <c r="B187" s="56"/>
      <c r="C187" s="56"/>
      <c r="D187" s="56"/>
      <c r="E187" s="56"/>
      <c r="F187" s="56"/>
      <c r="G187" s="30">
        <v>18000000</v>
      </c>
      <c r="H187" s="30">
        <v>0</v>
      </c>
      <c r="I187" s="30">
        <v>18000000</v>
      </c>
      <c r="J187" s="21">
        <v>18000000</v>
      </c>
      <c r="K187" s="21">
        <v>0</v>
      </c>
      <c r="L187" s="21">
        <v>18000000</v>
      </c>
      <c r="M187" s="21">
        <v>3741657.2</v>
      </c>
      <c r="N187" s="21">
        <v>0</v>
      </c>
      <c r="O187" s="21">
        <v>3741657.2</v>
      </c>
      <c r="P187" s="21">
        <v>315000</v>
      </c>
      <c r="Q187" s="21">
        <v>0</v>
      </c>
      <c r="R187" s="21">
        <v>315000</v>
      </c>
      <c r="S187" s="39">
        <v>1.75</v>
      </c>
      <c r="T187" s="4"/>
    </row>
    <row r="188" spans="1:20" ht="12.75" customHeight="1">
      <c r="A188" s="57" t="s">
        <v>38</v>
      </c>
      <c r="B188" s="58"/>
      <c r="C188" s="58"/>
      <c r="D188" s="58"/>
      <c r="E188" s="58"/>
      <c r="F188" s="58"/>
      <c r="G188" s="32">
        <v>0</v>
      </c>
      <c r="H188" s="32">
        <v>0</v>
      </c>
      <c r="I188" s="3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18">
        <v>0</v>
      </c>
      <c r="P188" s="22">
        <v>0</v>
      </c>
      <c r="Q188" s="22">
        <v>0</v>
      </c>
      <c r="R188" s="18">
        <v>0</v>
      </c>
      <c r="S188" s="41">
        <v>0</v>
      </c>
      <c r="T188" s="4"/>
    </row>
    <row r="189" spans="1:20" ht="12.75" customHeight="1">
      <c r="A189" s="57" t="s">
        <v>39</v>
      </c>
      <c r="B189" s="58"/>
      <c r="C189" s="58"/>
      <c r="D189" s="58"/>
      <c r="E189" s="58"/>
      <c r="F189" s="58"/>
      <c r="G189" s="32">
        <v>18000000</v>
      </c>
      <c r="H189" s="32">
        <v>0</v>
      </c>
      <c r="I189" s="32">
        <v>18000000</v>
      </c>
      <c r="J189" s="22">
        <v>18000000</v>
      </c>
      <c r="K189" s="22">
        <v>0</v>
      </c>
      <c r="L189" s="22">
        <v>18000000</v>
      </c>
      <c r="M189" s="22">
        <v>3741657.2</v>
      </c>
      <c r="N189" s="22">
        <v>0</v>
      </c>
      <c r="O189" s="22">
        <v>3741657.2</v>
      </c>
      <c r="P189" s="22">
        <v>315000</v>
      </c>
      <c r="Q189" s="22">
        <v>0</v>
      </c>
      <c r="R189" s="22">
        <v>315000</v>
      </c>
      <c r="S189" s="51" t="s">
        <v>208</v>
      </c>
      <c r="T189" s="4"/>
    </row>
    <row r="190" spans="1:20" ht="15.25" customHeight="1">
      <c r="A190" s="57" t="s">
        <v>209</v>
      </c>
      <c r="B190" s="58"/>
      <c r="C190" s="58"/>
      <c r="D190" s="58"/>
      <c r="E190" s="58"/>
      <c r="F190" s="58"/>
      <c r="G190" s="31">
        <v>18000000</v>
      </c>
      <c r="H190" s="31">
        <v>0</v>
      </c>
      <c r="I190" s="31">
        <v>18000000</v>
      </c>
      <c r="J190" s="25">
        <v>18000000</v>
      </c>
      <c r="K190" s="25">
        <v>0</v>
      </c>
      <c r="L190" s="25">
        <v>18000000</v>
      </c>
      <c r="M190" s="25">
        <v>3741657.2</v>
      </c>
      <c r="N190" s="25">
        <v>0</v>
      </c>
      <c r="O190" s="25">
        <v>3741657.2</v>
      </c>
      <c r="P190" s="25">
        <v>315000</v>
      </c>
      <c r="Q190" s="25">
        <v>0</v>
      </c>
      <c r="R190" s="25">
        <v>315000</v>
      </c>
      <c r="S190" s="37">
        <v>1.75</v>
      </c>
      <c r="T190" s="4"/>
    </row>
    <row r="191" spans="1:20" ht="15.25" customHeight="1">
      <c r="A191" s="55" t="s">
        <v>210</v>
      </c>
      <c r="B191" s="56"/>
      <c r="C191" s="56"/>
      <c r="D191" s="56"/>
      <c r="E191" s="56"/>
      <c r="F191" s="56"/>
      <c r="G191" s="9">
        <v>18000000</v>
      </c>
      <c r="H191" s="9">
        <v>0</v>
      </c>
      <c r="I191" s="9">
        <v>18000000</v>
      </c>
      <c r="J191" s="26">
        <v>18000000</v>
      </c>
      <c r="K191" s="26">
        <v>0</v>
      </c>
      <c r="L191" s="26">
        <v>18000000</v>
      </c>
      <c r="M191" s="26">
        <v>3741657.2</v>
      </c>
      <c r="N191" s="26">
        <v>0</v>
      </c>
      <c r="O191" s="26">
        <v>3741657.2</v>
      </c>
      <c r="P191" s="26">
        <v>315000</v>
      </c>
      <c r="Q191" s="26">
        <v>0</v>
      </c>
      <c r="R191" s="26">
        <v>315000</v>
      </c>
      <c r="S191" s="52">
        <v>1.75</v>
      </c>
      <c r="T191" s="4"/>
    </row>
    <row r="192" spans="1:20" ht="52.5">
      <c r="A192" s="44" t="s">
        <v>211</v>
      </c>
      <c r="B192" s="45" t="s">
        <v>44</v>
      </c>
      <c r="C192" s="45" t="s">
        <v>44</v>
      </c>
      <c r="D192" s="46" t="s">
        <v>212</v>
      </c>
      <c r="E192" s="44" t="s">
        <v>213</v>
      </c>
      <c r="F192" s="46" t="s">
        <v>78</v>
      </c>
      <c r="G192" s="31">
        <v>6400000</v>
      </c>
      <c r="H192" s="31">
        <v>0</v>
      </c>
      <c r="I192" s="31">
        <v>6400000</v>
      </c>
      <c r="J192" s="25">
        <v>6400000</v>
      </c>
      <c r="K192" s="25">
        <v>0</v>
      </c>
      <c r="L192" s="25">
        <v>6400000</v>
      </c>
      <c r="M192" s="25">
        <v>439867.2</v>
      </c>
      <c r="N192" s="25">
        <v>0</v>
      </c>
      <c r="O192" s="25">
        <v>439867.2</v>
      </c>
      <c r="P192" s="25">
        <v>0</v>
      </c>
      <c r="Q192" s="25">
        <v>0</v>
      </c>
      <c r="R192" s="25">
        <v>0</v>
      </c>
      <c r="S192" s="37">
        <v>0</v>
      </c>
      <c r="T192" s="4"/>
    </row>
    <row r="193" spans="1:20">
      <c r="A193" s="44" t="s">
        <v>48</v>
      </c>
      <c r="B193" s="45" t="s">
        <v>44</v>
      </c>
      <c r="C193" s="47"/>
      <c r="D193" s="25"/>
      <c r="E193" s="44"/>
      <c r="F193" s="45"/>
      <c r="G193" s="43">
        <v>6400000</v>
      </c>
      <c r="H193" s="43">
        <v>0</v>
      </c>
      <c r="I193" s="43">
        <v>6400000</v>
      </c>
      <c r="J193" s="25">
        <v>6400000</v>
      </c>
      <c r="K193" s="25">
        <v>0</v>
      </c>
      <c r="L193" s="25">
        <v>6400000</v>
      </c>
      <c r="M193" s="25">
        <v>439867.2</v>
      </c>
      <c r="N193" s="25">
        <v>0</v>
      </c>
      <c r="O193" s="25">
        <v>439867.2</v>
      </c>
      <c r="P193" s="25">
        <v>0</v>
      </c>
      <c r="Q193" s="25">
        <v>0</v>
      </c>
      <c r="R193" s="25">
        <v>0</v>
      </c>
      <c r="S193" s="41">
        <v>0</v>
      </c>
      <c r="T193" s="4"/>
    </row>
    <row r="194" spans="1:20" ht="63">
      <c r="A194" s="44" t="s">
        <v>214</v>
      </c>
      <c r="B194" s="45" t="s">
        <v>44</v>
      </c>
      <c r="C194" s="45" t="s">
        <v>44</v>
      </c>
      <c r="D194" s="46" t="s">
        <v>215</v>
      </c>
      <c r="E194" s="44" t="s">
        <v>213</v>
      </c>
      <c r="F194" s="46" t="s">
        <v>78</v>
      </c>
      <c r="G194" s="31">
        <v>9500000</v>
      </c>
      <c r="H194" s="31">
        <v>0</v>
      </c>
      <c r="I194" s="31">
        <v>9500000</v>
      </c>
      <c r="J194" s="25">
        <v>9500000</v>
      </c>
      <c r="K194" s="25">
        <v>0</v>
      </c>
      <c r="L194" s="25">
        <v>9500000</v>
      </c>
      <c r="M194" s="25">
        <v>1201790</v>
      </c>
      <c r="N194" s="25">
        <v>0</v>
      </c>
      <c r="O194" s="25">
        <v>1201790</v>
      </c>
      <c r="P194" s="25">
        <v>0</v>
      </c>
      <c r="Q194" s="25">
        <v>0</v>
      </c>
      <c r="R194" s="25">
        <v>0</v>
      </c>
      <c r="S194" s="37">
        <v>0</v>
      </c>
      <c r="T194" s="4"/>
    </row>
    <row r="195" spans="1:20">
      <c r="A195" s="44" t="s">
        <v>48</v>
      </c>
      <c r="B195" s="45" t="s">
        <v>44</v>
      </c>
      <c r="C195" s="47"/>
      <c r="D195" s="25"/>
      <c r="E195" s="44"/>
      <c r="F195" s="45"/>
      <c r="G195" s="43">
        <v>9500000</v>
      </c>
      <c r="H195" s="43">
        <v>0</v>
      </c>
      <c r="I195" s="43">
        <v>9500000</v>
      </c>
      <c r="J195" s="25">
        <v>9500000</v>
      </c>
      <c r="K195" s="25">
        <v>0</v>
      </c>
      <c r="L195" s="25">
        <v>9500000</v>
      </c>
      <c r="M195" s="25">
        <v>1201790</v>
      </c>
      <c r="N195" s="25">
        <v>0</v>
      </c>
      <c r="O195" s="25">
        <v>1201790</v>
      </c>
      <c r="P195" s="25">
        <v>0</v>
      </c>
      <c r="Q195" s="25">
        <v>0</v>
      </c>
      <c r="R195" s="25">
        <v>0</v>
      </c>
      <c r="S195" s="41">
        <v>0</v>
      </c>
      <c r="T195" s="4"/>
    </row>
    <row r="196" spans="1:20" ht="42">
      <c r="A196" s="44" t="s">
        <v>216</v>
      </c>
      <c r="B196" s="45" t="s">
        <v>44</v>
      </c>
      <c r="C196" s="45" t="s">
        <v>44</v>
      </c>
      <c r="D196" s="46" t="s">
        <v>217</v>
      </c>
      <c r="E196" s="44" t="s">
        <v>213</v>
      </c>
      <c r="F196" s="46" t="s">
        <v>78</v>
      </c>
      <c r="G196" s="31">
        <v>2100000</v>
      </c>
      <c r="H196" s="31">
        <v>0</v>
      </c>
      <c r="I196" s="31">
        <v>2100000</v>
      </c>
      <c r="J196" s="25">
        <v>2100000</v>
      </c>
      <c r="K196" s="25">
        <v>0</v>
      </c>
      <c r="L196" s="25">
        <v>2100000</v>
      </c>
      <c r="M196" s="25">
        <v>2100000</v>
      </c>
      <c r="N196" s="25">
        <v>0</v>
      </c>
      <c r="O196" s="25">
        <v>2100000</v>
      </c>
      <c r="P196" s="25">
        <v>315000</v>
      </c>
      <c r="Q196" s="25">
        <v>0</v>
      </c>
      <c r="R196" s="25">
        <v>315000</v>
      </c>
      <c r="S196" s="37">
        <v>15</v>
      </c>
      <c r="T196" s="4"/>
    </row>
    <row r="197" spans="1:20">
      <c r="A197" s="44" t="s">
        <v>48</v>
      </c>
      <c r="B197" s="45" t="s">
        <v>44</v>
      </c>
      <c r="C197" s="47"/>
      <c r="D197" s="25"/>
      <c r="E197" s="44"/>
      <c r="F197" s="45"/>
      <c r="G197" s="43">
        <v>2100000</v>
      </c>
      <c r="H197" s="43">
        <v>0</v>
      </c>
      <c r="I197" s="43">
        <v>2100000</v>
      </c>
      <c r="J197" s="25">
        <v>2100000</v>
      </c>
      <c r="K197" s="25">
        <v>0</v>
      </c>
      <c r="L197" s="25">
        <v>2100000</v>
      </c>
      <c r="M197" s="25">
        <v>2100000</v>
      </c>
      <c r="N197" s="25">
        <v>0</v>
      </c>
      <c r="O197" s="25">
        <v>2100000</v>
      </c>
      <c r="P197" s="25">
        <v>315000</v>
      </c>
      <c r="Q197" s="25">
        <v>0</v>
      </c>
      <c r="R197" s="25">
        <v>315000</v>
      </c>
      <c r="S197" s="41">
        <v>15</v>
      </c>
      <c r="T197" s="4"/>
    </row>
    <row r="198" spans="1:20" ht="15.25" customHeight="1">
      <c r="A198" s="55" t="s">
        <v>218</v>
      </c>
      <c r="B198" s="56"/>
      <c r="C198" s="56"/>
      <c r="D198" s="56"/>
      <c r="E198" s="56"/>
      <c r="F198" s="56"/>
      <c r="G198" s="30">
        <v>729832857.19000006</v>
      </c>
      <c r="H198" s="30">
        <v>715236200</v>
      </c>
      <c r="I198" s="30">
        <v>14596657.189999999</v>
      </c>
      <c r="J198" s="21">
        <v>729832857.19000006</v>
      </c>
      <c r="K198" s="21">
        <v>715236200</v>
      </c>
      <c r="L198" s="21">
        <v>14596657.189999999</v>
      </c>
      <c r="M198" s="21">
        <v>273312252.06</v>
      </c>
      <c r="N198" s="21">
        <v>267846000</v>
      </c>
      <c r="O198" s="21">
        <v>5466252.0599999996</v>
      </c>
      <c r="P198" s="21">
        <v>273312252.06</v>
      </c>
      <c r="Q198" s="21">
        <v>267846000</v>
      </c>
      <c r="R198" s="21">
        <v>5466252.0599999996</v>
      </c>
      <c r="S198" s="39">
        <v>37.448608865364861</v>
      </c>
      <c r="T198" s="4"/>
    </row>
    <row r="199" spans="1:20" ht="12.75" customHeight="1">
      <c r="A199" s="57" t="s">
        <v>38</v>
      </c>
      <c r="B199" s="58"/>
      <c r="C199" s="58"/>
      <c r="D199" s="58"/>
      <c r="E199" s="58"/>
      <c r="F199" s="58"/>
      <c r="G199" s="32">
        <v>729832857.19000006</v>
      </c>
      <c r="H199" s="32">
        <v>715236200</v>
      </c>
      <c r="I199" s="32">
        <v>14596657.189999999</v>
      </c>
      <c r="J199" s="22">
        <v>729832857.19000006</v>
      </c>
      <c r="K199" s="22">
        <v>715236200</v>
      </c>
      <c r="L199" s="22">
        <v>14596657.189999999</v>
      </c>
      <c r="M199" s="22">
        <v>273312252.06</v>
      </c>
      <c r="N199" s="22">
        <v>267846000</v>
      </c>
      <c r="O199" s="18">
        <v>5466252.0599999996</v>
      </c>
      <c r="P199" s="22">
        <v>273312252.06</v>
      </c>
      <c r="Q199" s="22">
        <v>267846000</v>
      </c>
      <c r="R199" s="18">
        <v>5466252.0599999996</v>
      </c>
      <c r="S199" s="41">
        <v>37.448608865364861</v>
      </c>
      <c r="T199" s="4"/>
    </row>
    <row r="200" spans="1:20" ht="12.75" customHeight="1">
      <c r="A200" s="57" t="s">
        <v>39</v>
      </c>
      <c r="B200" s="58"/>
      <c r="C200" s="58"/>
      <c r="D200" s="58"/>
      <c r="E200" s="58"/>
      <c r="F200" s="58"/>
      <c r="G200" s="32">
        <v>0</v>
      </c>
      <c r="H200" s="32">
        <v>0</v>
      </c>
      <c r="I200" s="3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51" t="s">
        <v>116</v>
      </c>
      <c r="T200" s="4"/>
    </row>
    <row r="201" spans="1:20" ht="15.25" customHeight="1">
      <c r="A201" s="57" t="s">
        <v>219</v>
      </c>
      <c r="B201" s="58"/>
      <c r="C201" s="58"/>
      <c r="D201" s="58"/>
      <c r="E201" s="58"/>
      <c r="F201" s="58"/>
      <c r="G201" s="31">
        <v>729832857.19000006</v>
      </c>
      <c r="H201" s="31">
        <v>715236200</v>
      </c>
      <c r="I201" s="31">
        <v>14596657.189999999</v>
      </c>
      <c r="J201" s="25">
        <v>729832857.19000006</v>
      </c>
      <c r="K201" s="25">
        <v>715236200</v>
      </c>
      <c r="L201" s="25">
        <v>14596657.189999999</v>
      </c>
      <c r="M201" s="25">
        <v>273312252.06</v>
      </c>
      <c r="N201" s="25">
        <v>267846000</v>
      </c>
      <c r="O201" s="25">
        <v>5466252.0599999996</v>
      </c>
      <c r="P201" s="25">
        <v>273312252.06</v>
      </c>
      <c r="Q201" s="25">
        <v>267846000</v>
      </c>
      <c r="R201" s="25">
        <v>5466252.0599999996</v>
      </c>
      <c r="S201" s="37">
        <v>37.448608865364861</v>
      </c>
      <c r="T201" s="4"/>
    </row>
    <row r="202" spans="1:20" ht="21.25" customHeight="1">
      <c r="A202" s="55" t="s">
        <v>198</v>
      </c>
      <c r="B202" s="56"/>
      <c r="C202" s="56"/>
      <c r="D202" s="56"/>
      <c r="E202" s="56"/>
      <c r="F202" s="56"/>
      <c r="G202" s="9">
        <v>729832857.19000006</v>
      </c>
      <c r="H202" s="9">
        <v>715236200</v>
      </c>
      <c r="I202" s="9">
        <v>14596657.189999999</v>
      </c>
      <c r="J202" s="26">
        <v>729832857.19000006</v>
      </c>
      <c r="K202" s="26">
        <v>715236200</v>
      </c>
      <c r="L202" s="26">
        <v>14596657.189999999</v>
      </c>
      <c r="M202" s="26">
        <v>273312252.06</v>
      </c>
      <c r="N202" s="26">
        <v>267846000</v>
      </c>
      <c r="O202" s="26">
        <v>5466252.0599999996</v>
      </c>
      <c r="P202" s="26">
        <v>273312252.06</v>
      </c>
      <c r="Q202" s="26">
        <v>267846000</v>
      </c>
      <c r="R202" s="26">
        <v>5466252.0599999996</v>
      </c>
      <c r="S202" s="52">
        <v>37.448608865364861</v>
      </c>
      <c r="T202" s="4"/>
    </row>
    <row r="203" spans="1:20" ht="42">
      <c r="A203" s="44" t="s">
        <v>220</v>
      </c>
      <c r="B203" s="45" t="s">
        <v>44</v>
      </c>
      <c r="C203" s="45" t="s">
        <v>44</v>
      </c>
      <c r="D203" s="46" t="s">
        <v>221</v>
      </c>
      <c r="E203" s="44" t="s">
        <v>222</v>
      </c>
      <c r="F203" s="46" t="s">
        <v>105</v>
      </c>
      <c r="G203" s="31">
        <v>999001</v>
      </c>
      <c r="H203" s="31">
        <v>979000</v>
      </c>
      <c r="I203" s="31">
        <v>20001</v>
      </c>
      <c r="J203" s="25">
        <v>999001</v>
      </c>
      <c r="K203" s="25">
        <v>979000</v>
      </c>
      <c r="L203" s="25">
        <v>20001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37">
        <v>0</v>
      </c>
      <c r="T203" s="4"/>
    </row>
    <row r="204" spans="1:20">
      <c r="A204" s="44" t="s">
        <v>223</v>
      </c>
      <c r="B204" s="45" t="s">
        <v>224</v>
      </c>
      <c r="C204" s="47"/>
      <c r="D204" s="25"/>
      <c r="E204" s="44"/>
      <c r="F204" s="45"/>
      <c r="G204" s="43">
        <v>999001</v>
      </c>
      <c r="H204" s="43">
        <v>979000</v>
      </c>
      <c r="I204" s="43">
        <v>20001</v>
      </c>
      <c r="J204" s="25">
        <v>999001</v>
      </c>
      <c r="K204" s="25">
        <v>979000</v>
      </c>
      <c r="L204" s="25">
        <v>20001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41">
        <v>0</v>
      </c>
      <c r="T204" s="4"/>
    </row>
    <row r="205" spans="1:20" ht="42">
      <c r="A205" s="44" t="s">
        <v>225</v>
      </c>
      <c r="B205" s="45" t="s">
        <v>44</v>
      </c>
      <c r="C205" s="45" t="s">
        <v>44</v>
      </c>
      <c r="D205" s="46" t="s">
        <v>226</v>
      </c>
      <c r="E205" s="44" t="s">
        <v>132</v>
      </c>
      <c r="F205" s="46" t="s">
        <v>64</v>
      </c>
      <c r="G205" s="31">
        <v>28775910.949999999</v>
      </c>
      <c r="H205" s="31">
        <v>28200400</v>
      </c>
      <c r="I205" s="31">
        <v>575510.94999999995</v>
      </c>
      <c r="J205" s="25">
        <v>28775910.949999999</v>
      </c>
      <c r="K205" s="25">
        <v>28200400</v>
      </c>
      <c r="L205" s="25">
        <v>575510.94999999995</v>
      </c>
      <c r="M205" s="25">
        <v>3614299.8</v>
      </c>
      <c r="N205" s="25">
        <v>3542014.72</v>
      </c>
      <c r="O205" s="25">
        <v>72285.08</v>
      </c>
      <c r="P205" s="25">
        <v>3614299.8</v>
      </c>
      <c r="Q205" s="25">
        <v>3542014.72</v>
      </c>
      <c r="R205" s="25">
        <v>72285.08</v>
      </c>
      <c r="S205" s="37">
        <v>12.560157717613453</v>
      </c>
      <c r="T205" s="4"/>
    </row>
    <row r="206" spans="1:20">
      <c r="A206" s="44" t="s">
        <v>223</v>
      </c>
      <c r="B206" s="45" t="s">
        <v>224</v>
      </c>
      <c r="C206" s="47"/>
      <c r="D206" s="25"/>
      <c r="E206" s="44"/>
      <c r="F206" s="45"/>
      <c r="G206" s="43">
        <v>28775910.949999999</v>
      </c>
      <c r="H206" s="43">
        <v>28200400</v>
      </c>
      <c r="I206" s="43">
        <v>575510.94999999995</v>
      </c>
      <c r="J206" s="25">
        <v>28775910.949999999</v>
      </c>
      <c r="K206" s="25">
        <v>28200400</v>
      </c>
      <c r="L206" s="25">
        <v>575510.94999999995</v>
      </c>
      <c r="M206" s="25">
        <v>3614299.8</v>
      </c>
      <c r="N206" s="25">
        <v>3542014.72</v>
      </c>
      <c r="O206" s="25">
        <v>72285.08</v>
      </c>
      <c r="P206" s="25">
        <v>3614299.8</v>
      </c>
      <c r="Q206" s="25">
        <v>3542014.72</v>
      </c>
      <c r="R206" s="25">
        <v>72285.08</v>
      </c>
      <c r="S206" s="41">
        <v>12.560157717613453</v>
      </c>
      <c r="T206" s="4"/>
    </row>
    <row r="207" spans="1:20" ht="52.5">
      <c r="A207" s="44" t="s">
        <v>227</v>
      </c>
      <c r="B207" s="45" t="s">
        <v>44</v>
      </c>
      <c r="C207" s="45" t="s">
        <v>44</v>
      </c>
      <c r="D207" s="46" t="s">
        <v>228</v>
      </c>
      <c r="E207" s="44" t="s">
        <v>229</v>
      </c>
      <c r="F207" s="46" t="s">
        <v>64</v>
      </c>
      <c r="G207" s="31">
        <v>3532653.07</v>
      </c>
      <c r="H207" s="31">
        <v>3462000</v>
      </c>
      <c r="I207" s="31">
        <v>70653.070000000007</v>
      </c>
      <c r="J207" s="25">
        <v>3532653.07</v>
      </c>
      <c r="K207" s="25">
        <v>3462000</v>
      </c>
      <c r="L207" s="25">
        <v>70653.070000000007</v>
      </c>
      <c r="M207" s="25">
        <v>1309442.57</v>
      </c>
      <c r="N207" s="25">
        <v>1283253.72</v>
      </c>
      <c r="O207" s="25">
        <v>26188.85</v>
      </c>
      <c r="P207" s="25">
        <v>1309442.57</v>
      </c>
      <c r="Q207" s="25">
        <v>1283253.72</v>
      </c>
      <c r="R207" s="25">
        <v>26188.85</v>
      </c>
      <c r="S207" s="37">
        <v>37.066831756564198</v>
      </c>
      <c r="T207" s="4"/>
    </row>
    <row r="208" spans="1:20">
      <c r="A208" s="44" t="s">
        <v>223</v>
      </c>
      <c r="B208" s="45" t="s">
        <v>224</v>
      </c>
      <c r="C208" s="47"/>
      <c r="D208" s="25"/>
      <c r="E208" s="44"/>
      <c r="F208" s="45"/>
      <c r="G208" s="43">
        <v>3532653.07</v>
      </c>
      <c r="H208" s="43">
        <v>3462000</v>
      </c>
      <c r="I208" s="43">
        <v>70653.070000000007</v>
      </c>
      <c r="J208" s="25">
        <v>3532653.07</v>
      </c>
      <c r="K208" s="25">
        <v>3462000</v>
      </c>
      <c r="L208" s="25">
        <v>70653.070000000007</v>
      </c>
      <c r="M208" s="25">
        <v>1309442.57</v>
      </c>
      <c r="N208" s="25">
        <v>1283253.72</v>
      </c>
      <c r="O208" s="25">
        <v>26188.85</v>
      </c>
      <c r="P208" s="25">
        <v>1309442.57</v>
      </c>
      <c r="Q208" s="25">
        <v>1283253.72</v>
      </c>
      <c r="R208" s="25">
        <v>26188.85</v>
      </c>
      <c r="S208" s="41">
        <v>37.066831756564198</v>
      </c>
      <c r="T208" s="4"/>
    </row>
    <row r="209" spans="1:20" ht="42">
      <c r="A209" s="44" t="s">
        <v>230</v>
      </c>
      <c r="B209" s="45" t="s">
        <v>44</v>
      </c>
      <c r="C209" s="45" t="s">
        <v>44</v>
      </c>
      <c r="D209" s="46" t="s">
        <v>231</v>
      </c>
      <c r="E209" s="44" t="s">
        <v>232</v>
      </c>
      <c r="F209" s="46" t="s">
        <v>64</v>
      </c>
      <c r="G209" s="31">
        <v>18345408.170000002</v>
      </c>
      <c r="H209" s="31">
        <v>17978500</v>
      </c>
      <c r="I209" s="31">
        <v>366908.17</v>
      </c>
      <c r="J209" s="25">
        <v>18345408.170000002</v>
      </c>
      <c r="K209" s="25">
        <v>17978500</v>
      </c>
      <c r="L209" s="25">
        <v>366908.17</v>
      </c>
      <c r="M209" s="25">
        <v>16247791.810000001</v>
      </c>
      <c r="N209" s="25">
        <v>15922835.970000001</v>
      </c>
      <c r="O209" s="25">
        <v>324955.84000000003</v>
      </c>
      <c r="P209" s="25">
        <v>16247791.810000001</v>
      </c>
      <c r="Q209" s="25">
        <v>15922835.970000001</v>
      </c>
      <c r="R209" s="25">
        <v>324955.84000000003</v>
      </c>
      <c r="S209" s="37">
        <v>88.565986973076974</v>
      </c>
      <c r="T209" s="4"/>
    </row>
    <row r="210" spans="1:20">
      <c r="A210" s="44" t="s">
        <v>223</v>
      </c>
      <c r="B210" s="45" t="s">
        <v>224</v>
      </c>
      <c r="C210" s="47"/>
      <c r="D210" s="25"/>
      <c r="E210" s="44"/>
      <c r="F210" s="45"/>
      <c r="G210" s="43">
        <v>18345408.170000002</v>
      </c>
      <c r="H210" s="43">
        <v>17978500</v>
      </c>
      <c r="I210" s="43">
        <v>366908.17</v>
      </c>
      <c r="J210" s="25">
        <v>18345408.170000002</v>
      </c>
      <c r="K210" s="25">
        <v>17978500</v>
      </c>
      <c r="L210" s="25">
        <v>366908.17</v>
      </c>
      <c r="M210" s="25">
        <v>16247791.810000001</v>
      </c>
      <c r="N210" s="25">
        <v>15922835.970000001</v>
      </c>
      <c r="O210" s="25">
        <v>324955.84000000003</v>
      </c>
      <c r="P210" s="25">
        <v>16247791.810000001</v>
      </c>
      <c r="Q210" s="25">
        <v>15922835.970000001</v>
      </c>
      <c r="R210" s="25">
        <v>324955.84000000003</v>
      </c>
      <c r="S210" s="41">
        <v>88.565986973076974</v>
      </c>
      <c r="T210" s="4"/>
    </row>
    <row r="211" spans="1:20" ht="42">
      <c r="A211" s="44" t="s">
        <v>233</v>
      </c>
      <c r="B211" s="45" t="s">
        <v>44</v>
      </c>
      <c r="C211" s="45" t="s">
        <v>44</v>
      </c>
      <c r="D211" s="46" t="s">
        <v>234</v>
      </c>
      <c r="E211" s="44" t="s">
        <v>132</v>
      </c>
      <c r="F211" s="46" t="s">
        <v>105</v>
      </c>
      <c r="G211" s="31">
        <v>223570669.87</v>
      </c>
      <c r="H211" s="31">
        <v>219099300</v>
      </c>
      <c r="I211" s="31">
        <v>4471369.87</v>
      </c>
      <c r="J211" s="25">
        <v>223570669.87</v>
      </c>
      <c r="K211" s="25">
        <v>219099300</v>
      </c>
      <c r="L211" s="25">
        <v>4471369.87</v>
      </c>
      <c r="M211" s="25">
        <v>70346617.549999997</v>
      </c>
      <c r="N211" s="25">
        <v>68939698.890000001</v>
      </c>
      <c r="O211" s="25">
        <v>1406918.66</v>
      </c>
      <c r="P211" s="25">
        <v>70346617.549999997</v>
      </c>
      <c r="Q211" s="25">
        <v>68939698.890000001</v>
      </c>
      <c r="R211" s="25">
        <v>1406918.66</v>
      </c>
      <c r="S211" s="37">
        <v>31.465047535486011</v>
      </c>
      <c r="T211" s="4"/>
    </row>
    <row r="212" spans="1:20">
      <c r="A212" s="44" t="s">
        <v>223</v>
      </c>
      <c r="B212" s="45" t="s">
        <v>224</v>
      </c>
      <c r="C212" s="47"/>
      <c r="D212" s="25"/>
      <c r="E212" s="44"/>
      <c r="F212" s="45"/>
      <c r="G212" s="43">
        <v>223570669.87</v>
      </c>
      <c r="H212" s="43">
        <v>219099300</v>
      </c>
      <c r="I212" s="43">
        <v>4471369.87</v>
      </c>
      <c r="J212" s="25">
        <v>223570669.87</v>
      </c>
      <c r="K212" s="25">
        <v>219099300</v>
      </c>
      <c r="L212" s="25">
        <v>4471369.87</v>
      </c>
      <c r="M212" s="25">
        <v>70346617.549999997</v>
      </c>
      <c r="N212" s="25">
        <v>68939698.890000001</v>
      </c>
      <c r="O212" s="25">
        <v>1406918.66</v>
      </c>
      <c r="P212" s="25">
        <v>70346617.549999997</v>
      </c>
      <c r="Q212" s="25">
        <v>68939698.890000001</v>
      </c>
      <c r="R212" s="25">
        <v>1406918.66</v>
      </c>
      <c r="S212" s="41">
        <v>31.465047535486011</v>
      </c>
      <c r="T212" s="4"/>
    </row>
    <row r="213" spans="1:20" ht="42">
      <c r="A213" s="44" t="s">
        <v>235</v>
      </c>
      <c r="B213" s="45" t="s">
        <v>44</v>
      </c>
      <c r="C213" s="45" t="s">
        <v>44</v>
      </c>
      <c r="D213" s="46" t="s">
        <v>236</v>
      </c>
      <c r="E213" s="44" t="s">
        <v>237</v>
      </c>
      <c r="F213" s="46" t="s">
        <v>105</v>
      </c>
      <c r="G213" s="31">
        <v>56740102.049999997</v>
      </c>
      <c r="H213" s="31">
        <v>55605300</v>
      </c>
      <c r="I213" s="31">
        <v>1134802.05</v>
      </c>
      <c r="J213" s="25">
        <v>56740102.049999997</v>
      </c>
      <c r="K213" s="25">
        <v>55605300</v>
      </c>
      <c r="L213" s="25">
        <v>1134802.05</v>
      </c>
      <c r="M213" s="25">
        <v>9534439.8399999999</v>
      </c>
      <c r="N213" s="25">
        <v>9343751.0399999991</v>
      </c>
      <c r="O213" s="25">
        <v>190688.8</v>
      </c>
      <c r="P213" s="25">
        <v>9534439.8399999999</v>
      </c>
      <c r="Q213" s="25">
        <v>9343751.0399999991</v>
      </c>
      <c r="R213" s="25">
        <v>190688.8</v>
      </c>
      <c r="S213" s="37">
        <v>16.803705836831501</v>
      </c>
      <c r="T213" s="4"/>
    </row>
    <row r="214" spans="1:20">
      <c r="A214" s="44" t="s">
        <v>223</v>
      </c>
      <c r="B214" s="45" t="s">
        <v>224</v>
      </c>
      <c r="C214" s="47"/>
      <c r="D214" s="25"/>
      <c r="E214" s="44"/>
      <c r="F214" s="45"/>
      <c r="G214" s="43">
        <v>56740102.049999997</v>
      </c>
      <c r="H214" s="43">
        <v>55605300</v>
      </c>
      <c r="I214" s="43">
        <v>1134802.05</v>
      </c>
      <c r="J214" s="25">
        <v>56740102.049999997</v>
      </c>
      <c r="K214" s="25">
        <v>55605300</v>
      </c>
      <c r="L214" s="25">
        <v>1134802.05</v>
      </c>
      <c r="M214" s="25">
        <v>9534439.8399999999</v>
      </c>
      <c r="N214" s="25">
        <v>9343751.0399999991</v>
      </c>
      <c r="O214" s="25">
        <v>190688.8</v>
      </c>
      <c r="P214" s="25">
        <v>9534439.8399999999</v>
      </c>
      <c r="Q214" s="25">
        <v>9343751.0399999991</v>
      </c>
      <c r="R214" s="25">
        <v>190688.8</v>
      </c>
      <c r="S214" s="41">
        <v>16.803705836831501</v>
      </c>
      <c r="T214" s="4"/>
    </row>
    <row r="215" spans="1:20" ht="31.5">
      <c r="A215" s="44" t="s">
        <v>238</v>
      </c>
      <c r="B215" s="45" t="s">
        <v>44</v>
      </c>
      <c r="C215" s="45" t="s">
        <v>44</v>
      </c>
      <c r="D215" s="46" t="s">
        <v>239</v>
      </c>
      <c r="E215" s="44" t="s">
        <v>240</v>
      </c>
      <c r="F215" s="46" t="s">
        <v>149</v>
      </c>
      <c r="G215" s="31">
        <v>123031704.23</v>
      </c>
      <c r="H215" s="31">
        <v>120571100</v>
      </c>
      <c r="I215" s="31">
        <v>2460604.23</v>
      </c>
      <c r="J215" s="25">
        <v>123031704.23</v>
      </c>
      <c r="K215" s="25">
        <v>120571100</v>
      </c>
      <c r="L215" s="25">
        <v>2460604.23</v>
      </c>
      <c r="M215" s="25">
        <v>82004495.230000004</v>
      </c>
      <c r="N215" s="25">
        <v>80364425.230000004</v>
      </c>
      <c r="O215" s="25">
        <v>1640070</v>
      </c>
      <c r="P215" s="25">
        <v>82004495.230000004</v>
      </c>
      <c r="Q215" s="25">
        <v>80364425.239999995</v>
      </c>
      <c r="R215" s="25">
        <v>1640069.99</v>
      </c>
      <c r="S215" s="37">
        <v>66.653140947066603</v>
      </c>
      <c r="T215" s="4"/>
    </row>
    <row r="216" spans="1:20">
      <c r="A216" s="44" t="s">
        <v>223</v>
      </c>
      <c r="B216" s="45" t="s">
        <v>224</v>
      </c>
      <c r="C216" s="47"/>
      <c r="D216" s="25"/>
      <c r="E216" s="44"/>
      <c r="F216" s="45"/>
      <c r="G216" s="43">
        <v>123031704.23</v>
      </c>
      <c r="H216" s="43">
        <v>120571100</v>
      </c>
      <c r="I216" s="43">
        <v>2460604.23</v>
      </c>
      <c r="J216" s="25">
        <v>123031704.23</v>
      </c>
      <c r="K216" s="25">
        <v>120571100</v>
      </c>
      <c r="L216" s="25">
        <v>2460604.23</v>
      </c>
      <c r="M216" s="25">
        <v>82004495.230000004</v>
      </c>
      <c r="N216" s="25">
        <v>80364425.230000004</v>
      </c>
      <c r="O216" s="25">
        <v>1640070</v>
      </c>
      <c r="P216" s="25">
        <v>82004495.230000004</v>
      </c>
      <c r="Q216" s="25">
        <v>80364425.239999995</v>
      </c>
      <c r="R216" s="25">
        <v>1640069.99</v>
      </c>
      <c r="S216" s="41">
        <v>66.653140947066603</v>
      </c>
      <c r="T216" s="4"/>
    </row>
    <row r="217" spans="1:20" ht="42">
      <c r="A217" s="44" t="s">
        <v>241</v>
      </c>
      <c r="B217" s="45" t="s">
        <v>44</v>
      </c>
      <c r="C217" s="45" t="s">
        <v>44</v>
      </c>
      <c r="D217" s="46" t="s">
        <v>242</v>
      </c>
      <c r="E217" s="44" t="s">
        <v>243</v>
      </c>
      <c r="F217" s="46" t="s">
        <v>105</v>
      </c>
      <c r="G217" s="31">
        <v>89050846.790000007</v>
      </c>
      <c r="H217" s="31">
        <v>87269800</v>
      </c>
      <c r="I217" s="31">
        <v>1781046.79</v>
      </c>
      <c r="J217" s="25">
        <v>89050846.790000007</v>
      </c>
      <c r="K217" s="25">
        <v>87269800</v>
      </c>
      <c r="L217" s="25">
        <v>1781046.79</v>
      </c>
      <c r="M217" s="25">
        <v>46779833.609999999</v>
      </c>
      <c r="N217" s="25">
        <v>45844221.280000001</v>
      </c>
      <c r="O217" s="25">
        <v>935612.33</v>
      </c>
      <c r="P217" s="25">
        <v>46779833.609999999</v>
      </c>
      <c r="Q217" s="25">
        <v>45844221.270000003</v>
      </c>
      <c r="R217" s="25">
        <v>935612.34</v>
      </c>
      <c r="S217" s="37">
        <v>52.531598851964155</v>
      </c>
      <c r="T217" s="4"/>
    </row>
    <row r="218" spans="1:20">
      <c r="A218" s="44" t="s">
        <v>223</v>
      </c>
      <c r="B218" s="45" t="s">
        <v>224</v>
      </c>
      <c r="C218" s="47"/>
      <c r="D218" s="25"/>
      <c r="E218" s="44"/>
      <c r="F218" s="45"/>
      <c r="G218" s="43">
        <v>89050846.790000007</v>
      </c>
      <c r="H218" s="43">
        <v>87269800</v>
      </c>
      <c r="I218" s="43">
        <v>1781046.79</v>
      </c>
      <c r="J218" s="25">
        <v>89050846.790000007</v>
      </c>
      <c r="K218" s="25">
        <v>87269800</v>
      </c>
      <c r="L218" s="25">
        <v>1781046.79</v>
      </c>
      <c r="M218" s="25">
        <v>46779833.609999999</v>
      </c>
      <c r="N218" s="25">
        <v>45844221.280000001</v>
      </c>
      <c r="O218" s="25">
        <v>935612.33</v>
      </c>
      <c r="P218" s="25">
        <v>46779833.609999999</v>
      </c>
      <c r="Q218" s="25">
        <v>45844221.270000003</v>
      </c>
      <c r="R218" s="25">
        <v>935612.34</v>
      </c>
      <c r="S218" s="41">
        <v>52.531598851964155</v>
      </c>
      <c r="T218" s="4"/>
    </row>
    <row r="219" spans="1:20" ht="31.5">
      <c r="A219" s="44" t="s">
        <v>244</v>
      </c>
      <c r="B219" s="45" t="s">
        <v>44</v>
      </c>
      <c r="C219" s="45" t="s">
        <v>44</v>
      </c>
      <c r="D219" s="46" t="s">
        <v>245</v>
      </c>
      <c r="E219" s="44" t="s">
        <v>104</v>
      </c>
      <c r="F219" s="46" t="s">
        <v>105</v>
      </c>
      <c r="G219" s="31">
        <v>55154081.630000003</v>
      </c>
      <c r="H219" s="31">
        <v>54051000</v>
      </c>
      <c r="I219" s="31">
        <v>1103081.6299999999</v>
      </c>
      <c r="J219" s="25">
        <v>55154081.630000003</v>
      </c>
      <c r="K219" s="25">
        <v>54051000</v>
      </c>
      <c r="L219" s="25">
        <v>1103081.6299999999</v>
      </c>
      <c r="M219" s="25">
        <v>19053539.379999999</v>
      </c>
      <c r="N219" s="25">
        <v>18672468.600000001</v>
      </c>
      <c r="O219" s="25">
        <v>381070.78</v>
      </c>
      <c r="P219" s="25">
        <v>19053539.379999999</v>
      </c>
      <c r="Q219" s="25">
        <v>18672468.600000001</v>
      </c>
      <c r="R219" s="25">
        <v>381070.78</v>
      </c>
      <c r="S219" s="37">
        <v>34.546018747660909</v>
      </c>
      <c r="T219" s="4"/>
    </row>
    <row r="220" spans="1:20">
      <c r="A220" s="44" t="s">
        <v>223</v>
      </c>
      <c r="B220" s="45" t="s">
        <v>224</v>
      </c>
      <c r="C220" s="47"/>
      <c r="D220" s="25"/>
      <c r="E220" s="44"/>
      <c r="F220" s="45"/>
      <c r="G220" s="43">
        <v>55154081.630000003</v>
      </c>
      <c r="H220" s="43">
        <v>54051000</v>
      </c>
      <c r="I220" s="43">
        <v>1103081.6299999999</v>
      </c>
      <c r="J220" s="25">
        <v>55154081.630000003</v>
      </c>
      <c r="K220" s="25">
        <v>54051000</v>
      </c>
      <c r="L220" s="25">
        <v>1103081.6299999999</v>
      </c>
      <c r="M220" s="25">
        <v>19053539.379999999</v>
      </c>
      <c r="N220" s="25">
        <v>18672468.600000001</v>
      </c>
      <c r="O220" s="25">
        <v>381070.78</v>
      </c>
      <c r="P220" s="25">
        <v>19053539.379999999</v>
      </c>
      <c r="Q220" s="25">
        <v>18672468.600000001</v>
      </c>
      <c r="R220" s="25">
        <v>381070.78</v>
      </c>
      <c r="S220" s="41">
        <v>34.546018747660909</v>
      </c>
      <c r="T220" s="4"/>
    </row>
    <row r="221" spans="1:20" ht="42">
      <c r="A221" s="44" t="s">
        <v>246</v>
      </c>
      <c r="B221" s="45" t="s">
        <v>44</v>
      </c>
      <c r="C221" s="45" t="s">
        <v>44</v>
      </c>
      <c r="D221" s="46" t="s">
        <v>247</v>
      </c>
      <c r="E221" s="44" t="s">
        <v>248</v>
      </c>
      <c r="F221" s="46" t="s">
        <v>105</v>
      </c>
      <c r="G221" s="31">
        <v>124572244.90000001</v>
      </c>
      <c r="H221" s="31">
        <v>122080800</v>
      </c>
      <c r="I221" s="31">
        <v>2491444.9</v>
      </c>
      <c r="J221" s="25">
        <v>124572244.90000001</v>
      </c>
      <c r="K221" s="25">
        <v>122080800</v>
      </c>
      <c r="L221" s="25">
        <v>2491444.9</v>
      </c>
      <c r="M221" s="25">
        <v>19168504.370000001</v>
      </c>
      <c r="N221" s="25">
        <v>18785134.280000001</v>
      </c>
      <c r="O221" s="25">
        <v>383370.09</v>
      </c>
      <c r="P221" s="25">
        <v>19168504.370000001</v>
      </c>
      <c r="Q221" s="25">
        <v>18785134.280000001</v>
      </c>
      <c r="R221" s="25">
        <v>383370.09</v>
      </c>
      <c r="S221" s="37">
        <v>15.387460011969328</v>
      </c>
      <c r="T221" s="4"/>
    </row>
    <row r="222" spans="1:20">
      <c r="A222" s="44" t="s">
        <v>223</v>
      </c>
      <c r="B222" s="45" t="s">
        <v>224</v>
      </c>
      <c r="C222" s="47"/>
      <c r="D222" s="25"/>
      <c r="E222" s="44"/>
      <c r="F222" s="45"/>
      <c r="G222" s="43">
        <v>124572244.90000001</v>
      </c>
      <c r="H222" s="43">
        <v>122080800</v>
      </c>
      <c r="I222" s="43">
        <v>2491444.9</v>
      </c>
      <c r="J222" s="25">
        <v>124572244.90000001</v>
      </c>
      <c r="K222" s="25">
        <v>122080800</v>
      </c>
      <c r="L222" s="25">
        <v>2491444.9</v>
      </c>
      <c r="M222" s="25">
        <v>19168504.370000001</v>
      </c>
      <c r="N222" s="25">
        <v>18785134.280000001</v>
      </c>
      <c r="O222" s="25">
        <v>383370.09</v>
      </c>
      <c r="P222" s="25">
        <v>19168504.370000001</v>
      </c>
      <c r="Q222" s="25">
        <v>18785134.280000001</v>
      </c>
      <c r="R222" s="25">
        <v>383370.09</v>
      </c>
      <c r="S222" s="41">
        <v>15.387460011969328</v>
      </c>
      <c r="T222" s="4"/>
    </row>
    <row r="223" spans="1:20" ht="52.5">
      <c r="A223" s="44" t="s">
        <v>249</v>
      </c>
      <c r="B223" s="45" t="s">
        <v>44</v>
      </c>
      <c r="C223" s="45" t="s">
        <v>44</v>
      </c>
      <c r="D223" s="46" t="s">
        <v>250</v>
      </c>
      <c r="E223" s="44" t="s">
        <v>229</v>
      </c>
      <c r="F223" s="46" t="s">
        <v>105</v>
      </c>
      <c r="G223" s="31">
        <v>6060234.5300000003</v>
      </c>
      <c r="H223" s="31">
        <v>5939000</v>
      </c>
      <c r="I223" s="31">
        <v>121234.53</v>
      </c>
      <c r="J223" s="25">
        <v>6060234.5300000003</v>
      </c>
      <c r="K223" s="25">
        <v>5939000</v>
      </c>
      <c r="L223" s="25">
        <v>121234.53</v>
      </c>
      <c r="M223" s="25">
        <v>5253287.9000000004</v>
      </c>
      <c r="N223" s="25">
        <v>5148196.2699999996</v>
      </c>
      <c r="O223" s="25">
        <v>105091.63</v>
      </c>
      <c r="P223" s="25">
        <v>5253287.9000000004</v>
      </c>
      <c r="Q223" s="25">
        <v>5148196.2699999996</v>
      </c>
      <c r="R223" s="25">
        <v>105091.63</v>
      </c>
      <c r="S223" s="37">
        <v>86.684564334839365</v>
      </c>
      <c r="T223" s="4"/>
    </row>
    <row r="224" spans="1:20">
      <c r="A224" s="44" t="s">
        <v>223</v>
      </c>
      <c r="B224" s="45" t="s">
        <v>224</v>
      </c>
      <c r="C224" s="47"/>
      <c r="D224" s="25"/>
      <c r="E224" s="44"/>
      <c r="F224" s="45"/>
      <c r="G224" s="43">
        <v>6060234.5300000003</v>
      </c>
      <c r="H224" s="43">
        <v>5939000</v>
      </c>
      <c r="I224" s="43">
        <v>121234.53</v>
      </c>
      <c r="J224" s="25">
        <v>6060234.5300000003</v>
      </c>
      <c r="K224" s="25">
        <v>5939000</v>
      </c>
      <c r="L224" s="25">
        <v>121234.53</v>
      </c>
      <c r="M224" s="25">
        <v>5253287.9000000004</v>
      </c>
      <c r="N224" s="25">
        <v>5148196.2699999996</v>
      </c>
      <c r="O224" s="25">
        <v>105091.63</v>
      </c>
      <c r="P224" s="25">
        <v>5253287.9000000004</v>
      </c>
      <c r="Q224" s="25">
        <v>5148196.2699999996</v>
      </c>
      <c r="R224" s="25">
        <v>105091.63</v>
      </c>
      <c r="S224" s="41">
        <v>86.684564334839365</v>
      </c>
      <c r="T224" s="4"/>
    </row>
    <row r="225" spans="1:20" ht="15.25" customHeight="1">
      <c r="A225" s="55" t="s">
        <v>251</v>
      </c>
      <c r="B225" s="56"/>
      <c r="C225" s="56"/>
      <c r="D225" s="56"/>
      <c r="E225" s="56"/>
      <c r="F225" s="56"/>
      <c r="G225" s="30">
        <v>3497948323.2399998</v>
      </c>
      <c r="H225" s="30">
        <v>1383060600</v>
      </c>
      <c r="I225" s="30">
        <v>2114887723.24</v>
      </c>
      <c r="J225" s="21">
        <v>3497948323.2399998</v>
      </c>
      <c r="K225" s="21">
        <v>1383060600</v>
      </c>
      <c r="L225" s="21">
        <v>2114887723.24</v>
      </c>
      <c r="M225" s="21">
        <v>1643340567.8399999</v>
      </c>
      <c r="N225" s="21">
        <v>650000000</v>
      </c>
      <c r="O225" s="21">
        <v>993340567.84000003</v>
      </c>
      <c r="P225" s="21">
        <v>1525779915.8399999</v>
      </c>
      <c r="Q225" s="21">
        <v>650000000</v>
      </c>
      <c r="R225" s="21">
        <v>875779915.84000003</v>
      </c>
      <c r="S225" s="39">
        <v>43.619281214158569</v>
      </c>
      <c r="T225" s="4"/>
    </row>
    <row r="226" spans="1:20" ht="12.75" customHeight="1">
      <c r="A226" s="57" t="s">
        <v>38</v>
      </c>
      <c r="B226" s="58"/>
      <c r="C226" s="58"/>
      <c r="D226" s="58"/>
      <c r="E226" s="58"/>
      <c r="F226" s="58"/>
      <c r="G226" s="40">
        <v>1601141402.52</v>
      </c>
      <c r="H226" s="40">
        <v>1383060600</v>
      </c>
      <c r="I226" s="40">
        <v>218080802.52000001</v>
      </c>
      <c r="J226" s="22">
        <v>1601141402.52</v>
      </c>
      <c r="K226" s="22">
        <v>1383060600</v>
      </c>
      <c r="L226" s="22">
        <v>218080802.52000001</v>
      </c>
      <c r="M226" s="22">
        <v>650000000</v>
      </c>
      <c r="N226" s="22">
        <v>650000000</v>
      </c>
      <c r="O226" s="18">
        <v>0</v>
      </c>
      <c r="P226" s="22">
        <v>650000000</v>
      </c>
      <c r="Q226" s="22">
        <v>650000000</v>
      </c>
      <c r="R226" s="18">
        <v>0</v>
      </c>
      <c r="S226" s="41">
        <v>40.596039736214415</v>
      </c>
      <c r="T226" s="4"/>
    </row>
    <row r="227" spans="1:20" ht="12.75" customHeight="1">
      <c r="A227" s="57" t="s">
        <v>39</v>
      </c>
      <c r="B227" s="58"/>
      <c r="C227" s="58"/>
      <c r="D227" s="58"/>
      <c r="E227" s="58"/>
      <c r="F227" s="58"/>
      <c r="G227" s="40">
        <v>1896806920.72</v>
      </c>
      <c r="H227" s="40">
        <v>0</v>
      </c>
      <c r="I227" s="40">
        <v>1896806920.72</v>
      </c>
      <c r="J227" s="22">
        <v>1896806920.72</v>
      </c>
      <c r="K227" s="22">
        <v>0</v>
      </c>
      <c r="L227" s="22">
        <v>1896806920.72</v>
      </c>
      <c r="M227" s="22">
        <v>993340567.84000003</v>
      </c>
      <c r="N227" s="22">
        <v>0</v>
      </c>
      <c r="O227" s="22">
        <v>993340567.84000003</v>
      </c>
      <c r="P227" s="22">
        <v>875779915.84000003</v>
      </c>
      <c r="Q227" s="22">
        <v>0</v>
      </c>
      <c r="R227" s="22">
        <v>875779915.84000003</v>
      </c>
      <c r="S227" s="51" t="s">
        <v>252</v>
      </c>
      <c r="T227" s="4"/>
    </row>
    <row r="228" spans="1:20" ht="15.25" customHeight="1">
      <c r="A228" s="57" t="s">
        <v>253</v>
      </c>
      <c r="B228" s="58"/>
      <c r="C228" s="58"/>
      <c r="D228" s="58"/>
      <c r="E228" s="58"/>
      <c r="F228" s="58"/>
      <c r="G228" s="43">
        <v>3458488402.52</v>
      </c>
      <c r="H228" s="43">
        <v>1383060600</v>
      </c>
      <c r="I228" s="43">
        <v>2075427802.52</v>
      </c>
      <c r="J228" s="25">
        <v>3458488402.52</v>
      </c>
      <c r="K228" s="25">
        <v>1383060600</v>
      </c>
      <c r="L228" s="25">
        <v>2075427802.52</v>
      </c>
      <c r="M228" s="25">
        <v>1643340567.8399999</v>
      </c>
      <c r="N228" s="25">
        <v>650000000</v>
      </c>
      <c r="O228" s="25">
        <v>993340567.84000003</v>
      </c>
      <c r="P228" s="25">
        <v>1525779915.8399999</v>
      </c>
      <c r="Q228" s="25">
        <v>650000000</v>
      </c>
      <c r="R228" s="25">
        <v>875779915.84000003</v>
      </c>
      <c r="S228" s="37">
        <v>44.116959152682213</v>
      </c>
      <c r="T228" s="4"/>
    </row>
    <row r="229" spans="1:20" ht="15.25" customHeight="1">
      <c r="A229" s="55" t="s">
        <v>254</v>
      </c>
      <c r="B229" s="56"/>
      <c r="C229" s="56"/>
      <c r="D229" s="56"/>
      <c r="E229" s="56"/>
      <c r="F229" s="56"/>
      <c r="G229" s="9">
        <v>3458488402.52</v>
      </c>
      <c r="H229" s="9">
        <v>1383060600</v>
      </c>
      <c r="I229" s="9">
        <v>2075427802.52</v>
      </c>
      <c r="J229" s="26">
        <v>3458488402.52</v>
      </c>
      <c r="K229" s="26">
        <v>1383060600</v>
      </c>
      <c r="L229" s="26">
        <v>2075427802.52</v>
      </c>
      <c r="M229" s="26">
        <v>1643340567.8399999</v>
      </c>
      <c r="N229" s="26">
        <v>650000000</v>
      </c>
      <c r="O229" s="26">
        <v>993340567.84000003</v>
      </c>
      <c r="P229" s="26">
        <v>1525779915.8399999</v>
      </c>
      <c r="Q229" s="26">
        <v>650000000</v>
      </c>
      <c r="R229" s="26">
        <v>875779915.84000003</v>
      </c>
      <c r="S229" s="52">
        <v>44.116959152682213</v>
      </c>
      <c r="T229" s="4"/>
    </row>
    <row r="230" spans="1:20" ht="31.5">
      <c r="A230" s="44" t="s">
        <v>255</v>
      </c>
      <c r="B230" s="45" t="s">
        <v>44</v>
      </c>
      <c r="C230" s="45" t="s">
        <v>256</v>
      </c>
      <c r="D230" s="46" t="s">
        <v>257</v>
      </c>
      <c r="E230" s="44" t="s">
        <v>86</v>
      </c>
      <c r="F230" s="46" t="s">
        <v>96</v>
      </c>
      <c r="G230" s="31">
        <v>1601141402.52</v>
      </c>
      <c r="H230" s="31">
        <v>1383060600</v>
      </c>
      <c r="I230" s="31">
        <v>218080802.52000001</v>
      </c>
      <c r="J230" s="25">
        <v>1601141402.52</v>
      </c>
      <c r="K230" s="25">
        <v>1383060600</v>
      </c>
      <c r="L230" s="25">
        <v>218080802.52000001</v>
      </c>
      <c r="M230" s="25">
        <v>650000000</v>
      </c>
      <c r="N230" s="25">
        <v>650000000</v>
      </c>
      <c r="O230" s="25">
        <v>0</v>
      </c>
      <c r="P230" s="25">
        <v>650000000</v>
      </c>
      <c r="Q230" s="25">
        <v>650000000</v>
      </c>
      <c r="R230" s="25">
        <v>0</v>
      </c>
      <c r="S230" s="37">
        <v>40.596039736214415</v>
      </c>
      <c r="T230" s="4"/>
    </row>
    <row r="231" spans="1:20">
      <c r="A231" s="44" t="s">
        <v>258</v>
      </c>
      <c r="B231" s="45" t="s">
        <v>259</v>
      </c>
      <c r="C231" s="47"/>
      <c r="D231" s="25"/>
      <c r="E231" s="44"/>
      <c r="F231" s="45"/>
      <c r="G231" s="43">
        <v>1601141402.52</v>
      </c>
      <c r="H231" s="43">
        <v>1383060600</v>
      </c>
      <c r="I231" s="43">
        <v>218080802.52000001</v>
      </c>
      <c r="J231" s="25">
        <v>1601141402.52</v>
      </c>
      <c r="K231" s="25">
        <v>1383060600</v>
      </c>
      <c r="L231" s="25">
        <v>218080802.52000001</v>
      </c>
      <c r="M231" s="25">
        <v>650000000</v>
      </c>
      <c r="N231" s="25">
        <v>650000000</v>
      </c>
      <c r="O231" s="25">
        <v>0</v>
      </c>
      <c r="P231" s="25">
        <v>650000000</v>
      </c>
      <c r="Q231" s="25">
        <v>650000000</v>
      </c>
      <c r="R231" s="25">
        <v>0</v>
      </c>
      <c r="S231" s="41">
        <v>40.596039736214415</v>
      </c>
      <c r="T231" s="4"/>
    </row>
    <row r="232" spans="1:20" ht="21">
      <c r="A232" s="44" t="s">
        <v>260</v>
      </c>
      <c r="B232" s="45" t="s">
        <v>44</v>
      </c>
      <c r="C232" s="45" t="s">
        <v>256</v>
      </c>
      <c r="D232" s="46" t="s">
        <v>261</v>
      </c>
      <c r="E232" s="44" t="s">
        <v>99</v>
      </c>
      <c r="F232" s="46" t="s">
        <v>149</v>
      </c>
      <c r="G232" s="31">
        <v>1260000000</v>
      </c>
      <c r="H232" s="31">
        <v>0</v>
      </c>
      <c r="I232" s="31">
        <v>1260000000</v>
      </c>
      <c r="J232" s="25">
        <v>1260000000</v>
      </c>
      <c r="K232" s="25">
        <v>0</v>
      </c>
      <c r="L232" s="25">
        <v>1260000000</v>
      </c>
      <c r="M232" s="25">
        <v>586844292.67999995</v>
      </c>
      <c r="N232" s="25">
        <v>0</v>
      </c>
      <c r="O232" s="25">
        <v>586844292.67999995</v>
      </c>
      <c r="P232" s="25">
        <v>469283640.68000001</v>
      </c>
      <c r="Q232" s="25">
        <v>0</v>
      </c>
      <c r="R232" s="25">
        <v>469283640.68000001</v>
      </c>
      <c r="S232" s="37">
        <v>37.244733387301586</v>
      </c>
      <c r="T232" s="4"/>
    </row>
    <row r="233" spans="1:20">
      <c r="A233" s="44" t="s">
        <v>48</v>
      </c>
      <c r="B233" s="45" t="s">
        <v>44</v>
      </c>
      <c r="C233" s="47"/>
      <c r="D233" s="25"/>
      <c r="E233" s="44"/>
      <c r="F233" s="45"/>
      <c r="G233" s="43">
        <v>1260000000</v>
      </c>
      <c r="H233" s="43">
        <v>0</v>
      </c>
      <c r="I233" s="43">
        <v>1260000000</v>
      </c>
      <c r="J233" s="25">
        <v>1260000000</v>
      </c>
      <c r="K233" s="25">
        <v>0</v>
      </c>
      <c r="L233" s="25">
        <v>1260000000</v>
      </c>
      <c r="M233" s="25">
        <v>586844292.67999995</v>
      </c>
      <c r="N233" s="25">
        <v>0</v>
      </c>
      <c r="O233" s="25">
        <v>586844292.67999995</v>
      </c>
      <c r="P233" s="25">
        <v>469283640.68000001</v>
      </c>
      <c r="Q233" s="25">
        <v>0</v>
      </c>
      <c r="R233" s="25">
        <v>469283640.68000001</v>
      </c>
      <c r="S233" s="41">
        <v>37.244733387301586</v>
      </c>
      <c r="T233" s="4"/>
    </row>
    <row r="234" spans="1:20" ht="31.5">
      <c r="A234" s="44" t="s">
        <v>262</v>
      </c>
      <c r="B234" s="45" t="s">
        <v>44</v>
      </c>
      <c r="C234" s="45" t="s">
        <v>256</v>
      </c>
      <c r="D234" s="46" t="s">
        <v>263</v>
      </c>
      <c r="E234" s="44" t="s">
        <v>86</v>
      </c>
      <c r="F234" s="46" t="s">
        <v>105</v>
      </c>
      <c r="G234" s="31">
        <v>546347000</v>
      </c>
      <c r="H234" s="31">
        <v>0</v>
      </c>
      <c r="I234" s="31">
        <v>546347000</v>
      </c>
      <c r="J234" s="25">
        <v>546347000</v>
      </c>
      <c r="K234" s="25">
        <v>0</v>
      </c>
      <c r="L234" s="25">
        <v>546347000</v>
      </c>
      <c r="M234" s="25">
        <v>406496275.16000003</v>
      </c>
      <c r="N234" s="25">
        <v>0</v>
      </c>
      <c r="O234" s="25">
        <v>406496275.16000003</v>
      </c>
      <c r="P234" s="25">
        <v>406496275.16000003</v>
      </c>
      <c r="Q234" s="25">
        <v>0</v>
      </c>
      <c r="R234" s="25">
        <v>406496275.16000003</v>
      </c>
      <c r="S234" s="37">
        <v>74.402582087940445</v>
      </c>
      <c r="T234" s="4"/>
    </row>
    <row r="235" spans="1:20">
      <c r="A235" s="44" t="s">
        <v>48</v>
      </c>
      <c r="B235" s="45" t="s">
        <v>44</v>
      </c>
      <c r="C235" s="47"/>
      <c r="D235" s="25"/>
      <c r="E235" s="44"/>
      <c r="F235" s="45"/>
      <c r="G235" s="43">
        <v>546347000</v>
      </c>
      <c r="H235" s="43">
        <v>0</v>
      </c>
      <c r="I235" s="43">
        <v>546347000</v>
      </c>
      <c r="J235" s="25">
        <v>546347000</v>
      </c>
      <c r="K235" s="25">
        <v>0</v>
      </c>
      <c r="L235" s="25">
        <v>546347000</v>
      </c>
      <c r="M235" s="25">
        <v>406496275.16000003</v>
      </c>
      <c r="N235" s="25">
        <v>0</v>
      </c>
      <c r="O235" s="25">
        <v>406496275.16000003</v>
      </c>
      <c r="P235" s="25">
        <v>406496275.16000003</v>
      </c>
      <c r="Q235" s="25">
        <v>0</v>
      </c>
      <c r="R235" s="25">
        <v>406496275.16000003</v>
      </c>
      <c r="S235" s="41">
        <v>74.402582087940445</v>
      </c>
      <c r="T235" s="4"/>
    </row>
    <row r="236" spans="1:20" ht="31.5">
      <c r="A236" s="44" t="s">
        <v>264</v>
      </c>
      <c r="B236" s="45" t="s">
        <v>44</v>
      </c>
      <c r="C236" s="45" t="s">
        <v>256</v>
      </c>
      <c r="D236" s="46" t="s">
        <v>263</v>
      </c>
      <c r="E236" s="44" t="s">
        <v>99</v>
      </c>
      <c r="F236" s="46" t="s">
        <v>78</v>
      </c>
      <c r="G236" s="31">
        <v>33000000</v>
      </c>
      <c r="H236" s="31">
        <v>0</v>
      </c>
      <c r="I236" s="31">
        <v>33000000</v>
      </c>
      <c r="J236" s="25">
        <v>33000000</v>
      </c>
      <c r="K236" s="25">
        <v>0</v>
      </c>
      <c r="L236" s="25">
        <v>33000000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37">
        <v>0</v>
      </c>
      <c r="T236" s="4"/>
    </row>
    <row r="237" spans="1:20">
      <c r="A237" s="44" t="s">
        <v>48</v>
      </c>
      <c r="B237" s="45" t="s">
        <v>44</v>
      </c>
      <c r="C237" s="47"/>
      <c r="D237" s="25"/>
      <c r="E237" s="44"/>
      <c r="F237" s="45"/>
      <c r="G237" s="43">
        <v>33000000</v>
      </c>
      <c r="H237" s="43">
        <v>0</v>
      </c>
      <c r="I237" s="43">
        <v>33000000</v>
      </c>
      <c r="J237" s="25">
        <v>33000000</v>
      </c>
      <c r="K237" s="25">
        <v>0</v>
      </c>
      <c r="L237" s="25">
        <v>33000000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41">
        <v>0</v>
      </c>
      <c r="T237" s="4"/>
    </row>
    <row r="238" spans="1:20" ht="31.5">
      <c r="A238" s="44" t="s">
        <v>265</v>
      </c>
      <c r="B238" s="45" t="s">
        <v>44</v>
      </c>
      <c r="C238" s="45" t="s">
        <v>256</v>
      </c>
      <c r="D238" s="46" t="s">
        <v>266</v>
      </c>
      <c r="E238" s="44" t="s">
        <v>99</v>
      </c>
      <c r="F238" s="46" t="s">
        <v>71</v>
      </c>
      <c r="G238" s="31">
        <v>18000000</v>
      </c>
      <c r="H238" s="31">
        <v>0</v>
      </c>
      <c r="I238" s="31">
        <v>18000000</v>
      </c>
      <c r="J238" s="25">
        <v>18000000</v>
      </c>
      <c r="K238" s="25">
        <v>0</v>
      </c>
      <c r="L238" s="25">
        <v>18000000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37">
        <v>0</v>
      </c>
      <c r="T238" s="4"/>
    </row>
    <row r="239" spans="1:20">
      <c r="A239" s="44" t="s">
        <v>48</v>
      </c>
      <c r="B239" s="45" t="s">
        <v>44</v>
      </c>
      <c r="C239" s="47"/>
      <c r="D239" s="25"/>
      <c r="E239" s="44"/>
      <c r="F239" s="45"/>
      <c r="G239" s="43">
        <v>18000000</v>
      </c>
      <c r="H239" s="43">
        <v>0</v>
      </c>
      <c r="I239" s="43">
        <v>18000000</v>
      </c>
      <c r="J239" s="25">
        <v>18000000</v>
      </c>
      <c r="K239" s="25">
        <v>0</v>
      </c>
      <c r="L239" s="25">
        <v>18000000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41">
        <v>0</v>
      </c>
      <c r="T239" s="4"/>
    </row>
    <row r="240" spans="1:20" ht="15.25" customHeight="1">
      <c r="A240" s="57" t="s">
        <v>267</v>
      </c>
      <c r="B240" s="58"/>
      <c r="C240" s="58"/>
      <c r="D240" s="58"/>
      <c r="E240" s="58"/>
      <c r="F240" s="58"/>
      <c r="G240" s="31">
        <v>39459920.719999999</v>
      </c>
      <c r="H240" s="31">
        <v>0</v>
      </c>
      <c r="I240" s="31">
        <v>39459920.719999999</v>
      </c>
      <c r="J240" s="25">
        <v>39459920.719999999</v>
      </c>
      <c r="K240" s="25">
        <v>0</v>
      </c>
      <c r="L240" s="25">
        <v>39459920.719999999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37">
        <v>0</v>
      </c>
      <c r="T240" s="4"/>
    </row>
    <row r="241" spans="1:20" ht="15.25" customHeight="1">
      <c r="A241" s="55" t="s">
        <v>254</v>
      </c>
      <c r="B241" s="56"/>
      <c r="C241" s="56"/>
      <c r="D241" s="56"/>
      <c r="E241" s="56"/>
      <c r="F241" s="56"/>
      <c r="G241" s="9">
        <v>39459920.719999999</v>
      </c>
      <c r="H241" s="9">
        <v>0</v>
      </c>
      <c r="I241" s="9">
        <v>39459920.719999999</v>
      </c>
      <c r="J241" s="26">
        <v>39459920.719999999</v>
      </c>
      <c r="K241" s="26">
        <v>0</v>
      </c>
      <c r="L241" s="26">
        <v>39459920.719999999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52">
        <v>0</v>
      </c>
      <c r="T241" s="4"/>
    </row>
    <row r="242" spans="1:20" ht="52.5">
      <c r="A242" s="44" t="s">
        <v>268</v>
      </c>
      <c r="B242" s="45" t="s">
        <v>44</v>
      </c>
      <c r="C242" s="45" t="s">
        <v>256</v>
      </c>
      <c r="D242" s="46" t="s">
        <v>76</v>
      </c>
      <c r="E242" s="44" t="s">
        <v>269</v>
      </c>
      <c r="F242" s="46" t="s">
        <v>54</v>
      </c>
      <c r="G242" s="31">
        <v>2560000</v>
      </c>
      <c r="H242" s="31">
        <v>0</v>
      </c>
      <c r="I242" s="31">
        <v>2560000</v>
      </c>
      <c r="J242" s="25">
        <v>2560000</v>
      </c>
      <c r="K242" s="25">
        <v>0</v>
      </c>
      <c r="L242" s="25">
        <v>2560000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37">
        <v>0</v>
      </c>
      <c r="T242" s="4"/>
    </row>
    <row r="243" spans="1:20">
      <c r="A243" s="44" t="s">
        <v>48</v>
      </c>
      <c r="B243" s="45" t="s">
        <v>44</v>
      </c>
      <c r="C243" s="47"/>
      <c r="D243" s="25"/>
      <c r="E243" s="44"/>
      <c r="F243" s="45"/>
      <c r="G243" s="43">
        <v>2560000</v>
      </c>
      <c r="H243" s="43">
        <v>0</v>
      </c>
      <c r="I243" s="43">
        <v>2560000</v>
      </c>
      <c r="J243" s="25">
        <v>2560000</v>
      </c>
      <c r="K243" s="25">
        <v>0</v>
      </c>
      <c r="L243" s="25">
        <v>2560000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41">
        <v>0</v>
      </c>
      <c r="T243" s="4"/>
    </row>
    <row r="244" spans="1:20" ht="52.5">
      <c r="A244" s="44" t="s">
        <v>270</v>
      </c>
      <c r="B244" s="45" t="s">
        <v>44</v>
      </c>
      <c r="C244" s="45" t="s">
        <v>256</v>
      </c>
      <c r="D244" s="46" t="s">
        <v>76</v>
      </c>
      <c r="E244" s="44" t="s">
        <v>269</v>
      </c>
      <c r="F244" s="46" t="s">
        <v>64</v>
      </c>
      <c r="G244" s="31">
        <v>12748000</v>
      </c>
      <c r="H244" s="31">
        <v>0</v>
      </c>
      <c r="I244" s="31">
        <v>12748000</v>
      </c>
      <c r="J244" s="25">
        <v>12748000</v>
      </c>
      <c r="K244" s="25">
        <v>0</v>
      </c>
      <c r="L244" s="25">
        <v>12748000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37">
        <v>0</v>
      </c>
      <c r="T244" s="4"/>
    </row>
    <row r="245" spans="1:20">
      <c r="A245" s="44" t="s">
        <v>48</v>
      </c>
      <c r="B245" s="45" t="s">
        <v>44</v>
      </c>
      <c r="C245" s="47"/>
      <c r="D245" s="25"/>
      <c r="E245" s="44"/>
      <c r="F245" s="45"/>
      <c r="G245" s="43">
        <v>12748000</v>
      </c>
      <c r="H245" s="43">
        <v>0</v>
      </c>
      <c r="I245" s="43">
        <v>12748000</v>
      </c>
      <c r="J245" s="25">
        <v>12748000</v>
      </c>
      <c r="K245" s="25">
        <v>0</v>
      </c>
      <c r="L245" s="25">
        <v>12748000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41">
        <v>0</v>
      </c>
      <c r="T245" s="4"/>
    </row>
    <row r="246" spans="1:20" ht="52.5">
      <c r="A246" s="44" t="s">
        <v>271</v>
      </c>
      <c r="B246" s="45" t="s">
        <v>44</v>
      </c>
      <c r="C246" s="45" t="s">
        <v>256</v>
      </c>
      <c r="D246" s="46" t="s">
        <v>158</v>
      </c>
      <c r="E246" s="44" t="s">
        <v>269</v>
      </c>
      <c r="F246" s="46" t="s">
        <v>71</v>
      </c>
      <c r="G246" s="31">
        <v>16967023.879999999</v>
      </c>
      <c r="H246" s="31">
        <v>0</v>
      </c>
      <c r="I246" s="31">
        <v>16967023.879999999</v>
      </c>
      <c r="J246" s="25">
        <v>16967023.879999999</v>
      </c>
      <c r="K246" s="25">
        <v>0</v>
      </c>
      <c r="L246" s="25">
        <v>16967023.879999999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37">
        <v>0</v>
      </c>
      <c r="T246" s="4"/>
    </row>
    <row r="247" spans="1:20">
      <c r="A247" s="44" t="s">
        <v>48</v>
      </c>
      <c r="B247" s="45" t="s">
        <v>44</v>
      </c>
      <c r="C247" s="47"/>
      <c r="D247" s="25"/>
      <c r="E247" s="44"/>
      <c r="F247" s="45"/>
      <c r="G247" s="43">
        <v>16967023.879999999</v>
      </c>
      <c r="H247" s="43">
        <v>0</v>
      </c>
      <c r="I247" s="43">
        <v>16967023.879999999</v>
      </c>
      <c r="J247" s="25">
        <v>16967023.879999999</v>
      </c>
      <c r="K247" s="25">
        <v>0</v>
      </c>
      <c r="L247" s="25">
        <v>16967023.879999999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41">
        <v>0</v>
      </c>
      <c r="T247" s="4"/>
    </row>
    <row r="248" spans="1:20" ht="52.5">
      <c r="A248" s="44" t="s">
        <v>272</v>
      </c>
      <c r="B248" s="45" t="s">
        <v>44</v>
      </c>
      <c r="C248" s="45" t="s">
        <v>256</v>
      </c>
      <c r="D248" s="46" t="s">
        <v>76</v>
      </c>
      <c r="E248" s="44" t="s">
        <v>269</v>
      </c>
      <c r="F248" s="46" t="s">
        <v>71</v>
      </c>
      <c r="G248" s="31">
        <v>7184896.8399999999</v>
      </c>
      <c r="H248" s="31">
        <v>0</v>
      </c>
      <c r="I248" s="31">
        <v>7184896.8399999999</v>
      </c>
      <c r="J248" s="25">
        <v>7184896.8399999999</v>
      </c>
      <c r="K248" s="25">
        <v>0</v>
      </c>
      <c r="L248" s="25">
        <v>7184896.8399999999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37">
        <v>0</v>
      </c>
      <c r="T248" s="4"/>
    </row>
    <row r="249" spans="1:20">
      <c r="A249" s="44" t="s">
        <v>48</v>
      </c>
      <c r="B249" s="45" t="s">
        <v>44</v>
      </c>
      <c r="C249" s="47"/>
      <c r="D249" s="25"/>
      <c r="E249" s="44"/>
      <c r="F249" s="45"/>
      <c r="G249" s="43">
        <v>7184896.8399999999</v>
      </c>
      <c r="H249" s="43">
        <v>0</v>
      </c>
      <c r="I249" s="43">
        <v>7184896.8399999999</v>
      </c>
      <c r="J249" s="25">
        <v>7184896.8399999999</v>
      </c>
      <c r="K249" s="25">
        <v>0</v>
      </c>
      <c r="L249" s="25">
        <v>7184896.8399999999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41">
        <v>0</v>
      </c>
      <c r="T249" s="4"/>
    </row>
    <row r="250" spans="1:20" ht="15.25" customHeight="1">
      <c r="A250" s="55" t="s">
        <v>273</v>
      </c>
      <c r="B250" s="56"/>
      <c r="C250" s="56"/>
      <c r="D250" s="56"/>
      <c r="E250" s="56"/>
      <c r="F250" s="56"/>
      <c r="G250" s="30">
        <v>332998965.60000002</v>
      </c>
      <c r="H250" s="30">
        <v>299079700</v>
      </c>
      <c r="I250" s="30">
        <v>33919265.600000001</v>
      </c>
      <c r="J250" s="21">
        <v>332998965.60000002</v>
      </c>
      <c r="K250" s="21">
        <v>299079700</v>
      </c>
      <c r="L250" s="21">
        <v>33919265.600000001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39">
        <v>0</v>
      </c>
      <c r="T250" s="4"/>
    </row>
    <row r="251" spans="1:20" ht="12.75" customHeight="1">
      <c r="A251" s="57" t="s">
        <v>38</v>
      </c>
      <c r="B251" s="58"/>
      <c r="C251" s="58"/>
      <c r="D251" s="58"/>
      <c r="E251" s="58"/>
      <c r="F251" s="58"/>
      <c r="G251" s="40">
        <v>332310777.77999997</v>
      </c>
      <c r="H251" s="40">
        <v>299079700</v>
      </c>
      <c r="I251" s="40">
        <v>33231077.780000001</v>
      </c>
      <c r="J251" s="22">
        <v>332310777.77999997</v>
      </c>
      <c r="K251" s="22">
        <v>299079700</v>
      </c>
      <c r="L251" s="22">
        <v>33231077.780000001</v>
      </c>
      <c r="M251" s="22">
        <v>0</v>
      </c>
      <c r="N251" s="22">
        <v>0</v>
      </c>
      <c r="O251" s="18">
        <v>0</v>
      </c>
      <c r="P251" s="22">
        <v>0</v>
      </c>
      <c r="Q251" s="22">
        <v>0</v>
      </c>
      <c r="R251" s="18">
        <v>0</v>
      </c>
      <c r="S251" s="41">
        <v>0</v>
      </c>
      <c r="T251" s="4"/>
    </row>
    <row r="252" spans="1:20" ht="12.75" customHeight="1">
      <c r="A252" s="57" t="s">
        <v>39</v>
      </c>
      <c r="B252" s="58"/>
      <c r="C252" s="58"/>
      <c r="D252" s="58"/>
      <c r="E252" s="58"/>
      <c r="F252" s="58"/>
      <c r="G252" s="40">
        <v>688187.82</v>
      </c>
      <c r="H252" s="40">
        <v>0</v>
      </c>
      <c r="I252" s="40">
        <v>688187.82</v>
      </c>
      <c r="J252" s="22">
        <v>688187.82</v>
      </c>
      <c r="K252" s="22">
        <v>0</v>
      </c>
      <c r="L252" s="22">
        <v>688187.82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51" t="s">
        <v>116</v>
      </c>
      <c r="T252" s="4"/>
    </row>
    <row r="253" spans="1:20" ht="15.25" customHeight="1">
      <c r="A253" s="55" t="s">
        <v>42</v>
      </c>
      <c r="B253" s="56"/>
      <c r="C253" s="56"/>
      <c r="D253" s="56"/>
      <c r="E253" s="56"/>
      <c r="F253" s="56"/>
      <c r="G253" s="9">
        <v>332998965.60000002</v>
      </c>
      <c r="H253" s="9">
        <v>299079700</v>
      </c>
      <c r="I253" s="9">
        <v>33919265.600000001</v>
      </c>
      <c r="J253" s="26">
        <v>332998965.60000002</v>
      </c>
      <c r="K253" s="26">
        <v>299079700</v>
      </c>
      <c r="L253" s="26">
        <v>33919265.600000001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52">
        <v>0</v>
      </c>
      <c r="T253" s="4"/>
    </row>
    <row r="254" spans="1:20" ht="52.5">
      <c r="A254" s="44" t="s">
        <v>274</v>
      </c>
      <c r="B254" s="45" t="s">
        <v>44</v>
      </c>
      <c r="C254" s="45" t="s">
        <v>44</v>
      </c>
      <c r="D254" s="46" t="s">
        <v>275</v>
      </c>
      <c r="E254" s="44" t="s">
        <v>46</v>
      </c>
      <c r="F254" s="46" t="s">
        <v>90</v>
      </c>
      <c r="G254" s="31">
        <v>332310777.77999997</v>
      </c>
      <c r="H254" s="31">
        <v>299079700</v>
      </c>
      <c r="I254" s="31">
        <v>33231077.780000001</v>
      </c>
      <c r="J254" s="25">
        <v>332310777.77999997</v>
      </c>
      <c r="K254" s="25">
        <v>299079700</v>
      </c>
      <c r="L254" s="25">
        <v>33231077.780000001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37">
        <v>0</v>
      </c>
      <c r="T254" s="4"/>
    </row>
    <row r="255" spans="1:20" ht="21">
      <c r="A255" s="44" t="s">
        <v>276</v>
      </c>
      <c r="B255" s="45" t="s">
        <v>277</v>
      </c>
      <c r="C255" s="47"/>
      <c r="D255" s="25"/>
      <c r="E255" s="44"/>
      <c r="F255" s="45"/>
      <c r="G255" s="43">
        <v>332310777.77999997</v>
      </c>
      <c r="H255" s="43">
        <v>299079700</v>
      </c>
      <c r="I255" s="43">
        <v>33231077.780000001</v>
      </c>
      <c r="J255" s="25">
        <v>332310777.77999997</v>
      </c>
      <c r="K255" s="25">
        <v>299079700</v>
      </c>
      <c r="L255" s="25">
        <v>33231077.780000001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41">
        <v>0</v>
      </c>
      <c r="T255" s="4"/>
    </row>
    <row r="256" spans="1:20" ht="52.5">
      <c r="A256" s="44" t="s">
        <v>278</v>
      </c>
      <c r="B256" s="45" t="s">
        <v>44</v>
      </c>
      <c r="C256" s="45" t="s">
        <v>44</v>
      </c>
      <c r="D256" s="46" t="s">
        <v>279</v>
      </c>
      <c r="E256" s="44" t="s">
        <v>46</v>
      </c>
      <c r="F256" s="46" t="s">
        <v>57</v>
      </c>
      <c r="G256" s="31">
        <v>500000</v>
      </c>
      <c r="H256" s="31">
        <v>0</v>
      </c>
      <c r="I256" s="31">
        <v>500000</v>
      </c>
      <c r="J256" s="25">
        <v>500000</v>
      </c>
      <c r="K256" s="25">
        <v>0</v>
      </c>
      <c r="L256" s="25">
        <v>500000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37">
        <v>0</v>
      </c>
      <c r="T256" s="4"/>
    </row>
    <row r="257" spans="1:20">
      <c r="A257" s="44" t="s">
        <v>48</v>
      </c>
      <c r="B257" s="45" t="s">
        <v>44</v>
      </c>
      <c r="C257" s="47"/>
      <c r="D257" s="25"/>
      <c r="E257" s="44"/>
      <c r="F257" s="45"/>
      <c r="G257" s="43">
        <v>500000</v>
      </c>
      <c r="H257" s="43">
        <v>0</v>
      </c>
      <c r="I257" s="43">
        <v>500000</v>
      </c>
      <c r="J257" s="25">
        <v>500000</v>
      </c>
      <c r="K257" s="25">
        <v>0</v>
      </c>
      <c r="L257" s="25">
        <v>500000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41">
        <v>0</v>
      </c>
      <c r="T257" s="4"/>
    </row>
    <row r="258" spans="1:20" ht="52.5">
      <c r="A258" s="44" t="s">
        <v>280</v>
      </c>
      <c r="B258" s="45" t="s">
        <v>44</v>
      </c>
      <c r="C258" s="45" t="s">
        <v>44</v>
      </c>
      <c r="D258" s="46" t="s">
        <v>281</v>
      </c>
      <c r="E258" s="44" t="s">
        <v>46</v>
      </c>
      <c r="F258" s="46" t="s">
        <v>57</v>
      </c>
      <c r="G258" s="31">
        <v>188187.82</v>
      </c>
      <c r="H258" s="31">
        <v>0</v>
      </c>
      <c r="I258" s="31">
        <v>188187.82</v>
      </c>
      <c r="J258" s="25">
        <v>188187.82</v>
      </c>
      <c r="K258" s="25">
        <v>0</v>
      </c>
      <c r="L258" s="25">
        <v>188187.82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37">
        <v>0</v>
      </c>
      <c r="T258" s="4"/>
    </row>
    <row r="259" spans="1:20">
      <c r="A259" s="44" t="s">
        <v>48</v>
      </c>
      <c r="B259" s="45" t="s">
        <v>44</v>
      </c>
      <c r="C259" s="47"/>
      <c r="D259" s="25"/>
      <c r="E259" s="44"/>
      <c r="F259" s="45"/>
      <c r="G259" s="43">
        <v>188187.82</v>
      </c>
      <c r="H259" s="43">
        <v>0</v>
      </c>
      <c r="I259" s="43">
        <v>188187.82</v>
      </c>
      <c r="J259" s="25">
        <v>188187.82</v>
      </c>
      <c r="K259" s="25">
        <v>0</v>
      </c>
      <c r="L259" s="25">
        <v>188187.82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41">
        <v>0</v>
      </c>
      <c r="T259" s="4"/>
    </row>
    <row r="260" spans="1:20" ht="15.25" customHeight="1">
      <c r="A260" s="55" t="s">
        <v>282</v>
      </c>
      <c r="B260" s="56"/>
      <c r="C260" s="56"/>
      <c r="D260" s="56"/>
      <c r="E260" s="56"/>
      <c r="F260" s="56"/>
      <c r="G260" s="30">
        <v>346201419.01999998</v>
      </c>
      <c r="H260" s="30">
        <v>322881800</v>
      </c>
      <c r="I260" s="30">
        <v>23319619.02</v>
      </c>
      <c r="J260" s="21">
        <v>346201419.01999998</v>
      </c>
      <c r="K260" s="21">
        <v>322881800</v>
      </c>
      <c r="L260" s="21">
        <v>23319619.02</v>
      </c>
      <c r="M260" s="21">
        <v>73126965.159999996</v>
      </c>
      <c r="N260" s="21">
        <v>67119075.219999999</v>
      </c>
      <c r="O260" s="21">
        <v>6007889.9400000004</v>
      </c>
      <c r="P260" s="21">
        <v>73126965.159999996</v>
      </c>
      <c r="Q260" s="21">
        <v>67119074.829999998</v>
      </c>
      <c r="R260" s="21">
        <v>6007890.3300000001</v>
      </c>
      <c r="S260" s="39">
        <v>21.122664767522362</v>
      </c>
      <c r="T260" s="4"/>
    </row>
    <row r="261" spans="1:20" ht="12.75" customHeight="1">
      <c r="A261" s="57" t="s">
        <v>38</v>
      </c>
      <c r="B261" s="58"/>
      <c r="C261" s="58"/>
      <c r="D261" s="58"/>
      <c r="E261" s="58"/>
      <c r="F261" s="58"/>
      <c r="G261" s="40">
        <v>0</v>
      </c>
      <c r="H261" s="40">
        <v>0</v>
      </c>
      <c r="I261" s="40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18">
        <v>0</v>
      </c>
      <c r="P261" s="22">
        <v>0</v>
      </c>
      <c r="Q261" s="22">
        <v>0</v>
      </c>
      <c r="R261" s="18">
        <v>0</v>
      </c>
      <c r="S261" s="41">
        <v>0</v>
      </c>
      <c r="T261" s="4"/>
    </row>
    <row r="262" spans="1:20" ht="12.75" customHeight="1">
      <c r="A262" s="57" t="s">
        <v>39</v>
      </c>
      <c r="B262" s="58"/>
      <c r="C262" s="58"/>
      <c r="D262" s="58"/>
      <c r="E262" s="58"/>
      <c r="F262" s="58"/>
      <c r="G262" s="40">
        <v>346201419.01999998</v>
      </c>
      <c r="H262" s="40">
        <v>322881800</v>
      </c>
      <c r="I262" s="40">
        <v>23319619.02</v>
      </c>
      <c r="J262" s="22">
        <v>346201419.01999998</v>
      </c>
      <c r="K262" s="22">
        <v>322881800</v>
      </c>
      <c r="L262" s="22">
        <v>23319619.02</v>
      </c>
      <c r="M262" s="22">
        <v>73126965.159999996</v>
      </c>
      <c r="N262" s="22">
        <v>67119075.219999999</v>
      </c>
      <c r="O262" s="22">
        <v>6007889.9400000004</v>
      </c>
      <c r="P262" s="22">
        <v>73126965.159999996</v>
      </c>
      <c r="Q262" s="22">
        <v>67119074.829999998</v>
      </c>
      <c r="R262" s="22">
        <v>6007890.3300000001</v>
      </c>
      <c r="S262" s="51" t="s">
        <v>283</v>
      </c>
      <c r="T262" s="4"/>
    </row>
    <row r="263" spans="1:20" ht="15.25" customHeight="1">
      <c r="A263" s="57" t="s">
        <v>284</v>
      </c>
      <c r="B263" s="58"/>
      <c r="C263" s="58"/>
      <c r="D263" s="58"/>
      <c r="E263" s="58"/>
      <c r="F263" s="58"/>
      <c r="G263" s="43">
        <v>346201419.01999998</v>
      </c>
      <c r="H263" s="43">
        <v>322881800</v>
      </c>
      <c r="I263" s="43">
        <v>23319619.02</v>
      </c>
      <c r="J263" s="25">
        <v>346201419.01999998</v>
      </c>
      <c r="K263" s="25">
        <v>322881800</v>
      </c>
      <c r="L263" s="25">
        <v>23319619.02</v>
      </c>
      <c r="M263" s="25">
        <v>73126965.159999996</v>
      </c>
      <c r="N263" s="25">
        <v>67119075.219999999</v>
      </c>
      <c r="O263" s="25">
        <v>6007889.9400000004</v>
      </c>
      <c r="P263" s="25">
        <v>73126965.159999996</v>
      </c>
      <c r="Q263" s="25">
        <v>67119074.829999998</v>
      </c>
      <c r="R263" s="25">
        <v>6007890.3300000001</v>
      </c>
      <c r="S263" s="37">
        <v>21.122664767522362</v>
      </c>
      <c r="T263" s="4"/>
    </row>
    <row r="264" spans="1:20" ht="15.25" customHeight="1">
      <c r="A264" s="55" t="s">
        <v>42</v>
      </c>
      <c r="B264" s="56"/>
      <c r="C264" s="56"/>
      <c r="D264" s="56"/>
      <c r="E264" s="56"/>
      <c r="F264" s="56"/>
      <c r="G264" s="9">
        <v>302517835.95999998</v>
      </c>
      <c r="H264" s="9">
        <v>280072200</v>
      </c>
      <c r="I264" s="9">
        <v>22445635.960000001</v>
      </c>
      <c r="J264" s="26">
        <v>302517835.95999998</v>
      </c>
      <c r="K264" s="26">
        <v>280072200</v>
      </c>
      <c r="L264" s="26">
        <v>22445635.960000001</v>
      </c>
      <c r="M264" s="26">
        <v>57138937.700000003</v>
      </c>
      <c r="N264" s="26">
        <v>51451095.350000001</v>
      </c>
      <c r="O264" s="26">
        <v>5687842.3499999996</v>
      </c>
      <c r="P264" s="26">
        <v>57138937.700000003</v>
      </c>
      <c r="Q264" s="26">
        <v>51451095.359999999</v>
      </c>
      <c r="R264" s="26">
        <v>5687842.3399999999</v>
      </c>
      <c r="S264" s="52">
        <v>18.887791365648642</v>
      </c>
      <c r="T264" s="4"/>
    </row>
    <row r="265" spans="1:20" ht="52.5">
      <c r="A265" s="44" t="s">
        <v>285</v>
      </c>
      <c r="B265" s="45" t="s">
        <v>44</v>
      </c>
      <c r="C265" s="45" t="s">
        <v>44</v>
      </c>
      <c r="D265" s="46" t="s">
        <v>286</v>
      </c>
      <c r="E265" s="44" t="s">
        <v>95</v>
      </c>
      <c r="F265" s="46" t="s">
        <v>78</v>
      </c>
      <c r="G265" s="31">
        <v>163300375.96000001</v>
      </c>
      <c r="H265" s="31">
        <v>160034400</v>
      </c>
      <c r="I265" s="31">
        <v>3265975.96</v>
      </c>
      <c r="J265" s="25">
        <v>163300375.96000001</v>
      </c>
      <c r="K265" s="25">
        <v>160034400</v>
      </c>
      <c r="L265" s="25">
        <v>3265975.96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37">
        <v>0</v>
      </c>
      <c r="T265" s="4"/>
    </row>
    <row r="266" spans="1:20">
      <c r="A266" s="44" t="s">
        <v>48</v>
      </c>
      <c r="B266" s="45" t="s">
        <v>44</v>
      </c>
      <c r="C266" s="47"/>
      <c r="D266" s="25"/>
      <c r="E266" s="44"/>
      <c r="F266" s="45"/>
      <c r="G266" s="43">
        <v>163300375.96000001</v>
      </c>
      <c r="H266" s="43">
        <v>160034400</v>
      </c>
      <c r="I266" s="43">
        <v>3265975.96</v>
      </c>
      <c r="J266" s="25">
        <v>163300375.96000001</v>
      </c>
      <c r="K266" s="25">
        <v>160034400</v>
      </c>
      <c r="L266" s="25">
        <v>3265975.96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41">
        <v>0</v>
      </c>
      <c r="T266" s="4"/>
    </row>
    <row r="267" spans="1:20" ht="42">
      <c r="A267" s="44" t="s">
        <v>287</v>
      </c>
      <c r="B267" s="45" t="s">
        <v>44</v>
      </c>
      <c r="C267" s="45" t="s">
        <v>44</v>
      </c>
      <c r="D267" s="46" t="s">
        <v>288</v>
      </c>
      <c r="E267" s="44" t="s">
        <v>229</v>
      </c>
      <c r="F267" s="46" t="s">
        <v>71</v>
      </c>
      <c r="G267" s="31">
        <v>21716200</v>
      </c>
      <c r="H267" s="31">
        <v>21281900</v>
      </c>
      <c r="I267" s="31">
        <v>434300</v>
      </c>
      <c r="J267" s="25">
        <v>21716200</v>
      </c>
      <c r="K267" s="25">
        <v>21281900</v>
      </c>
      <c r="L267" s="25">
        <v>434300</v>
      </c>
      <c r="M267" s="25">
        <v>17514045.969999999</v>
      </c>
      <c r="N267" s="25">
        <v>17163784.41</v>
      </c>
      <c r="O267" s="25">
        <v>350261.56</v>
      </c>
      <c r="P267" s="25">
        <v>17514045.969999999</v>
      </c>
      <c r="Q267" s="25">
        <v>17163784.41</v>
      </c>
      <c r="R267" s="25">
        <v>350261.56</v>
      </c>
      <c r="S267" s="37">
        <v>80.649680745250095</v>
      </c>
      <c r="T267" s="4"/>
    </row>
    <row r="268" spans="1:20">
      <c r="A268" s="44" t="s">
        <v>48</v>
      </c>
      <c r="B268" s="45" t="s">
        <v>44</v>
      </c>
      <c r="C268" s="47"/>
      <c r="D268" s="25"/>
      <c r="E268" s="44"/>
      <c r="F268" s="45"/>
      <c r="G268" s="43">
        <v>21716200</v>
      </c>
      <c r="H268" s="43">
        <v>21281900</v>
      </c>
      <c r="I268" s="43">
        <v>434300</v>
      </c>
      <c r="J268" s="25">
        <v>21716200</v>
      </c>
      <c r="K268" s="25">
        <v>21281900</v>
      </c>
      <c r="L268" s="25">
        <v>434300</v>
      </c>
      <c r="M268" s="25">
        <v>17514045.969999999</v>
      </c>
      <c r="N268" s="25">
        <v>17163784.41</v>
      </c>
      <c r="O268" s="25">
        <v>350261.56</v>
      </c>
      <c r="P268" s="25">
        <v>17514045.969999999</v>
      </c>
      <c r="Q268" s="25">
        <v>17163784.41</v>
      </c>
      <c r="R268" s="25">
        <v>350261.56</v>
      </c>
      <c r="S268" s="41">
        <v>80.649680745250095</v>
      </c>
      <c r="T268" s="4"/>
    </row>
    <row r="269" spans="1:20" ht="42">
      <c r="A269" s="44" t="s">
        <v>289</v>
      </c>
      <c r="B269" s="45" t="s">
        <v>44</v>
      </c>
      <c r="C269" s="45" t="s">
        <v>44</v>
      </c>
      <c r="D269" s="46" t="s">
        <v>290</v>
      </c>
      <c r="E269" s="44" t="s">
        <v>229</v>
      </c>
      <c r="F269" s="46" t="s">
        <v>71</v>
      </c>
      <c r="G269" s="31">
        <v>31326800</v>
      </c>
      <c r="H269" s="31">
        <v>30700300</v>
      </c>
      <c r="I269" s="31">
        <v>626500</v>
      </c>
      <c r="J269" s="25">
        <v>31326800</v>
      </c>
      <c r="K269" s="25">
        <v>30700300</v>
      </c>
      <c r="L269" s="25">
        <v>626500</v>
      </c>
      <c r="M269" s="25">
        <v>14458371.390000001</v>
      </c>
      <c r="N269" s="25">
        <v>14169220.57</v>
      </c>
      <c r="O269" s="25">
        <v>289150.82</v>
      </c>
      <c r="P269" s="25">
        <v>14458371.390000001</v>
      </c>
      <c r="Q269" s="25">
        <v>14169220.58</v>
      </c>
      <c r="R269" s="25">
        <v>289150.81</v>
      </c>
      <c r="S269" s="37">
        <v>46.153361945682292</v>
      </c>
      <c r="T269" s="4"/>
    </row>
    <row r="270" spans="1:20">
      <c r="A270" s="44" t="s">
        <v>48</v>
      </c>
      <c r="B270" s="45" t="s">
        <v>44</v>
      </c>
      <c r="C270" s="47"/>
      <c r="D270" s="25"/>
      <c r="E270" s="44"/>
      <c r="F270" s="45"/>
      <c r="G270" s="43">
        <v>31326800</v>
      </c>
      <c r="H270" s="43">
        <v>30700300</v>
      </c>
      <c r="I270" s="43">
        <v>626500</v>
      </c>
      <c r="J270" s="25">
        <v>31326800</v>
      </c>
      <c r="K270" s="25">
        <v>30700300</v>
      </c>
      <c r="L270" s="25">
        <v>626500</v>
      </c>
      <c r="M270" s="25">
        <v>14458371.390000001</v>
      </c>
      <c r="N270" s="25">
        <v>14169220.57</v>
      </c>
      <c r="O270" s="25">
        <v>289150.82</v>
      </c>
      <c r="P270" s="25">
        <v>14458371.390000001</v>
      </c>
      <c r="Q270" s="25">
        <v>14169220.58</v>
      </c>
      <c r="R270" s="25">
        <v>289150.81</v>
      </c>
      <c r="S270" s="41">
        <v>46.153361945682292</v>
      </c>
      <c r="T270" s="4"/>
    </row>
    <row r="271" spans="1:20" ht="52.5">
      <c r="A271" s="44" t="s">
        <v>291</v>
      </c>
      <c r="B271" s="45" t="s">
        <v>44</v>
      </c>
      <c r="C271" s="45" t="s">
        <v>44</v>
      </c>
      <c r="D271" s="46" t="s">
        <v>292</v>
      </c>
      <c r="E271" s="44" t="s">
        <v>46</v>
      </c>
      <c r="F271" s="46" t="s">
        <v>71</v>
      </c>
      <c r="G271" s="31">
        <v>86174460</v>
      </c>
      <c r="H271" s="31">
        <v>68055600</v>
      </c>
      <c r="I271" s="31">
        <v>18118860</v>
      </c>
      <c r="J271" s="25">
        <v>86174460</v>
      </c>
      <c r="K271" s="25">
        <v>68055600</v>
      </c>
      <c r="L271" s="25">
        <v>18118860</v>
      </c>
      <c r="M271" s="25">
        <v>25166520.34</v>
      </c>
      <c r="N271" s="25">
        <v>20118090.370000001</v>
      </c>
      <c r="O271" s="25">
        <v>5048429.97</v>
      </c>
      <c r="P271" s="25">
        <v>25166520.34</v>
      </c>
      <c r="Q271" s="25">
        <v>20118090.370000001</v>
      </c>
      <c r="R271" s="25">
        <v>5048429.97</v>
      </c>
      <c r="S271" s="37">
        <v>29.204152065472762</v>
      </c>
      <c r="T271" s="4"/>
    </row>
    <row r="272" spans="1:20">
      <c r="A272" s="44" t="s">
        <v>48</v>
      </c>
      <c r="B272" s="45" t="s">
        <v>44</v>
      </c>
      <c r="C272" s="47"/>
      <c r="D272" s="25"/>
      <c r="E272" s="44"/>
      <c r="F272" s="45"/>
      <c r="G272" s="43">
        <v>86174460</v>
      </c>
      <c r="H272" s="43">
        <v>68055600</v>
      </c>
      <c r="I272" s="43">
        <v>18118860</v>
      </c>
      <c r="J272" s="25">
        <v>86174460</v>
      </c>
      <c r="K272" s="25">
        <v>68055600</v>
      </c>
      <c r="L272" s="25">
        <v>18118860</v>
      </c>
      <c r="M272" s="25">
        <v>25166520.34</v>
      </c>
      <c r="N272" s="25">
        <v>20118090.370000001</v>
      </c>
      <c r="O272" s="25">
        <v>5048429.97</v>
      </c>
      <c r="P272" s="25">
        <v>25166520.34</v>
      </c>
      <c r="Q272" s="25">
        <v>20118090.370000001</v>
      </c>
      <c r="R272" s="25">
        <v>5048429.97</v>
      </c>
      <c r="S272" s="41">
        <v>29.204152065472762</v>
      </c>
      <c r="T272" s="4"/>
    </row>
    <row r="273" spans="1:20" ht="21.25" customHeight="1">
      <c r="A273" s="55" t="s">
        <v>198</v>
      </c>
      <c r="B273" s="56"/>
      <c r="C273" s="56"/>
      <c r="D273" s="56"/>
      <c r="E273" s="56"/>
      <c r="F273" s="56"/>
      <c r="G273" s="9">
        <v>11320930</v>
      </c>
      <c r="H273" s="9">
        <v>11094200</v>
      </c>
      <c r="I273" s="9">
        <v>226730</v>
      </c>
      <c r="J273" s="26">
        <v>11320930</v>
      </c>
      <c r="K273" s="26">
        <v>11094200</v>
      </c>
      <c r="L273" s="26">
        <v>226730</v>
      </c>
      <c r="M273" s="26">
        <v>10449487.6</v>
      </c>
      <c r="N273" s="26">
        <v>10240210.800000001</v>
      </c>
      <c r="O273" s="26">
        <v>209276.79999999999</v>
      </c>
      <c r="P273" s="26">
        <v>10449487.6</v>
      </c>
      <c r="Q273" s="26">
        <v>10240210.4</v>
      </c>
      <c r="R273" s="26">
        <v>209277.2</v>
      </c>
      <c r="S273" s="52">
        <v>92.302377984847539</v>
      </c>
      <c r="T273" s="4"/>
    </row>
    <row r="274" spans="1:20" ht="42">
      <c r="A274" s="44" t="s">
        <v>293</v>
      </c>
      <c r="B274" s="45" t="s">
        <v>44</v>
      </c>
      <c r="C274" s="45" t="s">
        <v>44</v>
      </c>
      <c r="D274" s="46" t="s">
        <v>294</v>
      </c>
      <c r="E274" s="44" t="s">
        <v>295</v>
      </c>
      <c r="F274" s="46" t="s">
        <v>78</v>
      </c>
      <c r="G274" s="31">
        <v>957720</v>
      </c>
      <c r="H274" s="31">
        <v>938500</v>
      </c>
      <c r="I274" s="31">
        <v>19220</v>
      </c>
      <c r="J274" s="25">
        <v>957720</v>
      </c>
      <c r="K274" s="25">
        <v>938500</v>
      </c>
      <c r="L274" s="25">
        <v>19220</v>
      </c>
      <c r="M274" s="25">
        <v>876949.93</v>
      </c>
      <c r="N274" s="25">
        <v>859350.86</v>
      </c>
      <c r="O274" s="25">
        <v>17599.07</v>
      </c>
      <c r="P274" s="25">
        <v>876949.93</v>
      </c>
      <c r="Q274" s="25">
        <v>859350.46</v>
      </c>
      <c r="R274" s="25">
        <v>17599.47</v>
      </c>
      <c r="S274" s="37">
        <v>91.566421292235731</v>
      </c>
      <c r="T274" s="4"/>
    </row>
    <row r="275" spans="1:20">
      <c r="A275" s="44" t="s">
        <v>48</v>
      </c>
      <c r="B275" s="45" t="s">
        <v>44</v>
      </c>
      <c r="C275" s="47"/>
      <c r="D275" s="25"/>
      <c r="E275" s="44"/>
      <c r="F275" s="45"/>
      <c r="G275" s="43">
        <v>957720</v>
      </c>
      <c r="H275" s="43">
        <v>938500</v>
      </c>
      <c r="I275" s="43">
        <v>19220</v>
      </c>
      <c r="J275" s="25">
        <v>957720</v>
      </c>
      <c r="K275" s="25">
        <v>938500</v>
      </c>
      <c r="L275" s="25">
        <v>19220</v>
      </c>
      <c r="M275" s="25">
        <v>876949.93</v>
      </c>
      <c r="N275" s="25">
        <v>859350.86</v>
      </c>
      <c r="O275" s="25">
        <v>17599.07</v>
      </c>
      <c r="P275" s="25">
        <v>876949.93</v>
      </c>
      <c r="Q275" s="25">
        <v>859350.46</v>
      </c>
      <c r="R275" s="25">
        <v>17599.47</v>
      </c>
      <c r="S275" s="41">
        <v>91.566421292235731</v>
      </c>
      <c r="T275" s="4"/>
    </row>
    <row r="276" spans="1:20" ht="42">
      <c r="A276" s="44" t="s">
        <v>296</v>
      </c>
      <c r="B276" s="45" t="s">
        <v>44</v>
      </c>
      <c r="C276" s="45" t="s">
        <v>44</v>
      </c>
      <c r="D276" s="46" t="s">
        <v>297</v>
      </c>
      <c r="E276" s="44" t="s">
        <v>295</v>
      </c>
      <c r="F276" s="46" t="s">
        <v>78</v>
      </c>
      <c r="G276" s="31">
        <v>2959050</v>
      </c>
      <c r="H276" s="31">
        <v>2899800</v>
      </c>
      <c r="I276" s="31">
        <v>59250</v>
      </c>
      <c r="J276" s="25">
        <v>2959050</v>
      </c>
      <c r="K276" s="25">
        <v>2899800</v>
      </c>
      <c r="L276" s="25">
        <v>59250</v>
      </c>
      <c r="M276" s="25">
        <v>2676914.59</v>
      </c>
      <c r="N276" s="25">
        <v>2623313.88</v>
      </c>
      <c r="O276" s="25">
        <v>53600.71</v>
      </c>
      <c r="P276" s="25">
        <v>2676914.59</v>
      </c>
      <c r="Q276" s="25">
        <v>2623313.88</v>
      </c>
      <c r="R276" s="25">
        <v>53600.71</v>
      </c>
      <c r="S276" s="37">
        <v>90.465338199760055</v>
      </c>
      <c r="T276" s="4"/>
    </row>
    <row r="277" spans="1:20">
      <c r="A277" s="44" t="s">
        <v>48</v>
      </c>
      <c r="B277" s="45" t="s">
        <v>44</v>
      </c>
      <c r="C277" s="47"/>
      <c r="D277" s="25"/>
      <c r="E277" s="44"/>
      <c r="F277" s="45"/>
      <c r="G277" s="43">
        <v>2959050</v>
      </c>
      <c r="H277" s="43">
        <v>2899800</v>
      </c>
      <c r="I277" s="43">
        <v>59250</v>
      </c>
      <c r="J277" s="25">
        <v>2959050</v>
      </c>
      <c r="K277" s="25">
        <v>2899800</v>
      </c>
      <c r="L277" s="25">
        <v>59250</v>
      </c>
      <c r="M277" s="25">
        <v>2676914.59</v>
      </c>
      <c r="N277" s="25">
        <v>2623313.88</v>
      </c>
      <c r="O277" s="25">
        <v>53600.71</v>
      </c>
      <c r="P277" s="25">
        <v>2676914.59</v>
      </c>
      <c r="Q277" s="25">
        <v>2623313.88</v>
      </c>
      <c r="R277" s="25">
        <v>53600.71</v>
      </c>
      <c r="S277" s="41">
        <v>90.465338199760055</v>
      </c>
      <c r="T277" s="4"/>
    </row>
    <row r="278" spans="1:20" ht="42">
      <c r="A278" s="44" t="s">
        <v>298</v>
      </c>
      <c r="B278" s="45" t="s">
        <v>44</v>
      </c>
      <c r="C278" s="45" t="s">
        <v>44</v>
      </c>
      <c r="D278" s="46" t="s">
        <v>299</v>
      </c>
      <c r="E278" s="44" t="s">
        <v>295</v>
      </c>
      <c r="F278" s="46" t="s">
        <v>78</v>
      </c>
      <c r="G278" s="31">
        <v>2471790</v>
      </c>
      <c r="H278" s="31">
        <v>2422300</v>
      </c>
      <c r="I278" s="31">
        <v>49490</v>
      </c>
      <c r="J278" s="25">
        <v>2471790</v>
      </c>
      <c r="K278" s="25">
        <v>2422300</v>
      </c>
      <c r="L278" s="25">
        <v>49490</v>
      </c>
      <c r="M278" s="25">
        <v>2329450.7799999998</v>
      </c>
      <c r="N278" s="25">
        <v>2282810.69</v>
      </c>
      <c r="O278" s="25">
        <v>46640.09</v>
      </c>
      <c r="P278" s="25">
        <v>2329450.7799999998</v>
      </c>
      <c r="Q278" s="25">
        <v>2282810.69</v>
      </c>
      <c r="R278" s="25">
        <v>46640.09</v>
      </c>
      <c r="S278" s="37">
        <v>94.241451741450533</v>
      </c>
      <c r="T278" s="4"/>
    </row>
    <row r="279" spans="1:20">
      <c r="A279" s="44" t="s">
        <v>48</v>
      </c>
      <c r="B279" s="45" t="s">
        <v>44</v>
      </c>
      <c r="C279" s="47"/>
      <c r="D279" s="25"/>
      <c r="E279" s="44"/>
      <c r="F279" s="45"/>
      <c r="G279" s="43">
        <v>2471790</v>
      </c>
      <c r="H279" s="43">
        <v>2422300</v>
      </c>
      <c r="I279" s="43">
        <v>49490</v>
      </c>
      <c r="J279" s="25">
        <v>2471790</v>
      </c>
      <c r="K279" s="25">
        <v>2422300</v>
      </c>
      <c r="L279" s="25">
        <v>49490</v>
      </c>
      <c r="M279" s="25">
        <v>2329450.7799999998</v>
      </c>
      <c r="N279" s="25">
        <v>2282810.69</v>
      </c>
      <c r="O279" s="25">
        <v>46640.09</v>
      </c>
      <c r="P279" s="25">
        <v>2329450.7799999998</v>
      </c>
      <c r="Q279" s="25">
        <v>2282810.69</v>
      </c>
      <c r="R279" s="25">
        <v>46640.09</v>
      </c>
      <c r="S279" s="41">
        <v>94.241451741450533</v>
      </c>
      <c r="T279" s="4"/>
    </row>
    <row r="280" spans="1:20" ht="42">
      <c r="A280" s="44" t="s">
        <v>300</v>
      </c>
      <c r="B280" s="45" t="s">
        <v>44</v>
      </c>
      <c r="C280" s="45" t="s">
        <v>44</v>
      </c>
      <c r="D280" s="46" t="s">
        <v>301</v>
      </c>
      <c r="E280" s="44" t="s">
        <v>295</v>
      </c>
      <c r="F280" s="46" t="s">
        <v>78</v>
      </c>
      <c r="G280" s="31">
        <v>2959050</v>
      </c>
      <c r="H280" s="31">
        <v>2899800</v>
      </c>
      <c r="I280" s="31">
        <v>59250</v>
      </c>
      <c r="J280" s="25">
        <v>2959050</v>
      </c>
      <c r="K280" s="25">
        <v>2899800</v>
      </c>
      <c r="L280" s="25">
        <v>59250</v>
      </c>
      <c r="M280" s="25">
        <v>2743088.41</v>
      </c>
      <c r="N280" s="25">
        <v>2688162.68</v>
      </c>
      <c r="O280" s="25">
        <v>54925.73</v>
      </c>
      <c r="P280" s="25">
        <v>2743088.41</v>
      </c>
      <c r="Q280" s="25">
        <v>2688162.68</v>
      </c>
      <c r="R280" s="25">
        <v>54925.73</v>
      </c>
      <c r="S280" s="37">
        <v>92.701657964549426</v>
      </c>
      <c r="T280" s="4"/>
    </row>
    <row r="281" spans="1:20">
      <c r="A281" s="44" t="s">
        <v>48</v>
      </c>
      <c r="B281" s="45" t="s">
        <v>44</v>
      </c>
      <c r="C281" s="47"/>
      <c r="D281" s="25"/>
      <c r="E281" s="44"/>
      <c r="F281" s="45"/>
      <c r="G281" s="43">
        <v>2959050</v>
      </c>
      <c r="H281" s="43">
        <v>2899800</v>
      </c>
      <c r="I281" s="43">
        <v>59250</v>
      </c>
      <c r="J281" s="25">
        <v>2959050</v>
      </c>
      <c r="K281" s="25">
        <v>2899800</v>
      </c>
      <c r="L281" s="25">
        <v>59250</v>
      </c>
      <c r="M281" s="25">
        <v>2743088.41</v>
      </c>
      <c r="N281" s="25">
        <v>2688162.68</v>
      </c>
      <c r="O281" s="25">
        <v>54925.73</v>
      </c>
      <c r="P281" s="25">
        <v>2743088.41</v>
      </c>
      <c r="Q281" s="25">
        <v>2688162.68</v>
      </c>
      <c r="R281" s="25">
        <v>54925.73</v>
      </c>
      <c r="S281" s="41">
        <v>92.701657964549426</v>
      </c>
      <c r="T281" s="4"/>
    </row>
    <row r="282" spans="1:20" ht="42">
      <c r="A282" s="44" t="s">
        <v>302</v>
      </c>
      <c r="B282" s="45" t="s">
        <v>44</v>
      </c>
      <c r="C282" s="45" t="s">
        <v>44</v>
      </c>
      <c r="D282" s="46" t="s">
        <v>303</v>
      </c>
      <c r="E282" s="44" t="s">
        <v>295</v>
      </c>
      <c r="F282" s="46" t="s">
        <v>78</v>
      </c>
      <c r="G282" s="31">
        <v>1973320</v>
      </c>
      <c r="H282" s="31">
        <v>1933800</v>
      </c>
      <c r="I282" s="31">
        <v>39520</v>
      </c>
      <c r="J282" s="25">
        <v>1973320</v>
      </c>
      <c r="K282" s="25">
        <v>1933800</v>
      </c>
      <c r="L282" s="25">
        <v>39520</v>
      </c>
      <c r="M282" s="25">
        <v>1823083.89</v>
      </c>
      <c r="N282" s="25">
        <v>1786572.69</v>
      </c>
      <c r="O282" s="25">
        <v>36511.199999999997</v>
      </c>
      <c r="P282" s="25">
        <v>1823083.89</v>
      </c>
      <c r="Q282" s="25">
        <v>1786572.69</v>
      </c>
      <c r="R282" s="25">
        <v>36511.199999999997</v>
      </c>
      <c r="S282" s="37">
        <v>92.386632173190364</v>
      </c>
      <c r="T282" s="4"/>
    </row>
    <row r="283" spans="1:20">
      <c r="A283" s="44" t="s">
        <v>48</v>
      </c>
      <c r="B283" s="45" t="s">
        <v>44</v>
      </c>
      <c r="C283" s="47"/>
      <c r="D283" s="25"/>
      <c r="E283" s="44"/>
      <c r="F283" s="45"/>
      <c r="G283" s="43">
        <v>1973320</v>
      </c>
      <c r="H283" s="43">
        <v>1933800</v>
      </c>
      <c r="I283" s="43">
        <v>39520</v>
      </c>
      <c r="J283" s="25">
        <v>1973320</v>
      </c>
      <c r="K283" s="25">
        <v>1933800</v>
      </c>
      <c r="L283" s="25">
        <v>39520</v>
      </c>
      <c r="M283" s="25">
        <v>1823083.89</v>
      </c>
      <c r="N283" s="25">
        <v>1786572.69</v>
      </c>
      <c r="O283" s="25">
        <v>36511.199999999997</v>
      </c>
      <c r="P283" s="25">
        <v>1823083.89</v>
      </c>
      <c r="Q283" s="25">
        <v>1786572.69</v>
      </c>
      <c r="R283" s="25">
        <v>36511.199999999997</v>
      </c>
      <c r="S283" s="41">
        <v>92.386632173190364</v>
      </c>
      <c r="T283" s="4"/>
    </row>
    <row r="284" spans="1:20" ht="15.25" customHeight="1">
      <c r="A284" s="55" t="s">
        <v>254</v>
      </c>
      <c r="B284" s="56"/>
      <c r="C284" s="56"/>
      <c r="D284" s="56"/>
      <c r="E284" s="56"/>
      <c r="F284" s="56"/>
      <c r="G284" s="9">
        <v>32362653.059999999</v>
      </c>
      <c r="H284" s="9">
        <v>31715400</v>
      </c>
      <c r="I284" s="9">
        <v>647253.06000000006</v>
      </c>
      <c r="J284" s="26">
        <v>32362653.059999999</v>
      </c>
      <c r="K284" s="26">
        <v>31715400</v>
      </c>
      <c r="L284" s="26">
        <v>647253.06000000006</v>
      </c>
      <c r="M284" s="26">
        <v>5538539.8600000003</v>
      </c>
      <c r="N284" s="26">
        <v>5427769.0700000003</v>
      </c>
      <c r="O284" s="26">
        <v>110770.79</v>
      </c>
      <c r="P284" s="26">
        <v>5538539.8600000003</v>
      </c>
      <c r="Q284" s="26">
        <v>5427769.0700000003</v>
      </c>
      <c r="R284" s="26">
        <v>110770.79</v>
      </c>
      <c r="S284" s="52">
        <v>17.113985833397553</v>
      </c>
      <c r="T284" s="4"/>
    </row>
    <row r="285" spans="1:20" ht="42">
      <c r="A285" s="44" t="s">
        <v>304</v>
      </c>
      <c r="B285" s="45" t="s">
        <v>44</v>
      </c>
      <c r="C285" s="45" t="s">
        <v>256</v>
      </c>
      <c r="D285" s="46" t="s">
        <v>305</v>
      </c>
      <c r="E285" s="44" t="s">
        <v>229</v>
      </c>
      <c r="F285" s="46" t="s">
        <v>78</v>
      </c>
      <c r="G285" s="31">
        <v>32362653.059999999</v>
      </c>
      <c r="H285" s="31">
        <v>31715400</v>
      </c>
      <c r="I285" s="31">
        <v>647253.06000000006</v>
      </c>
      <c r="J285" s="25">
        <v>32362653.059999999</v>
      </c>
      <c r="K285" s="25">
        <v>31715400</v>
      </c>
      <c r="L285" s="25">
        <v>647253.06000000006</v>
      </c>
      <c r="M285" s="25">
        <v>5538539.8600000003</v>
      </c>
      <c r="N285" s="25">
        <v>5427769.0700000003</v>
      </c>
      <c r="O285" s="25">
        <v>110770.79</v>
      </c>
      <c r="P285" s="25">
        <v>5538539.8600000003</v>
      </c>
      <c r="Q285" s="25">
        <v>5427769.0700000003</v>
      </c>
      <c r="R285" s="25">
        <v>110770.79</v>
      </c>
      <c r="S285" s="37">
        <v>17.113985833397553</v>
      </c>
      <c r="T285" s="4"/>
    </row>
    <row r="286" spans="1:20">
      <c r="A286" s="44" t="s">
        <v>48</v>
      </c>
      <c r="B286" s="45" t="s">
        <v>44</v>
      </c>
      <c r="C286" s="47"/>
      <c r="D286" s="25"/>
      <c r="E286" s="44"/>
      <c r="F286" s="45"/>
      <c r="G286" s="31">
        <v>32362653.059999999</v>
      </c>
      <c r="H286" s="31">
        <v>31715400</v>
      </c>
      <c r="I286" s="31">
        <v>647253.06000000006</v>
      </c>
      <c r="J286" s="25">
        <v>32362653.059999999</v>
      </c>
      <c r="K286" s="25">
        <v>31715400</v>
      </c>
      <c r="L286" s="25">
        <v>647253.06000000006</v>
      </c>
      <c r="M286" s="25">
        <v>5538539.8600000003</v>
      </c>
      <c r="N286" s="25">
        <v>5427769.0700000003</v>
      </c>
      <c r="O286" s="25">
        <v>110770.79</v>
      </c>
      <c r="P286" s="25">
        <v>5538539.8600000003</v>
      </c>
      <c r="Q286" s="25">
        <v>5427769.0700000003</v>
      </c>
      <c r="R286" s="25">
        <v>110770.79</v>
      </c>
      <c r="S286" s="41">
        <v>17.113985833397553</v>
      </c>
      <c r="T286" s="4"/>
    </row>
    <row r="287" spans="1:20" ht="15.25" customHeight="1">
      <c r="A287" s="55" t="s">
        <v>306</v>
      </c>
      <c r="B287" s="56"/>
      <c r="C287" s="56"/>
      <c r="D287" s="56"/>
      <c r="E287" s="56"/>
      <c r="F287" s="56"/>
      <c r="G287" s="30">
        <f>G288+G289</f>
        <v>228471365.35999998</v>
      </c>
      <c r="H287" s="30">
        <v>0</v>
      </c>
      <c r="I287" s="30">
        <f>I288+I289</f>
        <v>228471365.35999998</v>
      </c>
      <c r="J287" s="21">
        <v>180942582.56999999</v>
      </c>
      <c r="K287" s="21">
        <v>0</v>
      </c>
      <c r="L287" s="21">
        <v>180942582.56999999</v>
      </c>
      <c r="M287" s="21">
        <v>126282418.67</v>
      </c>
      <c r="N287" s="21">
        <v>0</v>
      </c>
      <c r="O287" s="21">
        <v>126282418.67</v>
      </c>
      <c r="P287" s="21">
        <v>111518537.37</v>
      </c>
      <c r="Q287" s="21">
        <v>0</v>
      </c>
      <c r="R287" s="21">
        <v>111518537.37</v>
      </c>
      <c r="S287" s="39">
        <v>61.632002697241042</v>
      </c>
      <c r="T287" s="4"/>
    </row>
    <row r="288" spans="1:20" ht="12.75" customHeight="1">
      <c r="A288" s="57" t="s">
        <v>38</v>
      </c>
      <c r="B288" s="58"/>
      <c r="C288" s="58"/>
      <c r="D288" s="58"/>
      <c r="E288" s="58"/>
      <c r="F288" s="58"/>
      <c r="G288" s="40">
        <v>595000</v>
      </c>
      <c r="H288" s="40">
        <v>0</v>
      </c>
      <c r="I288" s="40">
        <v>595000</v>
      </c>
      <c r="J288" s="22">
        <v>595000</v>
      </c>
      <c r="K288" s="22">
        <v>0</v>
      </c>
      <c r="L288" s="22">
        <v>595000</v>
      </c>
      <c r="M288" s="22">
        <v>595000</v>
      </c>
      <c r="N288" s="22">
        <v>0</v>
      </c>
      <c r="O288" s="18">
        <v>595000</v>
      </c>
      <c r="P288" s="22">
        <v>595000</v>
      </c>
      <c r="Q288" s="22">
        <v>0</v>
      </c>
      <c r="R288" s="18">
        <v>595000</v>
      </c>
      <c r="S288" s="41">
        <v>100</v>
      </c>
      <c r="T288" s="4"/>
    </row>
    <row r="289" spans="1:20" ht="12.75" customHeight="1">
      <c r="A289" s="57" t="s">
        <v>39</v>
      </c>
      <c r="B289" s="58"/>
      <c r="C289" s="58"/>
      <c r="D289" s="58"/>
      <c r="E289" s="58"/>
      <c r="F289" s="58"/>
      <c r="G289" s="40">
        <f>G290-G288</f>
        <v>227876365.35999998</v>
      </c>
      <c r="H289" s="40">
        <v>0</v>
      </c>
      <c r="I289" s="40">
        <f>I290-I288</f>
        <v>227876365.35999998</v>
      </c>
      <c r="J289" s="22">
        <v>180347582.56999999</v>
      </c>
      <c r="K289" s="22">
        <v>0</v>
      </c>
      <c r="L289" s="22">
        <v>180347582.56999999</v>
      </c>
      <c r="M289" s="22">
        <v>125687418.67</v>
      </c>
      <c r="N289" s="22">
        <v>0</v>
      </c>
      <c r="O289" s="22">
        <v>125687418.67</v>
      </c>
      <c r="P289" s="22">
        <v>110923537.37</v>
      </c>
      <c r="Q289" s="22">
        <v>0</v>
      </c>
      <c r="R289" s="22">
        <v>110923537.37</v>
      </c>
      <c r="S289" s="51" t="s">
        <v>307</v>
      </c>
      <c r="T289" s="4"/>
    </row>
    <row r="290" spans="1:20" ht="15.25" customHeight="1">
      <c r="A290" s="55" t="s">
        <v>42</v>
      </c>
      <c r="B290" s="56"/>
      <c r="C290" s="56"/>
      <c r="D290" s="56"/>
      <c r="E290" s="56"/>
      <c r="F290" s="56"/>
      <c r="G290" s="9">
        <f>H290+I290</f>
        <v>228471365.35999998</v>
      </c>
      <c r="H290" s="9">
        <v>0</v>
      </c>
      <c r="I290" s="9">
        <f>180942582.57+3078782.79+44450000</f>
        <v>228471365.35999998</v>
      </c>
      <c r="J290" s="26">
        <v>180942582.56999999</v>
      </c>
      <c r="K290" s="26">
        <v>0</v>
      </c>
      <c r="L290" s="26">
        <v>180942582.56999999</v>
      </c>
      <c r="M290" s="26">
        <v>126282418.67</v>
      </c>
      <c r="N290" s="26">
        <v>0</v>
      </c>
      <c r="O290" s="26">
        <v>126282418.67</v>
      </c>
      <c r="P290" s="26">
        <v>111518537.37</v>
      </c>
      <c r="Q290" s="26">
        <v>0</v>
      </c>
      <c r="R290" s="26">
        <v>111518537.37</v>
      </c>
      <c r="S290" s="52">
        <v>61.632002697241042</v>
      </c>
      <c r="T290" s="4"/>
    </row>
    <row r="291" spans="1:20" ht="52.5">
      <c r="A291" s="44" t="s">
        <v>308</v>
      </c>
      <c r="B291" s="45" t="s">
        <v>44</v>
      </c>
      <c r="C291" s="45" t="s">
        <v>44</v>
      </c>
      <c r="D291" s="46" t="s">
        <v>309</v>
      </c>
      <c r="E291" s="44" t="s">
        <v>46</v>
      </c>
      <c r="F291" s="46" t="s">
        <v>96</v>
      </c>
      <c r="G291" s="31">
        <v>47582.57</v>
      </c>
      <c r="H291" s="31">
        <v>0</v>
      </c>
      <c r="I291" s="31">
        <v>47582.57</v>
      </c>
      <c r="J291" s="25">
        <v>47582.57</v>
      </c>
      <c r="K291" s="25">
        <v>0</v>
      </c>
      <c r="L291" s="25">
        <v>47582.57</v>
      </c>
      <c r="M291" s="25">
        <v>47582.57</v>
      </c>
      <c r="N291" s="25">
        <v>0</v>
      </c>
      <c r="O291" s="25">
        <v>47582.57</v>
      </c>
      <c r="P291" s="25">
        <v>47582.57</v>
      </c>
      <c r="Q291" s="25">
        <v>0</v>
      </c>
      <c r="R291" s="25">
        <v>47582.57</v>
      </c>
      <c r="S291" s="37">
        <v>100</v>
      </c>
      <c r="T291" s="4"/>
    </row>
    <row r="292" spans="1:20">
      <c r="A292" s="44" t="s">
        <v>48</v>
      </c>
      <c r="B292" s="45" t="s">
        <v>44</v>
      </c>
      <c r="C292" s="47"/>
      <c r="D292" s="25"/>
      <c r="E292" s="44"/>
      <c r="F292" s="45"/>
      <c r="G292" s="43">
        <v>47582.57</v>
      </c>
      <c r="H292" s="43">
        <v>0</v>
      </c>
      <c r="I292" s="43">
        <v>47582.57</v>
      </c>
      <c r="J292" s="25">
        <v>47582.57</v>
      </c>
      <c r="K292" s="25">
        <v>0</v>
      </c>
      <c r="L292" s="25">
        <v>47582.57</v>
      </c>
      <c r="M292" s="25">
        <v>47582.57</v>
      </c>
      <c r="N292" s="25">
        <v>0</v>
      </c>
      <c r="O292" s="25">
        <v>47582.57</v>
      </c>
      <c r="P292" s="25">
        <v>47582.57</v>
      </c>
      <c r="Q292" s="25">
        <v>0</v>
      </c>
      <c r="R292" s="25">
        <v>47582.57</v>
      </c>
      <c r="S292" s="41">
        <v>100</v>
      </c>
      <c r="T292" s="4"/>
    </row>
    <row r="293" spans="1:20" ht="52.5">
      <c r="A293" s="44" t="s">
        <v>310</v>
      </c>
      <c r="B293" s="45" t="s">
        <v>44</v>
      </c>
      <c r="C293" s="45" t="s">
        <v>44</v>
      </c>
      <c r="D293" s="46" t="s">
        <v>311</v>
      </c>
      <c r="E293" s="44" t="s">
        <v>46</v>
      </c>
      <c r="F293" s="46" t="s">
        <v>96</v>
      </c>
      <c r="G293" s="31">
        <f>2500000+3078782.79</f>
        <v>5578782.79</v>
      </c>
      <c r="H293" s="31">
        <v>0</v>
      </c>
      <c r="I293" s="31">
        <f>2500000+3078782.79</f>
        <v>5578782.79</v>
      </c>
      <c r="J293" s="25">
        <v>2500000</v>
      </c>
      <c r="K293" s="25">
        <v>0</v>
      </c>
      <c r="L293" s="25">
        <v>2500000</v>
      </c>
      <c r="M293" s="25">
        <v>2500000</v>
      </c>
      <c r="N293" s="25">
        <v>0</v>
      </c>
      <c r="O293" s="25">
        <v>2500000</v>
      </c>
      <c r="P293" s="25">
        <v>2500000</v>
      </c>
      <c r="Q293" s="25">
        <v>0</v>
      </c>
      <c r="R293" s="25">
        <v>2500000</v>
      </c>
      <c r="S293" s="37">
        <v>100</v>
      </c>
      <c r="T293" s="4"/>
    </row>
    <row r="294" spans="1:20">
      <c r="A294" s="44" t="s">
        <v>48</v>
      </c>
      <c r="B294" s="45" t="s">
        <v>44</v>
      </c>
      <c r="C294" s="47"/>
      <c r="D294" s="25"/>
      <c r="E294" s="44"/>
      <c r="F294" s="45"/>
      <c r="G294" s="43">
        <f>2500000+3078782.79</f>
        <v>5578782.79</v>
      </c>
      <c r="H294" s="43">
        <v>0</v>
      </c>
      <c r="I294" s="43">
        <f>2500000+3078782.79</f>
        <v>5578782.79</v>
      </c>
      <c r="J294" s="25">
        <v>2500000</v>
      </c>
      <c r="K294" s="25">
        <v>0</v>
      </c>
      <c r="L294" s="25">
        <v>2500000</v>
      </c>
      <c r="M294" s="25">
        <v>2500000</v>
      </c>
      <c r="N294" s="25">
        <v>0</v>
      </c>
      <c r="O294" s="25">
        <v>2500000</v>
      </c>
      <c r="P294" s="25">
        <v>2500000</v>
      </c>
      <c r="Q294" s="25">
        <v>0</v>
      </c>
      <c r="R294" s="25">
        <v>2500000</v>
      </c>
      <c r="S294" s="41">
        <v>100</v>
      </c>
      <c r="T294" s="4"/>
    </row>
    <row r="295" spans="1:20" ht="52.5">
      <c r="A295" s="44" t="s">
        <v>312</v>
      </c>
      <c r="B295" s="45" t="s">
        <v>44</v>
      </c>
      <c r="C295" s="45" t="s">
        <v>44</v>
      </c>
      <c r="D295" s="46" t="s">
        <v>313</v>
      </c>
      <c r="E295" s="44" t="s">
        <v>46</v>
      </c>
      <c r="F295" s="46" t="s">
        <v>68</v>
      </c>
      <c r="G295" s="31">
        <v>595000</v>
      </c>
      <c r="H295" s="31">
        <v>0</v>
      </c>
      <c r="I295" s="31">
        <v>595000</v>
      </c>
      <c r="J295" s="25">
        <v>595000</v>
      </c>
      <c r="K295" s="25">
        <v>0</v>
      </c>
      <c r="L295" s="25">
        <v>595000</v>
      </c>
      <c r="M295" s="25">
        <v>595000</v>
      </c>
      <c r="N295" s="25">
        <v>0</v>
      </c>
      <c r="O295" s="25">
        <v>595000</v>
      </c>
      <c r="P295" s="25">
        <v>595000</v>
      </c>
      <c r="Q295" s="25">
        <v>0</v>
      </c>
      <c r="R295" s="25">
        <v>595000</v>
      </c>
      <c r="S295" s="37">
        <v>100</v>
      </c>
      <c r="T295" s="4"/>
    </row>
    <row r="296" spans="1:20" ht="52.5">
      <c r="A296" s="44" t="s">
        <v>314</v>
      </c>
      <c r="B296" s="45" t="s">
        <v>315</v>
      </c>
      <c r="C296" s="47"/>
      <c r="D296" s="25"/>
      <c r="E296" s="44"/>
      <c r="F296" s="45"/>
      <c r="G296" s="43">
        <v>595000</v>
      </c>
      <c r="H296" s="43">
        <v>0</v>
      </c>
      <c r="I296" s="43">
        <v>595000</v>
      </c>
      <c r="J296" s="25">
        <v>595000</v>
      </c>
      <c r="K296" s="25">
        <v>0</v>
      </c>
      <c r="L296" s="25">
        <v>595000</v>
      </c>
      <c r="M296" s="25">
        <v>595000</v>
      </c>
      <c r="N296" s="25">
        <v>0</v>
      </c>
      <c r="O296" s="25">
        <v>595000</v>
      </c>
      <c r="P296" s="25">
        <v>595000</v>
      </c>
      <c r="Q296" s="25">
        <v>0</v>
      </c>
      <c r="R296" s="25">
        <v>595000</v>
      </c>
      <c r="S296" s="41">
        <v>100</v>
      </c>
      <c r="T296" s="4"/>
    </row>
    <row r="297" spans="1:20" ht="31.5">
      <c r="A297" s="44" t="s">
        <v>316</v>
      </c>
      <c r="B297" s="45" t="s">
        <v>44</v>
      </c>
      <c r="C297" s="45" t="s">
        <v>44</v>
      </c>
      <c r="D297" s="46" t="s">
        <v>317</v>
      </c>
      <c r="E297" s="44" t="s">
        <v>86</v>
      </c>
      <c r="F297" s="46" t="s">
        <v>105</v>
      </c>
      <c r="G297" s="31">
        <f>177800000+44450000</f>
        <v>222250000</v>
      </c>
      <c r="H297" s="31">
        <v>0</v>
      </c>
      <c r="I297" s="31">
        <f>177800000+44450000</f>
        <v>222250000</v>
      </c>
      <c r="J297" s="25">
        <v>177800000</v>
      </c>
      <c r="K297" s="25">
        <v>0</v>
      </c>
      <c r="L297" s="25">
        <v>177800000</v>
      </c>
      <c r="M297" s="25">
        <v>123139836.09999999</v>
      </c>
      <c r="N297" s="25">
        <v>0</v>
      </c>
      <c r="O297" s="25">
        <v>123139836.09999999</v>
      </c>
      <c r="P297" s="25">
        <v>108375954.8</v>
      </c>
      <c r="Q297" s="25">
        <v>0</v>
      </c>
      <c r="R297" s="25">
        <v>108375954.8</v>
      </c>
      <c r="S297" s="37">
        <v>60.953855343082118</v>
      </c>
      <c r="T297" s="4"/>
    </row>
    <row r="298" spans="1:20">
      <c r="A298" s="44" t="s">
        <v>48</v>
      </c>
      <c r="B298" s="45" t="s">
        <v>44</v>
      </c>
      <c r="C298" s="47"/>
      <c r="D298" s="25"/>
      <c r="E298" s="44"/>
      <c r="F298" s="45"/>
      <c r="G298" s="43">
        <v>177800000</v>
      </c>
      <c r="H298" s="43">
        <v>0</v>
      </c>
      <c r="I298" s="43">
        <v>177800000</v>
      </c>
      <c r="J298" s="25">
        <v>177800000</v>
      </c>
      <c r="K298" s="25">
        <v>0</v>
      </c>
      <c r="L298" s="25">
        <v>177800000</v>
      </c>
      <c r="M298" s="25">
        <v>123139836.09999999</v>
      </c>
      <c r="N298" s="25">
        <v>0</v>
      </c>
      <c r="O298" s="25">
        <v>123139836.09999999</v>
      </c>
      <c r="P298" s="25">
        <v>108375954.8</v>
      </c>
      <c r="Q298" s="25">
        <v>0</v>
      </c>
      <c r="R298" s="25">
        <v>108375954.8</v>
      </c>
      <c r="S298" s="41">
        <v>60.953855343082118</v>
      </c>
      <c r="T298" s="4"/>
    </row>
    <row r="299" spans="1:20" ht="15.25" customHeight="1">
      <c r="A299" s="55" t="s">
        <v>318</v>
      </c>
      <c r="B299" s="56"/>
      <c r="C299" s="56"/>
      <c r="D299" s="56"/>
      <c r="E299" s="56"/>
      <c r="F299" s="56"/>
      <c r="G299" s="30">
        <v>26043114.969999999</v>
      </c>
      <c r="H299" s="30">
        <v>0</v>
      </c>
      <c r="I299" s="30">
        <v>26043114.969999999</v>
      </c>
      <c r="J299" s="21">
        <v>26043114.969999999</v>
      </c>
      <c r="K299" s="21">
        <v>0</v>
      </c>
      <c r="L299" s="21">
        <v>26043114.969999999</v>
      </c>
      <c r="M299" s="21">
        <v>23326448.300000001</v>
      </c>
      <c r="N299" s="21">
        <v>0</v>
      </c>
      <c r="O299" s="21">
        <v>23326448.300000001</v>
      </c>
      <c r="P299" s="21">
        <v>23326448.300000001</v>
      </c>
      <c r="Q299" s="21">
        <v>0</v>
      </c>
      <c r="R299" s="21">
        <v>23326448.300000001</v>
      </c>
      <c r="S299" s="39">
        <v>89.568580129030551</v>
      </c>
      <c r="T299" s="4"/>
    </row>
    <row r="300" spans="1:20" ht="12.75" customHeight="1">
      <c r="A300" s="57" t="s">
        <v>38</v>
      </c>
      <c r="B300" s="58"/>
      <c r="C300" s="58"/>
      <c r="D300" s="58"/>
      <c r="E300" s="58"/>
      <c r="F300" s="58"/>
      <c r="G300" s="40">
        <v>0</v>
      </c>
      <c r="H300" s="40">
        <v>0</v>
      </c>
      <c r="I300" s="40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18">
        <v>0</v>
      </c>
      <c r="P300" s="22">
        <v>0</v>
      </c>
      <c r="Q300" s="22">
        <v>0</v>
      </c>
      <c r="R300" s="18">
        <v>0</v>
      </c>
      <c r="S300" s="41">
        <v>0</v>
      </c>
      <c r="T300" s="4"/>
    </row>
    <row r="301" spans="1:20" ht="12.75" customHeight="1">
      <c r="A301" s="57" t="s">
        <v>39</v>
      </c>
      <c r="B301" s="58"/>
      <c r="C301" s="58"/>
      <c r="D301" s="58"/>
      <c r="E301" s="58"/>
      <c r="F301" s="58"/>
      <c r="G301" s="40">
        <v>26043114.969999999</v>
      </c>
      <c r="H301" s="40">
        <v>0</v>
      </c>
      <c r="I301" s="40">
        <v>26043114.969999999</v>
      </c>
      <c r="J301" s="22">
        <v>26043114.969999999</v>
      </c>
      <c r="K301" s="22">
        <v>0</v>
      </c>
      <c r="L301" s="22">
        <v>26043114.969999999</v>
      </c>
      <c r="M301" s="22">
        <v>23326448.300000001</v>
      </c>
      <c r="N301" s="22">
        <v>0</v>
      </c>
      <c r="O301" s="22">
        <v>23326448.300000001</v>
      </c>
      <c r="P301" s="22">
        <v>23326448.300000001</v>
      </c>
      <c r="Q301" s="22">
        <v>0</v>
      </c>
      <c r="R301" s="22">
        <v>23326448.300000001</v>
      </c>
      <c r="S301" s="51" t="s">
        <v>319</v>
      </c>
      <c r="T301" s="4"/>
    </row>
    <row r="302" spans="1:20" ht="15.25" customHeight="1">
      <c r="A302" s="55" t="s">
        <v>42</v>
      </c>
      <c r="B302" s="56"/>
      <c r="C302" s="56"/>
      <c r="D302" s="56"/>
      <c r="E302" s="56"/>
      <c r="F302" s="56"/>
      <c r="G302" s="9">
        <v>6179870</v>
      </c>
      <c r="H302" s="9">
        <v>0</v>
      </c>
      <c r="I302" s="9">
        <v>6179870</v>
      </c>
      <c r="J302" s="26">
        <v>6179870</v>
      </c>
      <c r="K302" s="26">
        <v>0</v>
      </c>
      <c r="L302" s="26">
        <v>6179870</v>
      </c>
      <c r="M302" s="26">
        <v>6179870</v>
      </c>
      <c r="N302" s="26">
        <v>0</v>
      </c>
      <c r="O302" s="26">
        <v>6179870</v>
      </c>
      <c r="P302" s="26">
        <v>6179870</v>
      </c>
      <c r="Q302" s="26">
        <v>0</v>
      </c>
      <c r="R302" s="26">
        <v>6179870</v>
      </c>
      <c r="S302" s="52">
        <v>100</v>
      </c>
      <c r="T302" s="4"/>
    </row>
    <row r="303" spans="1:20" ht="31.5">
      <c r="A303" s="44" t="s">
        <v>320</v>
      </c>
      <c r="B303" s="45" t="s">
        <v>44</v>
      </c>
      <c r="C303" s="45" t="s">
        <v>44</v>
      </c>
      <c r="D303" s="46" t="s">
        <v>76</v>
      </c>
      <c r="E303" s="44" t="s">
        <v>86</v>
      </c>
      <c r="F303" s="46" t="s">
        <v>78</v>
      </c>
      <c r="G303" s="31">
        <v>6179870</v>
      </c>
      <c r="H303" s="31">
        <v>0</v>
      </c>
      <c r="I303" s="31">
        <v>6179870</v>
      </c>
      <c r="J303" s="25">
        <v>6179870</v>
      </c>
      <c r="K303" s="25">
        <v>0</v>
      </c>
      <c r="L303" s="25">
        <v>6179870</v>
      </c>
      <c r="M303" s="25">
        <v>6179870</v>
      </c>
      <c r="N303" s="25">
        <v>0</v>
      </c>
      <c r="O303" s="25">
        <v>6179870</v>
      </c>
      <c r="P303" s="25">
        <v>6179870</v>
      </c>
      <c r="Q303" s="25">
        <v>0</v>
      </c>
      <c r="R303" s="25">
        <v>6179870</v>
      </c>
      <c r="S303" s="37">
        <v>100</v>
      </c>
      <c r="T303" s="4"/>
    </row>
    <row r="304" spans="1:20">
      <c r="A304" s="44" t="s">
        <v>48</v>
      </c>
      <c r="B304" s="45" t="s">
        <v>44</v>
      </c>
      <c r="C304" s="47"/>
      <c r="D304" s="25"/>
      <c r="E304" s="44"/>
      <c r="F304" s="45"/>
      <c r="G304" s="31">
        <v>6179870</v>
      </c>
      <c r="H304" s="31">
        <v>0</v>
      </c>
      <c r="I304" s="31">
        <v>6179870</v>
      </c>
      <c r="J304" s="25">
        <v>6179870</v>
      </c>
      <c r="K304" s="25">
        <v>0</v>
      </c>
      <c r="L304" s="25">
        <v>6179870</v>
      </c>
      <c r="M304" s="25">
        <v>6179870</v>
      </c>
      <c r="N304" s="25">
        <v>0</v>
      </c>
      <c r="O304" s="25">
        <v>6179870</v>
      </c>
      <c r="P304" s="25">
        <v>6179870</v>
      </c>
      <c r="Q304" s="25">
        <v>0</v>
      </c>
      <c r="R304" s="25">
        <v>6179870</v>
      </c>
      <c r="S304" s="41">
        <v>100</v>
      </c>
      <c r="T304" s="4"/>
    </row>
    <row r="305" spans="1:20" ht="21.25" customHeight="1">
      <c r="A305" s="55" t="s">
        <v>198</v>
      </c>
      <c r="B305" s="56"/>
      <c r="C305" s="56"/>
      <c r="D305" s="56"/>
      <c r="E305" s="56"/>
      <c r="F305" s="56"/>
      <c r="G305" s="9">
        <v>19863244.969999999</v>
      </c>
      <c r="H305" s="9">
        <v>0</v>
      </c>
      <c r="I305" s="9">
        <v>19863244.969999999</v>
      </c>
      <c r="J305" s="26">
        <v>19863244.969999999</v>
      </c>
      <c r="K305" s="26">
        <v>0</v>
      </c>
      <c r="L305" s="26">
        <v>19863244.969999999</v>
      </c>
      <c r="M305" s="26">
        <v>17146578.300000001</v>
      </c>
      <c r="N305" s="26">
        <v>0</v>
      </c>
      <c r="O305" s="26">
        <v>17146578.300000001</v>
      </c>
      <c r="P305" s="26">
        <v>17146578.300000001</v>
      </c>
      <c r="Q305" s="26">
        <v>0</v>
      </c>
      <c r="R305" s="26">
        <v>17146578.300000001</v>
      </c>
      <c r="S305" s="52">
        <v>86.323147732895322</v>
      </c>
      <c r="T305" s="4"/>
    </row>
    <row r="306" spans="1:20" ht="21">
      <c r="A306" s="44" t="s">
        <v>321</v>
      </c>
      <c r="B306" s="45" t="s">
        <v>44</v>
      </c>
      <c r="C306" s="45" t="s">
        <v>44</v>
      </c>
      <c r="D306" s="46" t="s">
        <v>76</v>
      </c>
      <c r="E306" s="44" t="s">
        <v>99</v>
      </c>
      <c r="F306" s="46" t="s">
        <v>78</v>
      </c>
      <c r="G306" s="31">
        <v>11519582</v>
      </c>
      <c r="H306" s="31">
        <v>0</v>
      </c>
      <c r="I306" s="31">
        <v>11519582</v>
      </c>
      <c r="J306" s="25">
        <v>11519582</v>
      </c>
      <c r="K306" s="25">
        <v>0</v>
      </c>
      <c r="L306" s="25">
        <v>11519582</v>
      </c>
      <c r="M306" s="25">
        <v>11519582</v>
      </c>
      <c r="N306" s="25">
        <v>0</v>
      </c>
      <c r="O306" s="25">
        <v>11519582</v>
      </c>
      <c r="P306" s="25">
        <v>11519582</v>
      </c>
      <c r="Q306" s="25">
        <v>0</v>
      </c>
      <c r="R306" s="25">
        <v>11519582</v>
      </c>
      <c r="S306" s="37">
        <v>100</v>
      </c>
      <c r="T306" s="4"/>
    </row>
    <row r="307" spans="1:20">
      <c r="A307" s="44" t="s">
        <v>48</v>
      </c>
      <c r="B307" s="45" t="s">
        <v>44</v>
      </c>
      <c r="C307" s="47"/>
      <c r="D307" s="25"/>
      <c r="E307" s="44"/>
      <c r="F307" s="45"/>
      <c r="G307" s="43">
        <v>11519582</v>
      </c>
      <c r="H307" s="43">
        <v>0</v>
      </c>
      <c r="I307" s="43">
        <v>11519582</v>
      </c>
      <c r="J307" s="25">
        <v>11519582</v>
      </c>
      <c r="K307" s="25">
        <v>0</v>
      </c>
      <c r="L307" s="25">
        <v>11519582</v>
      </c>
      <c r="M307" s="25">
        <v>11519582</v>
      </c>
      <c r="N307" s="25">
        <v>0</v>
      </c>
      <c r="O307" s="25">
        <v>11519582</v>
      </c>
      <c r="P307" s="25">
        <v>11519582</v>
      </c>
      <c r="Q307" s="25">
        <v>0</v>
      </c>
      <c r="R307" s="25">
        <v>11519582</v>
      </c>
      <c r="S307" s="41">
        <v>100</v>
      </c>
      <c r="T307" s="4"/>
    </row>
    <row r="308" spans="1:20" ht="42">
      <c r="A308" s="44" t="s">
        <v>322</v>
      </c>
      <c r="B308" s="45" t="s">
        <v>44</v>
      </c>
      <c r="C308" s="45" t="s">
        <v>44</v>
      </c>
      <c r="D308" s="46" t="s">
        <v>317</v>
      </c>
      <c r="E308" s="44" t="s">
        <v>222</v>
      </c>
      <c r="F308" s="46" t="s">
        <v>78</v>
      </c>
      <c r="G308" s="31">
        <v>5626996.2999999998</v>
      </c>
      <c r="H308" s="31">
        <v>0</v>
      </c>
      <c r="I308" s="31">
        <v>5626996.2999999998</v>
      </c>
      <c r="J308" s="25">
        <v>5626996.2999999998</v>
      </c>
      <c r="K308" s="25">
        <v>0</v>
      </c>
      <c r="L308" s="25">
        <v>5626996.2999999998</v>
      </c>
      <c r="M308" s="25">
        <v>5626996.2999999998</v>
      </c>
      <c r="N308" s="25">
        <v>0</v>
      </c>
      <c r="O308" s="25">
        <v>5626996.2999999998</v>
      </c>
      <c r="P308" s="25">
        <v>5626996.2999999998</v>
      </c>
      <c r="Q308" s="25">
        <v>0</v>
      </c>
      <c r="R308" s="25">
        <v>5626996.2999999998</v>
      </c>
      <c r="S308" s="37">
        <v>100</v>
      </c>
      <c r="T308" s="4"/>
    </row>
    <row r="309" spans="1:20">
      <c r="A309" s="44" t="s">
        <v>48</v>
      </c>
      <c r="B309" s="45" t="s">
        <v>44</v>
      </c>
      <c r="C309" s="47"/>
      <c r="D309" s="25"/>
      <c r="E309" s="44"/>
      <c r="F309" s="45"/>
      <c r="G309" s="43">
        <v>5626996.2999999998</v>
      </c>
      <c r="H309" s="43">
        <v>0</v>
      </c>
      <c r="I309" s="43">
        <v>5626996.2999999998</v>
      </c>
      <c r="J309" s="25">
        <v>5626996.2999999998</v>
      </c>
      <c r="K309" s="25">
        <v>0</v>
      </c>
      <c r="L309" s="25">
        <v>5626996.2999999998</v>
      </c>
      <c r="M309" s="25">
        <v>5626996.2999999998</v>
      </c>
      <c r="N309" s="25">
        <v>0</v>
      </c>
      <c r="O309" s="25">
        <v>5626996.2999999998</v>
      </c>
      <c r="P309" s="25">
        <v>5626996.2999999998</v>
      </c>
      <c r="Q309" s="25">
        <v>0</v>
      </c>
      <c r="R309" s="25">
        <v>5626996.2999999998</v>
      </c>
      <c r="S309" s="41">
        <v>100</v>
      </c>
      <c r="T309" s="4"/>
    </row>
    <row r="310" spans="1:20" ht="31.5">
      <c r="A310" s="44" t="s">
        <v>323</v>
      </c>
      <c r="B310" s="45" t="s">
        <v>44</v>
      </c>
      <c r="C310" s="45" t="s">
        <v>44</v>
      </c>
      <c r="D310" s="49" t="s">
        <v>317</v>
      </c>
      <c r="E310" s="44" t="s">
        <v>104</v>
      </c>
      <c r="F310" s="49" t="s">
        <v>78</v>
      </c>
      <c r="G310" s="31">
        <v>2716666.67</v>
      </c>
      <c r="H310" s="31">
        <v>0</v>
      </c>
      <c r="I310" s="31">
        <v>2716666.67</v>
      </c>
      <c r="J310" s="25">
        <v>2716666.67</v>
      </c>
      <c r="K310" s="25">
        <v>0</v>
      </c>
      <c r="L310" s="25">
        <v>2716666.67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37">
        <v>0</v>
      </c>
      <c r="T310" s="4"/>
    </row>
    <row r="311" spans="1:20">
      <c r="A311" s="44" t="s">
        <v>48</v>
      </c>
      <c r="B311" s="45" t="s">
        <v>44</v>
      </c>
      <c r="C311" s="47"/>
      <c r="D311" s="25"/>
      <c r="E311" s="44"/>
      <c r="F311" s="45"/>
      <c r="G311" s="43">
        <v>2716666.67</v>
      </c>
      <c r="H311" s="43">
        <v>0</v>
      </c>
      <c r="I311" s="43">
        <v>2716666.67</v>
      </c>
      <c r="J311" s="25">
        <v>2716666.67</v>
      </c>
      <c r="K311" s="25">
        <v>0</v>
      </c>
      <c r="L311" s="25">
        <v>2716666.67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41">
        <v>0</v>
      </c>
      <c r="T311" s="4"/>
    </row>
  </sheetData>
  <mergeCells count="121">
    <mergeCell ref="A90:F90"/>
    <mergeCell ref="A91:F91"/>
    <mergeCell ref="A92:F92"/>
    <mergeCell ref="A99:F99"/>
    <mergeCell ref="A41:F41"/>
    <mergeCell ref="A49:F49"/>
    <mergeCell ref="A50:F50"/>
    <mergeCell ref="A51:F51"/>
    <mergeCell ref="A52:F52"/>
    <mergeCell ref="A53:F53"/>
    <mergeCell ref="A78:F78"/>
    <mergeCell ref="A79:F79"/>
    <mergeCell ref="A80:F80"/>
    <mergeCell ref="A2:S2"/>
    <mergeCell ref="A3:S3"/>
    <mergeCell ref="A4:S4"/>
    <mergeCell ref="A5:S5"/>
    <mergeCell ref="P8:R8"/>
    <mergeCell ref="E8:E10"/>
    <mergeCell ref="F8:F10"/>
    <mergeCell ref="G8:I8"/>
    <mergeCell ref="A8:A10"/>
    <mergeCell ref="B8:B10"/>
    <mergeCell ref="C8:C10"/>
    <mergeCell ref="J8:L8"/>
    <mergeCell ref="M8:O8"/>
    <mergeCell ref="D8:D10"/>
    <mergeCell ref="J9:J10"/>
    <mergeCell ref="N9:O9"/>
    <mergeCell ref="G9:G10"/>
    <mergeCell ref="K9:L9"/>
    <mergeCell ref="P9:P10"/>
    <mergeCell ref="H9:I9"/>
    <mergeCell ref="Q9:R9"/>
    <mergeCell ref="S9:S10"/>
    <mergeCell ref="B7:C7"/>
    <mergeCell ref="D7:E7"/>
    <mergeCell ref="A143:F143"/>
    <mergeCell ref="A144:F144"/>
    <mergeCell ref="A145:F145"/>
    <mergeCell ref="A146:F146"/>
    <mergeCell ref="A147:F147"/>
    <mergeCell ref="M9:M10"/>
    <mergeCell ref="A12:F12"/>
    <mergeCell ref="A13:F13"/>
    <mergeCell ref="A14:F14"/>
    <mergeCell ref="A15:F15"/>
    <mergeCell ref="A16:F16"/>
    <mergeCell ref="A17:F17"/>
    <mergeCell ref="A18:F18"/>
    <mergeCell ref="A19:F19"/>
    <mergeCell ref="A100:F100"/>
    <mergeCell ref="A101:F101"/>
    <mergeCell ref="A102:F102"/>
    <mergeCell ref="A103:F103"/>
    <mergeCell ref="A116:F116"/>
    <mergeCell ref="A81:F81"/>
    <mergeCell ref="A82:F82"/>
    <mergeCell ref="A85:F85"/>
    <mergeCell ref="A86:F86"/>
    <mergeCell ref="A89:F89"/>
    <mergeCell ref="A150:F150"/>
    <mergeCell ref="A151:F151"/>
    <mergeCell ref="A152:F152"/>
    <mergeCell ref="A153:F153"/>
    <mergeCell ref="A154:F154"/>
    <mergeCell ref="A159:F159"/>
    <mergeCell ref="A160:F160"/>
    <mergeCell ref="A163:F163"/>
    <mergeCell ref="A164:F164"/>
    <mergeCell ref="A165:F165"/>
    <mergeCell ref="A166:F166"/>
    <mergeCell ref="A167:F167"/>
    <mergeCell ref="A170:F170"/>
    <mergeCell ref="A171:F171"/>
    <mergeCell ref="A174:F174"/>
    <mergeCell ref="A175:F175"/>
    <mergeCell ref="A176:F176"/>
    <mergeCell ref="A177:F177"/>
    <mergeCell ref="A180:F180"/>
    <mergeCell ref="A181:F181"/>
    <mergeCell ref="A182:F182"/>
    <mergeCell ref="A183:F183"/>
    <mergeCell ref="A184:F184"/>
    <mergeCell ref="A187:F187"/>
    <mergeCell ref="A188:F188"/>
    <mergeCell ref="A189:F189"/>
    <mergeCell ref="A190:F190"/>
    <mergeCell ref="A260:F260"/>
    <mergeCell ref="A191:F191"/>
    <mergeCell ref="A198:F198"/>
    <mergeCell ref="A199:F199"/>
    <mergeCell ref="A200:F200"/>
    <mergeCell ref="A201:F201"/>
    <mergeCell ref="A202:F202"/>
    <mergeCell ref="A225:F225"/>
    <mergeCell ref="A226:F226"/>
    <mergeCell ref="A227:F227"/>
    <mergeCell ref="A228:F228"/>
    <mergeCell ref="A229:F229"/>
    <mergeCell ref="A240:F240"/>
    <mergeCell ref="A241:F241"/>
    <mergeCell ref="A250:F250"/>
    <mergeCell ref="A251:F251"/>
    <mergeCell ref="A252:F252"/>
    <mergeCell ref="A253:F253"/>
    <mergeCell ref="A290:F290"/>
    <mergeCell ref="A299:F299"/>
    <mergeCell ref="A300:F300"/>
    <mergeCell ref="A301:F301"/>
    <mergeCell ref="A302:F302"/>
    <mergeCell ref="A305:F305"/>
    <mergeCell ref="A261:F261"/>
    <mergeCell ref="A262:F262"/>
    <mergeCell ref="A263:F263"/>
    <mergeCell ref="A264:F264"/>
    <mergeCell ref="A273:F273"/>
    <mergeCell ref="A284:F284"/>
    <mergeCell ref="A287:F287"/>
    <mergeCell ref="A288:F288"/>
    <mergeCell ref="A289:F289"/>
  </mergeCells>
  <pageMargins left="0.7" right="0.7" top="0.75" bottom="0.75" header="0.3" footer="0.3"/>
  <pageSetup paperSize="9" scale="2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0.06.2023&lt;/string&gt;&#10;  &lt;/DateInfo&gt;&#10;  &lt;Code&gt;MAKET_GENERATOR&lt;/Code&gt;&#10;  &lt;ObjectCode&gt;MAKET_GENERATOR&lt;/ObjectCode&gt;&#10;  &lt;DocName&gt;Информация об исполнении ОАИП&lt;/DocName&gt;&#10;  &lt;VariantName&gt;Информация об исполнении ОАИП&lt;/VariantName&gt;&#10;  &lt;VariantLink xsi:nil=&quot;true&quot; /&gt;&#10;  &lt;ReportCode&gt;MAKET_8834f6af_b674_459c_9975_3d1bf5a5a4c5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D1F77C-8294-40A1-861E-3AD41CBF13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Онякова Марина Валентиновна</dc:creator>
  <cp:lastModifiedBy>kondakova</cp:lastModifiedBy>
  <dcterms:created xsi:type="dcterms:W3CDTF">2023-07-04T08:59:48Z</dcterms:created>
  <dcterms:modified xsi:type="dcterms:W3CDTF">2023-08-31T13:20:35Z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об исполнении ОАИП</vt:lpwstr>
  </property>
  <property fmtid="{D5CDD505-2E9C-101B-9397-08002B2CF9AE}" pid="3" name="Название отчета">
    <vt:lpwstr>Информация об исполнении ОАИП(2).xlsx</vt:lpwstr>
  </property>
  <property fmtid="{D5CDD505-2E9C-101B-9397-08002B2CF9AE}" pid="4" name="Версия клиента">
    <vt:lpwstr>23.1.26.6011 (.NET 4.7.2)</vt:lpwstr>
  </property>
  <property fmtid="{D5CDD505-2E9C-101B-9397-08002B2CF9AE}" pid="5" name="Версия базы">
    <vt:lpwstr>23.1.6261.1472711161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10.10.1.4:5433</vt:lpwstr>
  </property>
  <property fmtid="{D5CDD505-2E9C-101B-9397-08002B2CF9AE}" pid="8" name="База">
    <vt:lpwstr>b2023</vt:lpwstr>
  </property>
  <property fmtid="{D5CDD505-2E9C-101B-9397-08002B2CF9AE}" pid="9" name="Пользователь">
    <vt:lpwstr>onyakovamv1</vt:lpwstr>
  </property>
  <property fmtid="{D5CDD505-2E9C-101B-9397-08002B2CF9AE}" pid="10" name="Шаблон">
    <vt:lpwstr>oaip_isp_print.xlt</vt:lpwstr>
  </property>
  <property fmtid="{D5CDD505-2E9C-101B-9397-08002B2CF9AE}" pid="11" name="Локальная база">
    <vt:lpwstr>используется</vt:lpwstr>
  </property>
</Properties>
</file>