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Лист1!$14:$16</definedName>
  </definedNames>
  <calcPr calcId="125725"/>
</workbook>
</file>

<file path=xl/calcChain.xml><?xml version="1.0" encoding="utf-8"?>
<calcChain xmlns="http://schemas.openxmlformats.org/spreadsheetml/2006/main">
  <c r="F55" i="9"/>
  <c r="F51"/>
  <c r="E17"/>
  <c r="D17"/>
  <c r="D65" s="1"/>
  <c r="C17"/>
  <c r="C65" s="1"/>
  <c r="G55" l="1"/>
  <c r="C52"/>
  <c r="C53"/>
  <c r="C54"/>
  <c r="C48"/>
  <c r="C49"/>
  <c r="C50"/>
  <c r="D22" l="1"/>
  <c r="D23"/>
  <c r="C22"/>
  <c r="C23"/>
  <c r="C24" l="1"/>
  <c r="C25"/>
  <c r="K30"/>
  <c r="I30"/>
  <c r="K46"/>
  <c r="J46"/>
  <c r="I46"/>
  <c r="H30"/>
  <c r="F30"/>
  <c r="G51"/>
  <c r="J30" l="1"/>
  <c r="J24"/>
  <c r="I28"/>
  <c r="I25" s="1"/>
  <c r="K63" l="1"/>
  <c r="K62" s="1"/>
  <c r="K61" s="1"/>
  <c r="K60" s="1"/>
  <c r="J63"/>
  <c r="I63"/>
  <c r="I62" s="1"/>
  <c r="I61" s="1"/>
  <c r="I60" s="1"/>
  <c r="J51"/>
  <c r="K45"/>
  <c r="J45"/>
  <c r="I45"/>
  <c r="K44"/>
  <c r="J44"/>
  <c r="I44"/>
  <c r="K43"/>
  <c r="J43"/>
  <c r="I43"/>
  <c r="I35"/>
  <c r="J35"/>
  <c r="K35"/>
  <c r="I36"/>
  <c r="J36"/>
  <c r="K36"/>
  <c r="I37"/>
  <c r="J37"/>
  <c r="K37"/>
  <c r="I38"/>
  <c r="J38"/>
  <c r="K38"/>
  <c r="K42"/>
  <c r="J42"/>
  <c r="I42"/>
  <c r="K41"/>
  <c r="J41"/>
  <c r="I41"/>
  <c r="K40"/>
  <c r="J40"/>
  <c r="I40"/>
  <c r="K39"/>
  <c r="J39"/>
  <c r="I39"/>
  <c r="K34"/>
  <c r="J34"/>
  <c r="I34"/>
  <c r="K27"/>
  <c r="J27"/>
  <c r="I27"/>
  <c r="K26"/>
  <c r="J26"/>
  <c r="I26"/>
  <c r="I31" s="1"/>
  <c r="K21"/>
  <c r="J21"/>
  <c r="J20" s="1"/>
  <c r="I21"/>
  <c r="I20" s="1"/>
  <c r="K19"/>
  <c r="K18" s="1"/>
  <c r="J19"/>
  <c r="I19"/>
  <c r="I18" s="1"/>
  <c r="J62"/>
  <c r="J61" s="1"/>
  <c r="J60" s="1"/>
  <c r="K58"/>
  <c r="J58"/>
  <c r="J57" s="1"/>
  <c r="I58"/>
  <c r="K57"/>
  <c r="I57"/>
  <c r="K31"/>
  <c r="J31"/>
  <c r="K20"/>
  <c r="J18"/>
  <c r="H62"/>
  <c r="G62"/>
  <c r="G61" s="1"/>
  <c r="G60" s="1"/>
  <c r="F62"/>
  <c r="F61" s="1"/>
  <c r="F60" s="1"/>
  <c r="F56" s="1"/>
  <c r="H61"/>
  <c r="H60" s="1"/>
  <c r="H58"/>
  <c r="H57" s="1"/>
  <c r="G58"/>
  <c r="F58"/>
  <c r="G57"/>
  <c r="F57"/>
  <c r="H32"/>
  <c r="G32"/>
  <c r="F32"/>
  <c r="H31"/>
  <c r="G31"/>
  <c r="F31"/>
  <c r="H25"/>
  <c r="H24" s="1"/>
  <c r="H51" s="1"/>
  <c r="K51" s="1"/>
  <c r="G25"/>
  <c r="G24" s="1"/>
  <c r="F25"/>
  <c r="F24" s="1"/>
  <c r="H20"/>
  <c r="G20"/>
  <c r="F20"/>
  <c r="H18"/>
  <c r="G18"/>
  <c r="G17" s="1"/>
  <c r="F18"/>
  <c r="I51" l="1"/>
  <c r="J32"/>
  <c r="K56"/>
  <c r="I32"/>
  <c r="I29" s="1"/>
  <c r="K32"/>
  <c r="K29" s="1"/>
  <c r="J29"/>
  <c r="J23" s="1"/>
  <c r="K25"/>
  <c r="K24" s="1"/>
  <c r="J25"/>
  <c r="J50" s="1"/>
  <c r="J49" s="1"/>
  <c r="J48" s="1"/>
  <c r="I24"/>
  <c r="K17"/>
  <c r="J17"/>
  <c r="G56"/>
  <c r="G29"/>
  <c r="J55" s="1"/>
  <c r="F29"/>
  <c r="H29"/>
  <c r="H17"/>
  <c r="F17"/>
  <c r="I56"/>
  <c r="J56"/>
  <c r="I17"/>
  <c r="H50"/>
  <c r="H49" s="1"/>
  <c r="H48" s="1"/>
  <c r="H56"/>
  <c r="G50"/>
  <c r="G49" s="1"/>
  <c r="G48" s="1"/>
  <c r="F50" l="1"/>
  <c r="F49" s="1"/>
  <c r="F48" s="1"/>
  <c r="G23"/>
  <c r="G22" s="1"/>
  <c r="G54"/>
  <c r="G53" s="1"/>
  <c r="G52" s="1"/>
  <c r="G47" s="1"/>
  <c r="G65" s="1"/>
  <c r="F23"/>
  <c r="F22" s="1"/>
  <c r="I55"/>
  <c r="I54" s="1"/>
  <c r="I53" s="1"/>
  <c r="I52" s="1"/>
  <c r="I50"/>
  <c r="I49" s="1"/>
  <c r="I48" s="1"/>
  <c r="I23"/>
  <c r="H23"/>
  <c r="H22" s="1"/>
  <c r="H55"/>
  <c r="K55" s="1"/>
  <c r="K54" s="1"/>
  <c r="K53" s="1"/>
  <c r="K52" s="1"/>
  <c r="J22"/>
  <c r="K23"/>
  <c r="K22" s="1"/>
  <c r="J54"/>
  <c r="J53" s="1"/>
  <c r="J52" s="1"/>
  <c r="J47" s="1"/>
  <c r="K50"/>
  <c r="K49" s="1"/>
  <c r="K48" s="1"/>
  <c r="I22"/>
  <c r="H54"/>
  <c r="H53" s="1"/>
  <c r="H52" s="1"/>
  <c r="H47" s="1"/>
  <c r="H65" l="1"/>
  <c r="I47"/>
  <c r="F54"/>
  <c r="F53" s="1"/>
  <c r="F52" s="1"/>
  <c r="F47" s="1"/>
  <c r="F65" s="1"/>
  <c r="K47"/>
  <c r="K65" s="1"/>
  <c r="J65"/>
  <c r="I65"/>
</calcChain>
</file>

<file path=xl/sharedStrings.xml><?xml version="1.0" encoding="utf-8"?>
<sst xmlns="http://schemas.openxmlformats.org/spreadsheetml/2006/main" count="109" uniqueCount="100">
  <si>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</si>
  <si>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</si>
  <si>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</si>
  <si>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</si>
  <si>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</si>
  <si>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</si>
  <si>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</si>
  <si>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</si>
  <si>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</si>
  <si>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</si>
  <si>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</si>
  <si>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</si>
  <si>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</si>
  <si>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</si>
  <si>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</si>
  <si>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</si>
  <si>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</si>
  <si>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</si>
  <si>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</si>
  <si>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</si>
  <si>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</si>
  <si>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</si>
  <si>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</si>
  <si>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</si>
  <si>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</si>
  <si>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</si>
  <si>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</si>
  <si>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</si>
  <si>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</si>
  <si>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</si>
  <si>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</si>
  <si>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</si>
  <si>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</si>
  <si>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</si>
  <si>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</si>
  <si>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</si>
  <si>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</si>
  <si>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</si>
  <si>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2023 год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</si>
  <si>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</si>
  <si>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</si>
  <si>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</si>
  <si>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</si>
  <si>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</si>
  <si>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</si>
  <si>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</si>
  <si>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</si>
  <si>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000 01 06 01 00 02 0000 630</t>
  </si>
  <si>
    <t>Привлечение из федерального бюджета бюджетных кредитов на пополнение остатка средств на едином счете бюджета</t>
  </si>
  <si>
    <t>000 01 03 01 00 02 2200 810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</si>
  <si>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</si>
  <si>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</si>
  <si>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</si>
  <si>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r>
      <t xml:space="preserve">Привлечение </t>
    </r>
    <r>
      <rPr>
        <sz val="10"/>
        <rFont val="Arial"/>
        <family val="2"/>
        <charset val="204"/>
      </rPr>
      <t>кредитов от кредитных организаций в валюте Российской Федерации</t>
    </r>
  </si>
  <si>
    <r>
      <t xml:space="preserve">Привлечение </t>
    </r>
    <r>
      <rPr>
        <sz val="10"/>
        <rFont val="Arial"/>
        <family val="2"/>
        <charset val="204"/>
      </rPr>
      <t>бюджетных кредитов из других бюджетов бюджетной системы Российской Федерации в валюте Российской Федерации</t>
    </r>
  </si>
  <si>
    <t>2024 год</t>
  </si>
  <si>
    <t>Привлечение из федерального бюджета бюджетных кредитов на финансовое обеспечение реализации инфраструктурных проектов</t>
  </si>
  <si>
    <t>000 01 03 01 00 02 2700 710</t>
  </si>
  <si>
    <t>000 01 03 01 00 02 2700 810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</si>
  <si>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</si>
  <si>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</si>
  <si>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</si>
  <si>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</si>
  <si>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</si>
  <si>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</si>
  <si>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</si>
  <si>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</si>
  <si>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</si>
  <si>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</si>
  <si>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</si>
  <si>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</si>
  <si>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000 01 03 01 00 02 2100 710</t>
  </si>
  <si>
    <t>000 01 03 01 00 02 2100 810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</si>
  <si>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</si>
  <si>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</si>
  <si>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</si>
  <si>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</si>
  <si>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</si>
  <si>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</si>
  <si>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</si>
  <si>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</si>
  <si>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000 01 03 01 00 02 2800 810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</si>
  <si>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</si>
  <si>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000 01 03 01 00 02 2900 810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</si>
  <si>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в виде обязательств по государственным ценным бумагам и кредитам, полученным субъектом Российской Федерации  от кредитных организаций, иностранных банков и международных финансовых организаций</t>
  </si>
  <si>
    <t>Возврат бюджетных кредитов, предоставленных для погашения долговых обязательств муниципальных образований в виде обязательств по муниципальным ценным бумагам муниципальных образований и кредитам, полученным  муниципальными образованиями от кредитных организаций, иностранных банков и международных финансовых организаций</t>
  </si>
  <si>
    <t>000 01 06 05 02 02 2900 640</t>
  </si>
  <si>
    <t>2025 год</t>
  </si>
  <si>
    <t>Сумма, рублей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</si>
  <si>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</si>
  <si>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000 01 03 01 00 02 5600 710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</si>
  <si>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</si>
  <si>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000 01 03 01 00 02 5600 810</t>
  </si>
  <si>
    <t xml:space="preserve">                      Приложение № 2</t>
  </si>
  <si>
    <t xml:space="preserve">                      к областному закону</t>
  </si>
  <si>
    <t xml:space="preserve">                         от 20 декабря 2022 г.</t>
  </si>
  <si>
    <t xml:space="preserve">                     № 655-40-ОЗ</t>
  </si>
  <si>
    <t>»</t>
  </si>
  <si>
    <t xml:space="preserve">                     «Приложение № 4</t>
  </si>
  <si>
    <t>ИСТОЧНИКИ ФИНАНСИРОВАНИЯ
дефицита областного бюджета на 2023 год, направления профицита областного бюджета на плановый период 2024 года и источники финансирования дефицита областного бюджета на плановый период 2025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</si>
</sst>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_р_._-;_-@_-"/>
    <numFmt numFmtId="165" formatCode="_-* #,##0.00\ _₽_-;\-* #,##0.00\ _₽_-;_-* &quot;-&quot;?\ _₽_-;_-@_-"/>
  </numFmts>
  <fonts count="15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98">
    <xf numFmtId="0" fontId="0" fillId="0" borderId="0" xfId="0"/>
    <xf numFmtId="0" fontId="0" fillId="0" borderId="0" xfId="0" applyFill="1"/>
    <xf numFmtId="0" fontId="3" fillId="0" borderId="0" xfId="1" applyFont="1" applyFill="1"/>
    <xf numFmtId="0" fontId="7" fillId="0" borderId="0" xfId="0" applyFont="1" applyFill="1" applyAlignment="1">
      <alignment horizontal="right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64" fontId="0" fillId="0" borderId="1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164" fontId="0" fillId="0" borderId="0" xfId="0" applyNumberFormat="1" applyFill="1"/>
    <xf numFmtId="49" fontId="4" fillId="0" borderId="2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64" fontId="0" fillId="0" borderId="23" xfId="0" applyNumberFormat="1" applyFill="1" applyBorder="1" applyAlignment="1">
      <alignment vertical="center"/>
    </xf>
    <xf numFmtId="164" fontId="6" fillId="0" borderId="25" xfId="0" applyNumberFormat="1" applyFont="1" applyFill="1" applyBorder="1" applyAlignment="1">
      <alignment vertical="center"/>
    </xf>
    <xf numFmtId="164" fontId="7" fillId="0" borderId="23" xfId="0" applyNumberFormat="1" applyFon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3"/>
    </xf>
    <xf numFmtId="0" fontId="7" fillId="0" borderId="4" xfId="0" applyFont="1" applyFill="1" applyBorder="1" applyAlignment="1">
      <alignment horizontal="left" vertical="center" wrapText="1" indent="2"/>
    </xf>
    <xf numFmtId="164" fontId="6" fillId="0" borderId="22" xfId="0" applyNumberFormat="1" applyFont="1" applyFill="1" applyBorder="1" applyAlignment="1">
      <alignment vertical="center"/>
    </xf>
    <xf numFmtId="164" fontId="0" fillId="2" borderId="12" xfId="0" applyNumberFormat="1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164" fontId="6" fillId="0" borderId="13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vertical="center"/>
    </xf>
    <xf numFmtId="164" fontId="0" fillId="2" borderId="23" xfId="0" applyNumberFormat="1" applyFill="1" applyBorder="1" applyAlignment="1">
      <alignment vertical="center"/>
    </xf>
    <xf numFmtId="164" fontId="0" fillId="2" borderId="20" xfId="0" applyNumberFormat="1" applyFill="1" applyBorder="1" applyAlignment="1">
      <alignment vertical="center"/>
    </xf>
    <xf numFmtId="164" fontId="0" fillId="2" borderId="19" xfId="0" applyNumberFormat="1" applyFill="1" applyBorder="1" applyAlignment="1">
      <alignment vertical="center"/>
    </xf>
    <xf numFmtId="164" fontId="0" fillId="2" borderId="24" xfId="0" applyNumberForma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164" fontId="6" fillId="2" borderId="11" xfId="0" applyNumberFormat="1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 indent="1"/>
    </xf>
    <xf numFmtId="164" fontId="6" fillId="0" borderId="23" xfId="0" applyNumberFormat="1" applyFont="1" applyFill="1" applyBorder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 indent="3"/>
    </xf>
    <xf numFmtId="0" fontId="0" fillId="0" borderId="0" xfId="0" applyFill="1" applyBorder="1"/>
    <xf numFmtId="164" fontId="0" fillId="0" borderId="0" xfId="0" applyNumberForma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/>
    <xf numFmtId="164" fontId="0" fillId="2" borderId="0" xfId="0" applyNumberForma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7" fillId="2" borderId="12" xfId="0" applyNumberFormat="1" applyFont="1" applyFill="1" applyBorder="1" applyAlignment="1">
      <alignment vertical="center"/>
    </xf>
    <xf numFmtId="164" fontId="7" fillId="2" borderId="13" xfId="0" applyNumberFormat="1" applyFont="1" applyFill="1" applyBorder="1" applyAlignment="1">
      <alignment vertical="center"/>
    </xf>
    <xf numFmtId="165" fontId="2" fillId="0" borderId="23" xfId="0" applyNumberFormat="1" applyFont="1" applyFill="1" applyBorder="1" applyAlignment="1">
      <alignment vertical="center"/>
    </xf>
    <xf numFmtId="164" fontId="7" fillId="2" borderId="2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 indent="3"/>
    </xf>
    <xf numFmtId="164" fontId="7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vertical="center"/>
    </xf>
    <xf numFmtId="164" fontId="13" fillId="2" borderId="12" xfId="0" applyNumberFormat="1" applyFont="1" applyFill="1" applyBorder="1" applyAlignment="1">
      <alignment vertical="center"/>
    </xf>
    <xf numFmtId="164" fontId="13" fillId="2" borderId="13" xfId="0" applyNumberFormat="1" applyFont="1" applyFill="1" applyBorder="1" applyAlignment="1">
      <alignment vertical="center"/>
    </xf>
    <xf numFmtId="164" fontId="0" fillId="0" borderId="27" xfId="0" applyNumberFormat="1" applyFill="1" applyBorder="1" applyAlignment="1">
      <alignment vertical="center"/>
    </xf>
    <xf numFmtId="164" fontId="0" fillId="0" borderId="28" xfId="0" applyNumberForma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164" fontId="13" fillId="2" borderId="14" xfId="0" applyNumberFormat="1" applyFont="1" applyFill="1" applyBorder="1" applyAlignment="1">
      <alignment vertical="center"/>
    </xf>
    <xf numFmtId="165" fontId="2" fillId="0" borderId="26" xfId="0" applyNumberFormat="1" applyFont="1" applyFill="1" applyBorder="1" applyAlignment="1">
      <alignment vertical="center"/>
    </xf>
    <xf numFmtId="165" fontId="14" fillId="0" borderId="23" xfId="0" applyNumberFormat="1" applyFont="1" applyFill="1" applyBorder="1" applyAlignment="1">
      <alignment vertical="center"/>
    </xf>
    <xf numFmtId="164" fontId="13" fillId="0" borderId="13" xfId="0" applyNumberFormat="1" applyFont="1" applyFill="1" applyBorder="1" applyAlignment="1">
      <alignment vertical="center"/>
    </xf>
    <xf numFmtId="164" fontId="13" fillId="0" borderId="23" xfId="0" applyNumberFormat="1" applyFont="1" applyFill="1" applyBorder="1" applyAlignment="1">
      <alignment vertical="center"/>
    </xf>
    <xf numFmtId="164" fontId="6" fillId="2" borderId="29" xfId="0" applyNumberFormat="1" applyFont="1" applyFill="1" applyBorder="1" applyAlignment="1">
      <alignment vertical="center"/>
    </xf>
    <xf numFmtId="164" fontId="7" fillId="0" borderId="27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0"/>
  <sheetViews>
    <sheetView tabSelected="1" view="pageBreakPreview" zoomScale="82" zoomScaleSheetLayoutView="82" workbookViewId="0">
      <selection activeCell="Q11" sqref="Q11"/>
    </sheetView>
  </sheetViews>
  <sheetFormatPr defaultColWidth="9.140625" defaultRowHeight="12.75"/>
  <cols>
    <col min="1" max="1" width="57.28515625" style="1" customWidth="1"/>
    <col min="2" max="2" width="32.7109375" style="1" customWidth="1"/>
    <col min="3" max="4" width="22" style="1" hidden="1" customWidth="1"/>
    <col min="5" max="5" width="22.7109375" style="1" hidden="1" customWidth="1"/>
    <col min="6" max="6" width="23.140625" style="1" hidden="1" customWidth="1"/>
    <col min="7" max="7" width="20.7109375" style="1" hidden="1" customWidth="1"/>
    <col min="8" max="8" width="22.7109375" style="1" hidden="1" customWidth="1"/>
    <col min="9" max="10" width="23" style="1" customWidth="1"/>
    <col min="11" max="11" width="22.7109375" style="1" customWidth="1"/>
    <col min="12" max="12" width="2.140625" style="1" customWidth="1"/>
    <col min="13" max="13" width="21.42578125" style="1" hidden="1" customWidth="1"/>
    <col min="14" max="14" width="0.140625" style="1" customWidth="1"/>
    <col min="15" max="15" width="0.42578125" style="1" customWidth="1"/>
    <col min="16" max="16" width="21.42578125" style="1" customWidth="1"/>
    <col min="17" max="16384" width="9.140625" style="1"/>
  </cols>
  <sheetData>
    <row r="1" spans="1:16" ht="18.75" customHeight="1">
      <c r="D1" s="94"/>
      <c r="E1" s="95"/>
      <c r="G1" s="94"/>
      <c r="H1" s="95"/>
      <c r="J1" s="94" t="s">
        <v>93</v>
      </c>
      <c r="K1" s="95"/>
    </row>
    <row r="2" spans="1:16" ht="18.75" customHeight="1">
      <c r="D2" s="94"/>
      <c r="E2" s="95"/>
      <c r="G2" s="94"/>
      <c r="H2" s="95"/>
      <c r="J2" s="94" t="s">
        <v>94</v>
      </c>
      <c r="K2" s="95"/>
    </row>
    <row r="3" spans="1:16" ht="18.75" customHeight="1">
      <c r="D3" s="81"/>
      <c r="E3" s="82"/>
      <c r="G3" s="81"/>
      <c r="H3" s="82"/>
      <c r="J3" s="81"/>
      <c r="K3" s="82"/>
    </row>
    <row r="4" spans="1:16" ht="18.75" customHeight="1">
      <c r="D4" s="81"/>
      <c r="E4" s="82"/>
      <c r="G4" s="81"/>
      <c r="H4" s="82"/>
      <c r="J4" s="81"/>
      <c r="K4" s="82"/>
    </row>
    <row r="5" spans="1:16" ht="18.75" customHeight="1">
      <c r="D5" s="81"/>
      <c r="E5" s="82"/>
      <c r="G5" s="81"/>
      <c r="H5" s="82"/>
      <c r="J5" s="81"/>
      <c r="K5" s="82"/>
    </row>
    <row r="6" spans="1:16" ht="18.75" customHeight="1">
      <c r="D6" s="81"/>
      <c r="E6" s="82"/>
      <c r="G6" s="81"/>
      <c r="H6" s="82"/>
      <c r="J6" s="81"/>
      <c r="K6" s="82"/>
    </row>
    <row r="7" spans="1:16" ht="18.75" customHeight="1">
      <c r="D7" s="81"/>
      <c r="E7" s="82"/>
      <c r="G7" s="81"/>
      <c r="H7" s="82"/>
      <c r="J7" s="94" t="s">
        <v>98</v>
      </c>
      <c r="K7" s="94"/>
    </row>
    <row r="8" spans="1:16" ht="18.75" customHeight="1">
      <c r="D8" s="81"/>
      <c r="E8" s="82"/>
      <c r="G8" s="81"/>
      <c r="H8" s="82"/>
      <c r="J8" s="94" t="s">
        <v>94</v>
      </c>
      <c r="K8" s="94"/>
    </row>
    <row r="9" spans="1:16" ht="18.75" customHeight="1">
      <c r="D9" s="94"/>
      <c r="E9" s="95"/>
      <c r="G9" s="94"/>
      <c r="H9" s="95"/>
      <c r="J9" s="94" t="s">
        <v>95</v>
      </c>
      <c r="K9" s="94"/>
    </row>
    <row r="10" spans="1:16" ht="18.75" customHeight="1">
      <c r="D10" s="94"/>
      <c r="E10" s="95"/>
      <c r="G10" s="94"/>
      <c r="H10" s="95"/>
      <c r="J10" s="94" t="s">
        <v>96</v>
      </c>
      <c r="K10" s="94"/>
    </row>
    <row r="11" spans="1:16" ht="23.25" customHeight="1">
      <c r="D11" s="39"/>
      <c r="G11" s="39"/>
      <c r="J11" s="39"/>
    </row>
    <row r="12" spans="1:16" ht="64.5" customHeight="1">
      <c r="A12" s="93" t="s">
        <v>99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62"/>
      <c r="M12" s="62"/>
      <c r="N12" s="62"/>
      <c r="O12" s="62"/>
      <c r="P12" s="62"/>
    </row>
    <row r="13" spans="1:16" ht="15">
      <c r="A13" s="2"/>
      <c r="B13" s="2"/>
      <c r="C13" s="2"/>
      <c r="D13" s="3"/>
      <c r="F13" s="2"/>
      <c r="G13" s="3"/>
      <c r="I13" s="2"/>
      <c r="J13" s="3"/>
      <c r="L13" s="62"/>
      <c r="M13" s="62"/>
      <c r="N13" s="62"/>
      <c r="O13" s="62"/>
      <c r="P13" s="62"/>
    </row>
    <row r="14" spans="1:16" ht="23.1" customHeight="1">
      <c r="A14" s="96" t="s">
        <v>0</v>
      </c>
      <c r="B14" s="96" t="s">
        <v>30</v>
      </c>
      <c r="C14" s="90" t="s">
        <v>88</v>
      </c>
      <c r="D14" s="91"/>
      <c r="E14" s="92"/>
      <c r="F14" s="90" t="s">
        <v>88</v>
      </c>
      <c r="G14" s="91"/>
      <c r="H14" s="92"/>
      <c r="I14" s="90" t="s">
        <v>88</v>
      </c>
      <c r="J14" s="91"/>
      <c r="K14" s="92"/>
      <c r="L14" s="62"/>
      <c r="M14" s="62"/>
      <c r="N14" s="62"/>
      <c r="O14" s="62"/>
      <c r="P14" s="62"/>
    </row>
    <row r="15" spans="1:16" ht="24.95" customHeight="1">
      <c r="A15" s="97"/>
      <c r="B15" s="97"/>
      <c r="C15" s="21" t="s">
        <v>38</v>
      </c>
      <c r="D15" s="22" t="s">
        <v>55</v>
      </c>
      <c r="E15" s="15" t="s">
        <v>87</v>
      </c>
      <c r="F15" s="21" t="s">
        <v>38</v>
      </c>
      <c r="G15" s="22" t="s">
        <v>55</v>
      </c>
      <c r="H15" s="15" t="s">
        <v>87</v>
      </c>
      <c r="I15" s="21" t="s">
        <v>38</v>
      </c>
      <c r="J15" s="22" t="s">
        <v>55</v>
      </c>
      <c r="K15" s="15" t="s">
        <v>87</v>
      </c>
      <c r="L15" s="62"/>
      <c r="M15" s="62"/>
      <c r="N15" s="62"/>
      <c r="O15" s="62"/>
      <c r="P15" s="62"/>
    </row>
    <row r="16" spans="1:16">
      <c r="A16" s="23">
        <v>1</v>
      </c>
      <c r="B16" s="23">
        <v>2</v>
      </c>
      <c r="C16" s="4">
        <v>3</v>
      </c>
      <c r="D16" s="5">
        <v>4</v>
      </c>
      <c r="E16" s="16">
        <v>5</v>
      </c>
      <c r="F16" s="4">
        <v>3</v>
      </c>
      <c r="G16" s="5">
        <v>4</v>
      </c>
      <c r="H16" s="16">
        <v>5</v>
      </c>
      <c r="I16" s="4">
        <v>3</v>
      </c>
      <c r="J16" s="5">
        <v>4</v>
      </c>
      <c r="K16" s="16">
        <v>5</v>
      </c>
      <c r="L16" s="62"/>
      <c r="M16" s="62"/>
      <c r="N16" s="62"/>
      <c r="O16" s="62"/>
      <c r="P16" s="62"/>
    </row>
    <row r="17" spans="1:16" ht="36" customHeight="1">
      <c r="A17" s="24" t="s">
        <v>1</v>
      </c>
      <c r="B17" s="25" t="s">
        <v>2</v>
      </c>
      <c r="C17" s="8">
        <f>C18+C20</f>
        <v>13699864513.209999</v>
      </c>
      <c r="D17" s="9">
        <f t="shared" ref="D17:E17" si="0">D18+D20</f>
        <v>2456574061.2099991</v>
      </c>
      <c r="E17" s="18">
        <f t="shared" si="0"/>
        <v>11882983327.889999</v>
      </c>
      <c r="F17" s="8">
        <f>F18+F20</f>
        <v>898000000</v>
      </c>
      <c r="G17" s="9">
        <f t="shared" ref="G17:H17" si="1">G18+G20</f>
        <v>0</v>
      </c>
      <c r="H17" s="18">
        <f t="shared" si="1"/>
        <v>0</v>
      </c>
      <c r="I17" s="8">
        <f>I18+I20</f>
        <v>14597864513.209991</v>
      </c>
      <c r="J17" s="9">
        <f t="shared" ref="J17:K17" si="2">J18+J20</f>
        <v>2456574061.2099991</v>
      </c>
      <c r="K17" s="18">
        <f t="shared" si="2"/>
        <v>11882983327.889999</v>
      </c>
      <c r="L17" s="64"/>
      <c r="M17" s="64"/>
      <c r="N17" s="65"/>
      <c r="O17" s="65"/>
      <c r="P17" s="65"/>
    </row>
    <row r="18" spans="1:16" ht="33.75" customHeight="1">
      <c r="A18" s="26" t="s">
        <v>53</v>
      </c>
      <c r="B18" s="27" t="s">
        <v>3</v>
      </c>
      <c r="C18" s="6">
        <v>68254613513.209999</v>
      </c>
      <c r="D18" s="7">
        <v>36379582061.209999</v>
      </c>
      <c r="E18" s="17">
        <v>42668667327.889999</v>
      </c>
      <c r="F18" s="6">
        <f>F19</f>
        <v>11898000000</v>
      </c>
      <c r="G18" s="7">
        <f t="shared" ref="G18:K18" si="3">G19</f>
        <v>0</v>
      </c>
      <c r="H18" s="17">
        <f t="shared" si="3"/>
        <v>0</v>
      </c>
      <c r="I18" s="6">
        <f>I19</f>
        <v>80152613513.209991</v>
      </c>
      <c r="J18" s="7">
        <f t="shared" si="3"/>
        <v>36379582061.209999</v>
      </c>
      <c r="K18" s="17">
        <f t="shared" si="3"/>
        <v>42668667327.889999</v>
      </c>
      <c r="L18" s="63"/>
      <c r="M18" s="63"/>
      <c r="N18" s="65"/>
      <c r="O18" s="65"/>
      <c r="P18" s="65"/>
    </row>
    <row r="19" spans="1:16" ht="42" customHeight="1">
      <c r="A19" s="28" t="s">
        <v>68</v>
      </c>
      <c r="B19" s="27" t="s">
        <v>4</v>
      </c>
      <c r="C19" s="45">
        <v>68254613513.209999</v>
      </c>
      <c r="D19" s="46">
        <v>36379582061.209999</v>
      </c>
      <c r="E19" s="50">
        <v>42668667327.889999</v>
      </c>
      <c r="F19" s="45">
        <v>11898000000</v>
      </c>
      <c r="G19" s="46"/>
      <c r="H19" s="50"/>
      <c r="I19" s="45">
        <f>C19+F19</f>
        <v>80152613513.209991</v>
      </c>
      <c r="J19" s="46">
        <f>D19+G19</f>
        <v>36379582061.209999</v>
      </c>
      <c r="K19" s="50">
        <f>E19+H19</f>
        <v>42668667327.889999</v>
      </c>
      <c r="L19" s="66"/>
      <c r="M19" s="66"/>
      <c r="N19" s="65"/>
      <c r="O19" s="65"/>
      <c r="P19" s="65"/>
    </row>
    <row r="20" spans="1:16" ht="33.75" customHeight="1">
      <c r="A20" s="26" t="s">
        <v>5</v>
      </c>
      <c r="B20" s="27" t="s">
        <v>6</v>
      </c>
      <c r="C20" s="45">
        <v>-54554749000</v>
      </c>
      <c r="D20" s="46">
        <v>-33923008000</v>
      </c>
      <c r="E20" s="50">
        <v>-30785684000</v>
      </c>
      <c r="F20" s="45">
        <f>F21</f>
        <v>-11000000000</v>
      </c>
      <c r="G20" s="46">
        <f t="shared" ref="G20:K20" si="4">G21</f>
        <v>0</v>
      </c>
      <c r="H20" s="50">
        <f t="shared" si="4"/>
        <v>0</v>
      </c>
      <c r="I20" s="45">
        <f>I21</f>
        <v>-65554749000</v>
      </c>
      <c r="J20" s="46">
        <f t="shared" si="4"/>
        <v>-33923008000</v>
      </c>
      <c r="K20" s="50">
        <f t="shared" si="4"/>
        <v>-30785684000</v>
      </c>
      <c r="L20" s="66"/>
      <c r="M20" s="66"/>
      <c r="N20" s="65"/>
      <c r="O20" s="65"/>
      <c r="P20" s="65"/>
    </row>
    <row r="21" spans="1:16" ht="40.5" customHeight="1">
      <c r="A21" s="29" t="s">
        <v>69</v>
      </c>
      <c r="B21" s="30" t="s">
        <v>7</v>
      </c>
      <c r="C21" s="51">
        <v>-54554749000</v>
      </c>
      <c r="D21" s="52">
        <v>-33923008000</v>
      </c>
      <c r="E21" s="53">
        <v>-30785684000</v>
      </c>
      <c r="F21" s="51">
        <v>-11000000000</v>
      </c>
      <c r="G21" s="52"/>
      <c r="H21" s="53"/>
      <c r="I21" s="51">
        <f>C21+F21</f>
        <v>-65554749000</v>
      </c>
      <c r="J21" s="52">
        <f>D21+G21</f>
        <v>-33923008000</v>
      </c>
      <c r="K21" s="53">
        <f>E21+H21</f>
        <v>-30785684000</v>
      </c>
      <c r="L21" s="66"/>
      <c r="M21" s="66"/>
      <c r="N21" s="65"/>
      <c r="O21" s="65"/>
      <c r="P21" s="65"/>
    </row>
    <row r="22" spans="1:16" ht="32.25" customHeight="1">
      <c r="A22" s="31" t="s">
        <v>34</v>
      </c>
      <c r="B22" s="32" t="s">
        <v>8</v>
      </c>
      <c r="C22" s="88">
        <f t="shared" ref="C22:D22" si="5">C23</f>
        <v>3668890024.3899994</v>
      </c>
      <c r="D22" s="55">
        <f t="shared" si="5"/>
        <v>-2601733945.0400009</v>
      </c>
      <c r="E22" s="56">
        <v>-6923813278.6399994</v>
      </c>
      <c r="F22" s="54">
        <f t="shared" ref="F22:K22" si="6">F23</f>
        <v>0</v>
      </c>
      <c r="G22" s="55">
        <f t="shared" si="6"/>
        <v>0</v>
      </c>
      <c r="H22" s="56">
        <f t="shared" si="6"/>
        <v>0</v>
      </c>
      <c r="I22" s="54">
        <f t="shared" si="6"/>
        <v>3668890024.3899994</v>
      </c>
      <c r="J22" s="55">
        <f t="shared" si="6"/>
        <v>-2601733945.0400009</v>
      </c>
      <c r="K22" s="56">
        <f t="shared" si="6"/>
        <v>-6923813278.6399994</v>
      </c>
      <c r="L22" s="67"/>
      <c r="M22" s="67"/>
      <c r="N22" s="65"/>
      <c r="O22" s="65"/>
      <c r="P22" s="65"/>
    </row>
    <row r="23" spans="1:16" ht="42.75" customHeight="1">
      <c r="A23" s="26" t="s">
        <v>35</v>
      </c>
      <c r="B23" s="27" t="s">
        <v>25</v>
      </c>
      <c r="C23" s="89">
        <f>C24+C29</f>
        <v>3668890024.3899994</v>
      </c>
      <c r="D23" s="10">
        <f>D24+D29</f>
        <v>-2601733945.0400009</v>
      </c>
      <c r="E23" s="19">
        <v>-6923813278.6399994</v>
      </c>
      <c r="F23" s="49">
        <f t="shared" ref="F23:K23" si="7">F24+F29</f>
        <v>0</v>
      </c>
      <c r="G23" s="10">
        <f t="shared" si="7"/>
        <v>0</v>
      </c>
      <c r="H23" s="19">
        <f t="shared" si="7"/>
        <v>0</v>
      </c>
      <c r="I23" s="49">
        <f>I24+I29</f>
        <v>3668890024.3899994</v>
      </c>
      <c r="J23" s="10">
        <f>J24+J29</f>
        <v>-2601733945.0400009</v>
      </c>
      <c r="K23" s="19">
        <f t="shared" si="7"/>
        <v>-6923813278.6399994</v>
      </c>
      <c r="L23" s="68"/>
      <c r="M23" s="68"/>
      <c r="N23" s="65"/>
      <c r="O23" s="65"/>
      <c r="P23" s="65"/>
    </row>
    <row r="24" spans="1:16" ht="48.75" customHeight="1">
      <c r="A24" s="26" t="s">
        <v>54</v>
      </c>
      <c r="B24" s="27" t="s">
        <v>26</v>
      </c>
      <c r="C24" s="6">
        <f>C25</f>
        <v>22122219199</v>
      </c>
      <c r="D24" s="7">
        <v>18995406000</v>
      </c>
      <c r="E24" s="17">
        <v>18886318000</v>
      </c>
      <c r="F24" s="6">
        <f t="shared" ref="F24:K24" si="8">F25</f>
        <v>0</v>
      </c>
      <c r="G24" s="7">
        <f t="shared" si="8"/>
        <v>0</v>
      </c>
      <c r="H24" s="17">
        <f t="shared" si="8"/>
        <v>0</v>
      </c>
      <c r="I24" s="6">
        <f t="shared" si="8"/>
        <v>22122219199</v>
      </c>
      <c r="J24" s="7">
        <f t="shared" si="8"/>
        <v>18995406000</v>
      </c>
      <c r="K24" s="17">
        <f t="shared" si="8"/>
        <v>18886318000</v>
      </c>
      <c r="L24" s="63"/>
      <c r="M24" s="63"/>
      <c r="N24" s="65"/>
      <c r="O24" s="65"/>
      <c r="P24" s="65"/>
    </row>
    <row r="25" spans="1:16" ht="45" customHeight="1">
      <c r="A25" s="28" t="s">
        <v>70</v>
      </c>
      <c r="B25" s="27" t="s">
        <v>27</v>
      </c>
      <c r="C25" s="6">
        <f>C26+C27+C28</f>
        <v>22122219199</v>
      </c>
      <c r="D25" s="7">
        <v>18995406000</v>
      </c>
      <c r="E25" s="17">
        <v>18886318000</v>
      </c>
      <c r="F25" s="6">
        <f>F26+F27+F28</f>
        <v>0</v>
      </c>
      <c r="G25" s="7">
        <f t="shared" ref="G25:H25" si="9">G26+G27+G28</f>
        <v>0</v>
      </c>
      <c r="H25" s="17">
        <f t="shared" si="9"/>
        <v>0</v>
      </c>
      <c r="I25" s="6">
        <f>I26+I27+I28</f>
        <v>22122219199</v>
      </c>
      <c r="J25" s="7">
        <f t="shared" ref="J25:K25" si="10">J26+J27+J28</f>
        <v>18995406000</v>
      </c>
      <c r="K25" s="17">
        <f t="shared" si="10"/>
        <v>18886318000</v>
      </c>
      <c r="L25" s="63"/>
      <c r="M25" s="63"/>
      <c r="N25" s="65"/>
      <c r="O25" s="65"/>
      <c r="P25" s="65"/>
    </row>
    <row r="26" spans="1:16" ht="43.5" customHeight="1">
      <c r="A26" s="33" t="s">
        <v>48</v>
      </c>
      <c r="B26" s="27" t="s">
        <v>71</v>
      </c>
      <c r="C26" s="45">
        <v>17554749000</v>
      </c>
      <c r="D26" s="46">
        <v>17923008000</v>
      </c>
      <c r="E26" s="50">
        <v>18285684000</v>
      </c>
      <c r="F26" s="45"/>
      <c r="G26" s="46"/>
      <c r="H26" s="50"/>
      <c r="I26" s="45">
        <f t="shared" ref="I26:K27" si="11">C26+F26</f>
        <v>17554749000</v>
      </c>
      <c r="J26" s="46">
        <f t="shared" si="11"/>
        <v>17923008000</v>
      </c>
      <c r="K26" s="50">
        <f t="shared" si="11"/>
        <v>18285684000</v>
      </c>
      <c r="L26" s="66"/>
      <c r="M26" s="66"/>
      <c r="N26" s="65"/>
      <c r="O26" s="65"/>
      <c r="P26" s="65"/>
    </row>
    <row r="27" spans="1:16" ht="48" customHeight="1">
      <c r="A27" s="33" t="s">
        <v>56</v>
      </c>
      <c r="B27" s="27" t="s">
        <v>57</v>
      </c>
      <c r="C27" s="45">
        <v>1806347000</v>
      </c>
      <c r="D27" s="46">
        <v>1072398000</v>
      </c>
      <c r="E27" s="50">
        <v>600634000</v>
      </c>
      <c r="F27" s="45"/>
      <c r="G27" s="46"/>
      <c r="H27" s="17"/>
      <c r="I27" s="45">
        <f t="shared" si="11"/>
        <v>1806347000</v>
      </c>
      <c r="J27" s="46">
        <f t="shared" si="11"/>
        <v>1072398000</v>
      </c>
      <c r="K27" s="50">
        <f t="shared" si="11"/>
        <v>600634000</v>
      </c>
      <c r="L27" s="66"/>
      <c r="M27" s="63"/>
      <c r="N27" s="65"/>
      <c r="O27" s="65"/>
      <c r="P27" s="65"/>
    </row>
    <row r="28" spans="1:16" ht="158.25" customHeight="1">
      <c r="A28" s="33" t="s">
        <v>89</v>
      </c>
      <c r="B28" s="27" t="s">
        <v>90</v>
      </c>
      <c r="C28" s="6">
        <v>2761123199</v>
      </c>
      <c r="D28" s="7">
        <v>0</v>
      </c>
      <c r="E28" s="17">
        <v>0</v>
      </c>
      <c r="F28" s="6"/>
      <c r="G28" s="7">
        <v>0</v>
      </c>
      <c r="H28" s="17">
        <v>0</v>
      </c>
      <c r="I28" s="6">
        <f>C28+F28</f>
        <v>2761123199</v>
      </c>
      <c r="J28" s="86">
        <v>0</v>
      </c>
      <c r="K28" s="87">
        <v>0</v>
      </c>
      <c r="L28" s="63"/>
      <c r="M28" s="63"/>
      <c r="N28" s="65"/>
      <c r="O28" s="65"/>
      <c r="P28" s="65"/>
    </row>
    <row r="29" spans="1:16" ht="44.25" customHeight="1">
      <c r="A29" s="26" t="s">
        <v>36</v>
      </c>
      <c r="B29" s="27" t="s">
        <v>28</v>
      </c>
      <c r="C29" s="6">
        <v>-18453329174.610001</v>
      </c>
      <c r="D29" s="7">
        <v>-21597139945.040001</v>
      </c>
      <c r="E29" s="17">
        <v>-25810131278.639999</v>
      </c>
      <c r="F29" s="6">
        <f>F30</f>
        <v>0</v>
      </c>
      <c r="G29" s="7">
        <f t="shared" ref="G29:K29" si="12">G30</f>
        <v>0</v>
      </c>
      <c r="H29" s="17">
        <f t="shared" si="12"/>
        <v>0</v>
      </c>
      <c r="I29" s="6">
        <f>I30</f>
        <v>-18453329174.610001</v>
      </c>
      <c r="J29" s="7">
        <f t="shared" si="12"/>
        <v>-21597139945.040001</v>
      </c>
      <c r="K29" s="17">
        <f t="shared" si="12"/>
        <v>-25810131278.639999</v>
      </c>
      <c r="L29" s="63"/>
      <c r="M29" s="63"/>
      <c r="N29" s="65"/>
      <c r="O29" s="65"/>
      <c r="P29" s="65"/>
    </row>
    <row r="30" spans="1:16" ht="46.5" customHeight="1">
      <c r="A30" s="28" t="s">
        <v>37</v>
      </c>
      <c r="B30" s="27" t="s">
        <v>29</v>
      </c>
      <c r="C30" s="6">
        <v>-18453329174.610001</v>
      </c>
      <c r="D30" s="7">
        <v>-21597139945.040001</v>
      </c>
      <c r="E30" s="17">
        <v>-25810131278.639999</v>
      </c>
      <c r="F30" s="6">
        <f>F31+F32+F43+F44+F45+F46</f>
        <v>0</v>
      </c>
      <c r="G30" s="7"/>
      <c r="H30" s="17">
        <f t="shared" ref="H30" si="13">H31+H32+H43+H44+H45+H46</f>
        <v>0</v>
      </c>
      <c r="I30" s="6">
        <f>I31+I32+I43+I44+I45+I46</f>
        <v>-18453329174.610001</v>
      </c>
      <c r="J30" s="7">
        <f>J31+J32+J43+J44+J45+J46</f>
        <v>-21597139945.040001</v>
      </c>
      <c r="K30" s="17">
        <f>K31+K32+K43+K44+K45+K46</f>
        <v>-25810131278.639999</v>
      </c>
      <c r="L30" s="63"/>
      <c r="M30" s="63"/>
      <c r="N30" s="65"/>
      <c r="O30" s="65"/>
      <c r="P30" s="65"/>
    </row>
    <row r="31" spans="1:16" ht="46.5" customHeight="1">
      <c r="A31" s="33" t="s">
        <v>50</v>
      </c>
      <c r="B31" s="27" t="s">
        <v>72</v>
      </c>
      <c r="C31" s="6">
        <v>-17554749000</v>
      </c>
      <c r="D31" s="7">
        <v>-17923008000</v>
      </c>
      <c r="E31" s="17">
        <v>-18285684000</v>
      </c>
      <c r="F31" s="6">
        <f t="shared" ref="F31:K31" si="14">-F26</f>
        <v>0</v>
      </c>
      <c r="G31" s="7">
        <f t="shared" si="14"/>
        <v>0</v>
      </c>
      <c r="H31" s="17">
        <f t="shared" si="14"/>
        <v>0</v>
      </c>
      <c r="I31" s="6">
        <f t="shared" si="14"/>
        <v>-17554749000</v>
      </c>
      <c r="J31" s="7">
        <f t="shared" si="14"/>
        <v>-17923008000</v>
      </c>
      <c r="K31" s="17">
        <f t="shared" si="14"/>
        <v>-18285684000</v>
      </c>
      <c r="L31" s="63"/>
      <c r="M31" s="63"/>
      <c r="N31" s="65"/>
      <c r="O31" s="65"/>
      <c r="P31" s="65"/>
    </row>
    <row r="32" spans="1:16" ht="32.25" customHeight="1">
      <c r="A32" s="33" t="s">
        <v>51</v>
      </c>
      <c r="B32" s="27" t="s">
        <v>49</v>
      </c>
      <c r="C32" s="6">
        <v>-898580174.61000001</v>
      </c>
      <c r="D32" s="7">
        <v>-898580174.61000001</v>
      </c>
      <c r="E32" s="17">
        <v>-2744640421.5000005</v>
      </c>
      <c r="F32" s="6">
        <f>SUM(F34:F42)</f>
        <v>0</v>
      </c>
      <c r="G32" s="7">
        <f t="shared" ref="G32:H32" si="15">SUM(G34:G42)</f>
        <v>0</v>
      </c>
      <c r="H32" s="17">
        <f t="shared" si="15"/>
        <v>0</v>
      </c>
      <c r="I32" s="6">
        <f>SUM(I34:I42)</f>
        <v>-898580174.61000001</v>
      </c>
      <c r="J32" s="7">
        <f t="shared" ref="J32:K32" si="16">SUM(J34:J42)</f>
        <v>-898580174.61000001</v>
      </c>
      <c r="K32" s="17">
        <f t="shared" si="16"/>
        <v>-2744640421.5000005</v>
      </c>
      <c r="L32" s="63"/>
      <c r="M32" s="63"/>
      <c r="N32" s="65"/>
      <c r="O32" s="65"/>
      <c r="P32" s="65"/>
    </row>
    <row r="33" spans="1:16" ht="18" customHeight="1">
      <c r="A33" s="42" t="s">
        <v>52</v>
      </c>
      <c r="B33" s="27"/>
      <c r="C33" s="6"/>
      <c r="D33" s="7"/>
      <c r="E33" s="17"/>
      <c r="F33" s="6"/>
      <c r="G33" s="7"/>
      <c r="H33" s="17"/>
      <c r="I33" s="6"/>
      <c r="J33" s="7"/>
      <c r="K33" s="17"/>
      <c r="L33" s="63"/>
      <c r="M33" s="63"/>
      <c r="N33" s="65"/>
      <c r="O33" s="65"/>
      <c r="P33" s="65"/>
    </row>
    <row r="34" spans="1:16" ht="105" customHeight="1">
      <c r="A34" s="42" t="s">
        <v>73</v>
      </c>
      <c r="B34" s="27"/>
      <c r="C34" s="69">
        <v>-15000000</v>
      </c>
      <c r="D34" s="70">
        <v>-15000000</v>
      </c>
      <c r="E34" s="71">
        <v>-42000000</v>
      </c>
      <c r="F34" s="69"/>
      <c r="G34" s="70"/>
      <c r="H34" s="71"/>
      <c r="I34" s="69">
        <f>C34+F34</f>
        <v>-15000000</v>
      </c>
      <c r="J34" s="70">
        <f>D34+G34</f>
        <v>-15000000</v>
      </c>
      <c r="K34" s="71">
        <f>E34+H34</f>
        <v>-42000000</v>
      </c>
      <c r="L34" s="63"/>
      <c r="M34" s="63"/>
      <c r="N34" s="65"/>
      <c r="O34" s="65"/>
      <c r="P34" s="65"/>
    </row>
    <row r="35" spans="1:16" ht="106.5" customHeight="1">
      <c r="A35" s="42" t="s">
        <v>74</v>
      </c>
      <c r="B35" s="27"/>
      <c r="C35" s="69">
        <v>-253824200</v>
      </c>
      <c r="D35" s="70">
        <v>-253824200</v>
      </c>
      <c r="E35" s="71">
        <v>-710707760</v>
      </c>
      <c r="F35" s="69"/>
      <c r="G35" s="70"/>
      <c r="H35" s="71"/>
      <c r="I35" s="69">
        <f t="shared" ref="I35:I42" si="17">C35+F35</f>
        <v>-253824200</v>
      </c>
      <c r="J35" s="70">
        <f t="shared" ref="J35:J42" si="18">D35+G35</f>
        <v>-253824200</v>
      </c>
      <c r="K35" s="71">
        <f t="shared" ref="K35:K42" si="19">E35+H35</f>
        <v>-710707760</v>
      </c>
      <c r="L35" s="63"/>
      <c r="M35" s="63"/>
      <c r="N35" s="65"/>
      <c r="O35" s="65"/>
      <c r="P35" s="65"/>
    </row>
    <row r="36" spans="1:16" ht="102.75" customHeight="1">
      <c r="A36" s="42" t="s">
        <v>75</v>
      </c>
      <c r="B36" s="27"/>
      <c r="C36" s="69">
        <v>-289969600</v>
      </c>
      <c r="D36" s="70">
        <v>-289969600</v>
      </c>
      <c r="E36" s="71">
        <v>-811914880</v>
      </c>
      <c r="F36" s="69"/>
      <c r="G36" s="70"/>
      <c r="H36" s="71"/>
      <c r="I36" s="69">
        <f t="shared" si="17"/>
        <v>-289969600</v>
      </c>
      <c r="J36" s="70">
        <f t="shared" si="18"/>
        <v>-289969600</v>
      </c>
      <c r="K36" s="71">
        <f t="shared" si="19"/>
        <v>-811914880</v>
      </c>
      <c r="L36" s="63"/>
      <c r="M36" s="63"/>
      <c r="N36" s="65"/>
      <c r="O36" s="65"/>
      <c r="P36" s="65"/>
    </row>
    <row r="37" spans="1:16" ht="102.75" customHeight="1">
      <c r="A37" s="42" t="s">
        <v>76</v>
      </c>
      <c r="B37" s="27"/>
      <c r="C37" s="69">
        <v>-18680350</v>
      </c>
      <c r="D37" s="70">
        <v>-18680350</v>
      </c>
      <c r="E37" s="71">
        <v>-52304980</v>
      </c>
      <c r="F37" s="69"/>
      <c r="G37" s="70"/>
      <c r="H37" s="71"/>
      <c r="I37" s="69">
        <f t="shared" si="17"/>
        <v>-18680350</v>
      </c>
      <c r="J37" s="70">
        <f t="shared" si="18"/>
        <v>-18680350</v>
      </c>
      <c r="K37" s="71">
        <f t="shared" si="19"/>
        <v>-52304980</v>
      </c>
      <c r="L37" s="63"/>
      <c r="M37" s="63"/>
      <c r="N37" s="65"/>
      <c r="O37" s="65"/>
      <c r="P37" s="65"/>
    </row>
    <row r="38" spans="1:16" ht="117" customHeight="1">
      <c r="A38" s="61" t="s">
        <v>77</v>
      </c>
      <c r="B38" s="27"/>
      <c r="C38" s="69">
        <v>-250000000</v>
      </c>
      <c r="D38" s="70">
        <v>-250000000</v>
      </c>
      <c r="E38" s="71">
        <v>-800000000</v>
      </c>
      <c r="F38" s="69"/>
      <c r="G38" s="70"/>
      <c r="H38" s="72"/>
      <c r="I38" s="69">
        <f t="shared" si="17"/>
        <v>-250000000</v>
      </c>
      <c r="J38" s="70">
        <f t="shared" si="18"/>
        <v>-250000000</v>
      </c>
      <c r="K38" s="71">
        <f t="shared" si="19"/>
        <v>-800000000</v>
      </c>
      <c r="L38" s="63"/>
      <c r="M38" s="63"/>
      <c r="N38" s="65"/>
      <c r="O38" s="65"/>
      <c r="P38" s="65"/>
    </row>
    <row r="39" spans="1:16" ht="107.25" customHeight="1">
      <c r="A39" s="42" t="s">
        <v>39</v>
      </c>
      <c r="B39" s="27"/>
      <c r="C39" s="69">
        <v>-71106024.609999999</v>
      </c>
      <c r="D39" s="70">
        <v>-71106024.609999999</v>
      </c>
      <c r="E39" s="71">
        <v>-71106024.609999999</v>
      </c>
      <c r="F39" s="69"/>
      <c r="G39" s="70"/>
      <c r="H39" s="72"/>
      <c r="I39" s="69">
        <f t="shared" si="17"/>
        <v>-71106024.609999999</v>
      </c>
      <c r="J39" s="70">
        <f t="shared" si="18"/>
        <v>-71106024.609999999</v>
      </c>
      <c r="K39" s="71">
        <f t="shared" si="19"/>
        <v>-71106024.609999999</v>
      </c>
      <c r="L39" s="63"/>
      <c r="M39" s="63"/>
      <c r="N39" s="65"/>
      <c r="O39" s="65"/>
      <c r="P39" s="65"/>
    </row>
    <row r="40" spans="1:16" ht="129.75" customHeight="1">
      <c r="A40" s="73" t="s">
        <v>78</v>
      </c>
      <c r="B40" s="27"/>
      <c r="C40" s="77">
        <v>0</v>
      </c>
      <c r="D40" s="78">
        <v>0</v>
      </c>
      <c r="E40" s="71">
        <v>-201204824.84</v>
      </c>
      <c r="F40" s="69"/>
      <c r="G40" s="70"/>
      <c r="H40" s="71"/>
      <c r="I40" s="77">
        <f t="shared" si="17"/>
        <v>0</v>
      </c>
      <c r="J40" s="78">
        <f t="shared" si="18"/>
        <v>0</v>
      </c>
      <c r="K40" s="71">
        <f t="shared" si="19"/>
        <v>-201204824.84</v>
      </c>
      <c r="L40" s="63"/>
      <c r="M40" s="63"/>
      <c r="N40" s="65"/>
      <c r="O40" s="65"/>
      <c r="P40" s="65"/>
    </row>
    <row r="41" spans="1:16" ht="129.75" customHeight="1">
      <c r="A41" s="73" t="s">
        <v>79</v>
      </c>
      <c r="B41" s="27"/>
      <c r="C41" s="77">
        <v>0</v>
      </c>
      <c r="D41" s="78">
        <v>0</v>
      </c>
      <c r="E41" s="71">
        <v>-45328869.859999999</v>
      </c>
      <c r="F41" s="69"/>
      <c r="G41" s="70"/>
      <c r="H41" s="71"/>
      <c r="I41" s="77">
        <f t="shared" si="17"/>
        <v>0</v>
      </c>
      <c r="J41" s="78">
        <f t="shared" si="18"/>
        <v>0</v>
      </c>
      <c r="K41" s="71">
        <f t="shared" si="19"/>
        <v>-45328869.859999999</v>
      </c>
      <c r="L41" s="63"/>
      <c r="M41" s="63"/>
      <c r="N41" s="65"/>
      <c r="O41" s="65"/>
      <c r="P41" s="65"/>
    </row>
    <row r="42" spans="1:16" ht="129.75" customHeight="1">
      <c r="A42" s="73" t="s">
        <v>80</v>
      </c>
      <c r="B42" s="27"/>
      <c r="C42" s="77">
        <v>0</v>
      </c>
      <c r="D42" s="78">
        <v>0</v>
      </c>
      <c r="E42" s="71">
        <v>-10073082.189999999</v>
      </c>
      <c r="F42" s="69"/>
      <c r="G42" s="70"/>
      <c r="H42" s="71"/>
      <c r="I42" s="77">
        <f t="shared" si="17"/>
        <v>0</v>
      </c>
      <c r="J42" s="78">
        <f t="shared" si="18"/>
        <v>0</v>
      </c>
      <c r="K42" s="71">
        <f t="shared" si="19"/>
        <v>-10073082.189999999</v>
      </c>
      <c r="L42" s="63"/>
      <c r="M42" s="63"/>
      <c r="N42" s="65"/>
      <c r="O42" s="65"/>
      <c r="P42" s="65"/>
    </row>
    <row r="43" spans="1:16" ht="44.25" customHeight="1">
      <c r="A43" s="33" t="s">
        <v>59</v>
      </c>
      <c r="B43" s="27" t="s">
        <v>58</v>
      </c>
      <c r="C43" s="77">
        <v>0</v>
      </c>
      <c r="D43" s="70">
        <v>-14428571.43</v>
      </c>
      <c r="E43" s="71">
        <v>-143453357.13999999</v>
      </c>
      <c r="F43" s="69"/>
      <c r="G43" s="70"/>
      <c r="H43" s="72"/>
      <c r="I43" s="77">
        <f t="shared" ref="I43:I45" si="20">C43+F43</f>
        <v>0</v>
      </c>
      <c r="J43" s="70">
        <f t="shared" ref="J43:J45" si="21">D43+G43</f>
        <v>-14428571.43</v>
      </c>
      <c r="K43" s="71">
        <f t="shared" ref="K43:K45" si="22">E43+H43</f>
        <v>-143453357.13999999</v>
      </c>
      <c r="L43" s="63"/>
      <c r="M43" s="63"/>
      <c r="N43" s="65"/>
      <c r="O43" s="65"/>
      <c r="P43" s="65"/>
    </row>
    <row r="44" spans="1:16" ht="93.75" customHeight="1">
      <c r="A44" s="33" t="s">
        <v>84</v>
      </c>
      <c r="B44" s="27" t="s">
        <v>81</v>
      </c>
      <c r="C44" s="77">
        <v>0</v>
      </c>
      <c r="D44" s="78">
        <v>0</v>
      </c>
      <c r="E44" s="71">
        <v>-1986512000</v>
      </c>
      <c r="F44" s="69"/>
      <c r="G44" s="70"/>
      <c r="H44" s="72"/>
      <c r="I44" s="77">
        <f t="shared" si="20"/>
        <v>0</v>
      </c>
      <c r="J44" s="78">
        <f t="shared" si="21"/>
        <v>0</v>
      </c>
      <c r="K44" s="71">
        <f t="shared" si="22"/>
        <v>-1986512000</v>
      </c>
      <c r="L44" s="63"/>
      <c r="M44" s="63"/>
      <c r="N44" s="65"/>
      <c r="O44" s="65"/>
      <c r="P44" s="65"/>
    </row>
    <row r="45" spans="1:16" ht="134.25" customHeight="1">
      <c r="A45" s="33" t="s">
        <v>82</v>
      </c>
      <c r="B45" s="27" t="s">
        <v>83</v>
      </c>
      <c r="C45" s="77">
        <v>0</v>
      </c>
      <c r="D45" s="78">
        <v>0</v>
      </c>
      <c r="E45" s="71">
        <v>-2649841500</v>
      </c>
      <c r="F45" s="69"/>
      <c r="G45" s="70"/>
      <c r="H45" s="72"/>
      <c r="I45" s="77">
        <f t="shared" si="20"/>
        <v>0</v>
      </c>
      <c r="J45" s="78">
        <f t="shared" si="21"/>
        <v>0</v>
      </c>
      <c r="K45" s="71">
        <f t="shared" si="22"/>
        <v>-2649841500</v>
      </c>
      <c r="L45" s="63"/>
      <c r="M45" s="66"/>
      <c r="N45" s="65"/>
      <c r="O45" s="65"/>
      <c r="P45" s="65"/>
    </row>
    <row r="46" spans="1:16" ht="157.5" customHeight="1">
      <c r="A46" s="43" t="s">
        <v>91</v>
      </c>
      <c r="B46" s="34" t="s">
        <v>92</v>
      </c>
      <c r="C46" s="83"/>
      <c r="D46" s="75">
        <v>-2761123199</v>
      </c>
      <c r="E46" s="84"/>
      <c r="F46" s="74"/>
      <c r="G46" s="75"/>
      <c r="H46" s="76"/>
      <c r="I46" s="77">
        <f t="shared" ref="I46" si="23">C46+F46</f>
        <v>0</v>
      </c>
      <c r="J46" s="70">
        <f t="shared" ref="J46" si="24">D46+G46</f>
        <v>-2761123199</v>
      </c>
      <c r="K46" s="85">
        <f t="shared" ref="K46" si="25">E46+H46</f>
        <v>0</v>
      </c>
      <c r="L46" s="63"/>
      <c r="M46" s="66"/>
      <c r="N46" s="65"/>
      <c r="O46" s="65"/>
      <c r="P46" s="65"/>
    </row>
    <row r="47" spans="1:16" ht="31.5" customHeight="1">
      <c r="A47" s="31" t="s">
        <v>31</v>
      </c>
      <c r="B47" s="60" t="s">
        <v>9</v>
      </c>
      <c r="C47" s="8">
        <v>2426437279.9000549</v>
      </c>
      <c r="D47" s="9">
        <v>0</v>
      </c>
      <c r="E47" s="18">
        <v>0</v>
      </c>
      <c r="F47" s="8">
        <f>F48+F52</f>
        <v>0</v>
      </c>
      <c r="G47" s="9">
        <f t="shared" ref="G47:H47" si="26">G48+G52</f>
        <v>0</v>
      </c>
      <c r="H47" s="18">
        <f t="shared" si="26"/>
        <v>0</v>
      </c>
      <c r="I47" s="8">
        <f>I48+I52</f>
        <v>2426437279.9000549</v>
      </c>
      <c r="J47" s="9">
        <f t="shared" ref="J47:K47" si="27">J48+J52</f>
        <v>0</v>
      </c>
      <c r="K47" s="18">
        <f t="shared" si="27"/>
        <v>0</v>
      </c>
      <c r="L47" s="64"/>
      <c r="M47" s="64"/>
      <c r="N47" s="65"/>
      <c r="O47" s="65"/>
      <c r="P47" s="65"/>
    </row>
    <row r="48" spans="1:16" ht="23.25" customHeight="1">
      <c r="A48" s="26" t="s">
        <v>10</v>
      </c>
      <c r="B48" s="35" t="s">
        <v>11</v>
      </c>
      <c r="C48" s="6">
        <f>C49</f>
        <v>-217210759633.69998</v>
      </c>
      <c r="D48" s="7">
        <v>-183408593917.10999</v>
      </c>
      <c r="E48" s="17">
        <v>-186583370381.39001</v>
      </c>
      <c r="F48" s="6">
        <f>F49</f>
        <v>-13057205690.51</v>
      </c>
      <c r="G48" s="7">
        <f t="shared" ref="G48:K50" si="28">G49</f>
        <v>0</v>
      </c>
      <c r="H48" s="17">
        <f t="shared" si="28"/>
        <v>0</v>
      </c>
      <c r="I48" s="6">
        <f>I49</f>
        <v>-230267965324.20999</v>
      </c>
      <c r="J48" s="7">
        <f t="shared" si="28"/>
        <v>-183408593917.10999</v>
      </c>
      <c r="K48" s="17">
        <f t="shared" si="28"/>
        <v>-186583370381.39001</v>
      </c>
      <c r="L48" s="63"/>
      <c r="M48" s="63"/>
      <c r="N48" s="65"/>
      <c r="O48" s="65"/>
      <c r="P48" s="65"/>
    </row>
    <row r="49" spans="1:16" ht="20.25" customHeight="1">
      <c r="A49" s="26" t="s">
        <v>12</v>
      </c>
      <c r="B49" s="27" t="s">
        <v>13</v>
      </c>
      <c r="C49" s="6">
        <f>C50</f>
        <v>-217210759633.69998</v>
      </c>
      <c r="D49" s="7">
        <v>-183408593917.10999</v>
      </c>
      <c r="E49" s="17">
        <v>-186583370381.39001</v>
      </c>
      <c r="F49" s="6">
        <f>F50</f>
        <v>-13057205690.51</v>
      </c>
      <c r="G49" s="7">
        <f t="shared" si="28"/>
        <v>0</v>
      </c>
      <c r="H49" s="17">
        <f t="shared" si="28"/>
        <v>0</v>
      </c>
      <c r="I49" s="6">
        <f>I50</f>
        <v>-230267965324.20999</v>
      </c>
      <c r="J49" s="7">
        <f t="shared" si="28"/>
        <v>-183408593917.10999</v>
      </c>
      <c r="K49" s="17">
        <f t="shared" si="28"/>
        <v>-186583370381.39001</v>
      </c>
      <c r="L49" s="63"/>
      <c r="M49" s="63"/>
      <c r="N49" s="65"/>
      <c r="O49" s="65"/>
      <c r="P49" s="65"/>
    </row>
    <row r="50" spans="1:16" ht="21.75" customHeight="1">
      <c r="A50" s="26" t="s">
        <v>14</v>
      </c>
      <c r="B50" s="27" t="s">
        <v>15</v>
      </c>
      <c r="C50" s="6">
        <f>C51</f>
        <v>-217210759633.69998</v>
      </c>
      <c r="D50" s="7">
        <v>-183408593917.10999</v>
      </c>
      <c r="E50" s="17">
        <v>-186583370381.39001</v>
      </c>
      <c r="F50" s="6">
        <f>F51</f>
        <v>-13057205690.51</v>
      </c>
      <c r="G50" s="7">
        <f t="shared" si="28"/>
        <v>0</v>
      </c>
      <c r="H50" s="17">
        <f t="shared" si="28"/>
        <v>0</v>
      </c>
      <c r="I50" s="6">
        <f>I51</f>
        <v>-230267965324.20999</v>
      </c>
      <c r="J50" s="7">
        <f t="shared" si="28"/>
        <v>-183408593917.10999</v>
      </c>
      <c r="K50" s="17">
        <f t="shared" si="28"/>
        <v>-186583370381.39001</v>
      </c>
      <c r="L50" s="63"/>
      <c r="M50" s="63"/>
      <c r="N50" s="65"/>
      <c r="O50" s="65"/>
      <c r="P50" s="65"/>
    </row>
    <row r="51" spans="1:16" ht="30.75" customHeight="1">
      <c r="A51" s="28" t="s">
        <v>32</v>
      </c>
      <c r="B51" s="27" t="s">
        <v>16</v>
      </c>
      <c r="C51" s="6">
        <v>-217210759633.69998</v>
      </c>
      <c r="D51" s="7">
        <v>-183408593917.10999</v>
      </c>
      <c r="E51" s="17">
        <v>-186583370381.39001</v>
      </c>
      <c r="F51" s="79">
        <f>-1159205690.51-F18-F24</f>
        <v>-13057205690.51</v>
      </c>
      <c r="G51" s="7">
        <f>-G18-G24</f>
        <v>0</v>
      </c>
      <c r="H51" s="17">
        <f>-H19-H24-H61</f>
        <v>0</v>
      </c>
      <c r="I51" s="6">
        <f>C51+F51</f>
        <v>-230267965324.20999</v>
      </c>
      <c r="J51" s="7">
        <f>D51+G51</f>
        <v>-183408593917.10999</v>
      </c>
      <c r="K51" s="17">
        <f>E51+H51</f>
        <v>-186583370381.39001</v>
      </c>
      <c r="L51" s="63"/>
      <c r="M51" s="63"/>
      <c r="N51" s="65"/>
      <c r="O51" s="65"/>
      <c r="P51" s="65"/>
    </row>
    <row r="52" spans="1:16" ht="21" customHeight="1">
      <c r="A52" s="26" t="s">
        <v>17</v>
      </c>
      <c r="B52" s="27" t="s">
        <v>18</v>
      </c>
      <c r="C52" s="6">
        <f>C53</f>
        <v>219637196913.60004</v>
      </c>
      <c r="D52" s="7">
        <v>183408593917.11002</v>
      </c>
      <c r="E52" s="17">
        <v>186583370381.39001</v>
      </c>
      <c r="F52" s="6">
        <f>F53</f>
        <v>13057205690.51</v>
      </c>
      <c r="G52" s="7">
        <f t="shared" ref="G52:K54" si="29">G53</f>
        <v>0</v>
      </c>
      <c r="H52" s="17">
        <f t="shared" si="29"/>
        <v>0</v>
      </c>
      <c r="I52" s="6">
        <f>I53</f>
        <v>232694402604.11005</v>
      </c>
      <c r="J52" s="7">
        <f t="shared" si="29"/>
        <v>183408593917.11002</v>
      </c>
      <c r="K52" s="17">
        <f t="shared" si="29"/>
        <v>186583370381.39001</v>
      </c>
      <c r="L52" s="63"/>
      <c r="M52" s="63"/>
      <c r="N52" s="65"/>
      <c r="O52" s="65"/>
      <c r="P52" s="65"/>
    </row>
    <row r="53" spans="1:16" ht="21" customHeight="1">
      <c r="A53" s="26" t="s">
        <v>19</v>
      </c>
      <c r="B53" s="27" t="s">
        <v>20</v>
      </c>
      <c r="C53" s="6">
        <f>C54</f>
        <v>219637196913.60004</v>
      </c>
      <c r="D53" s="7">
        <v>183408593917.11002</v>
      </c>
      <c r="E53" s="17">
        <v>186583370381.39001</v>
      </c>
      <c r="F53" s="6">
        <f>F54</f>
        <v>13057205690.51</v>
      </c>
      <c r="G53" s="7">
        <f t="shared" si="29"/>
        <v>0</v>
      </c>
      <c r="H53" s="17">
        <f t="shared" si="29"/>
        <v>0</v>
      </c>
      <c r="I53" s="6">
        <f>I54</f>
        <v>232694402604.11005</v>
      </c>
      <c r="J53" s="7">
        <f t="shared" si="29"/>
        <v>183408593917.11002</v>
      </c>
      <c r="K53" s="17">
        <f t="shared" si="29"/>
        <v>186583370381.39001</v>
      </c>
      <c r="L53" s="63"/>
      <c r="M53" s="63"/>
      <c r="N53" s="65"/>
      <c r="O53" s="65"/>
      <c r="P53" s="65"/>
    </row>
    <row r="54" spans="1:16" ht="21" customHeight="1">
      <c r="A54" s="26" t="s">
        <v>21</v>
      </c>
      <c r="B54" s="27" t="s">
        <v>22</v>
      </c>
      <c r="C54" s="6">
        <f>C55</f>
        <v>219637196913.60004</v>
      </c>
      <c r="D54" s="7">
        <v>183408593917.11002</v>
      </c>
      <c r="E54" s="17">
        <v>186583370381.39001</v>
      </c>
      <c r="F54" s="6">
        <f>F55</f>
        <v>13057205690.51</v>
      </c>
      <c r="G54" s="7">
        <f t="shared" si="29"/>
        <v>0</v>
      </c>
      <c r="H54" s="17">
        <f t="shared" si="29"/>
        <v>0</v>
      </c>
      <c r="I54" s="6">
        <f>I55</f>
        <v>232694402604.11005</v>
      </c>
      <c r="J54" s="7">
        <f t="shared" si="29"/>
        <v>183408593917.11002</v>
      </c>
      <c r="K54" s="17">
        <f t="shared" si="29"/>
        <v>186583370381.39001</v>
      </c>
      <c r="L54" s="63"/>
      <c r="M54" s="63"/>
      <c r="N54" s="65"/>
      <c r="O54" s="65"/>
      <c r="P54" s="65"/>
    </row>
    <row r="55" spans="1:16" ht="30" customHeight="1">
      <c r="A55" s="36" t="s">
        <v>33</v>
      </c>
      <c r="B55" s="34" t="s">
        <v>23</v>
      </c>
      <c r="C55" s="11">
        <v>219637196913.60004</v>
      </c>
      <c r="D55" s="12">
        <v>183408593917.11002</v>
      </c>
      <c r="E55" s="20">
        <v>186583370381.39001</v>
      </c>
      <c r="F55" s="80">
        <f>2049953289.37+7252401.14-F20-F29</f>
        <v>13057205690.51</v>
      </c>
      <c r="G55" s="12">
        <f>0-G20-G29</f>
        <v>0</v>
      </c>
      <c r="H55" s="20">
        <f>-H20-H29</f>
        <v>0</v>
      </c>
      <c r="I55" s="11">
        <f>C55+F55</f>
        <v>232694402604.11005</v>
      </c>
      <c r="J55" s="12">
        <f>D55+G55</f>
        <v>183408593917.11002</v>
      </c>
      <c r="K55" s="20">
        <f>E55+H55</f>
        <v>186583370381.39001</v>
      </c>
      <c r="L55" s="63"/>
      <c r="M55" s="63"/>
      <c r="N55" s="65"/>
      <c r="O55" s="65"/>
      <c r="P55" s="65"/>
    </row>
    <row r="56" spans="1:16" ht="29.25" customHeight="1">
      <c r="A56" s="31" t="s">
        <v>40</v>
      </c>
      <c r="B56" s="32" t="s">
        <v>41</v>
      </c>
      <c r="C56" s="8">
        <v>71146666.5</v>
      </c>
      <c r="D56" s="9">
        <v>71146666.5</v>
      </c>
      <c r="E56" s="18">
        <v>604202066.5</v>
      </c>
      <c r="F56" s="8">
        <f>F57+F60</f>
        <v>0</v>
      </c>
      <c r="G56" s="9">
        <f t="shared" ref="G56:H56" si="30">G57+G60</f>
        <v>0</v>
      </c>
      <c r="H56" s="18">
        <f t="shared" si="30"/>
        <v>0</v>
      </c>
      <c r="I56" s="8">
        <f>I57+I60</f>
        <v>71146666.5</v>
      </c>
      <c r="J56" s="9">
        <f t="shared" ref="J56:K56" si="31">J57+J60</f>
        <v>71146666.5</v>
      </c>
      <c r="K56" s="18">
        <f t="shared" si="31"/>
        <v>604202066.5</v>
      </c>
      <c r="L56" s="64"/>
      <c r="M56" s="64"/>
      <c r="N56" s="65"/>
      <c r="O56" s="65"/>
      <c r="P56" s="65"/>
    </row>
    <row r="57" spans="1:16" ht="43.5" hidden="1" customHeight="1">
      <c r="A57" s="40" t="s">
        <v>42</v>
      </c>
      <c r="B57" s="41" t="s">
        <v>43</v>
      </c>
      <c r="C57" s="6">
        <v>0</v>
      </c>
      <c r="D57" s="7">
        <v>0</v>
      </c>
      <c r="E57" s="17">
        <v>0</v>
      </c>
      <c r="F57" s="6">
        <f>F58</f>
        <v>0</v>
      </c>
      <c r="G57" s="7">
        <f t="shared" ref="G57:K58" si="32">G58</f>
        <v>0</v>
      </c>
      <c r="H57" s="17">
        <f t="shared" si="32"/>
        <v>0</v>
      </c>
      <c r="I57" s="6">
        <f>I58</f>
        <v>0</v>
      </c>
      <c r="J57" s="7">
        <f t="shared" si="32"/>
        <v>0</v>
      </c>
      <c r="K57" s="17">
        <f t="shared" si="32"/>
        <v>0</v>
      </c>
      <c r="L57" s="63"/>
      <c r="M57" s="63"/>
      <c r="N57" s="65"/>
      <c r="O57" s="65"/>
      <c r="P57" s="65"/>
    </row>
    <row r="58" spans="1:16" ht="52.5" hidden="1" customHeight="1">
      <c r="A58" s="26" t="s">
        <v>44</v>
      </c>
      <c r="B58" s="27" t="s">
        <v>45</v>
      </c>
      <c r="C58" s="6">
        <v>0</v>
      </c>
      <c r="D58" s="7">
        <v>0</v>
      </c>
      <c r="E58" s="17">
        <v>0</v>
      </c>
      <c r="F58" s="6">
        <f>F59</f>
        <v>0</v>
      </c>
      <c r="G58" s="7">
        <f t="shared" si="32"/>
        <v>0</v>
      </c>
      <c r="H58" s="17">
        <f t="shared" si="32"/>
        <v>0</v>
      </c>
      <c r="I58" s="6">
        <f>I59</f>
        <v>0</v>
      </c>
      <c r="J58" s="7">
        <f t="shared" si="32"/>
        <v>0</v>
      </c>
      <c r="K58" s="17">
        <f t="shared" si="32"/>
        <v>0</v>
      </c>
      <c r="L58" s="63"/>
      <c r="M58" s="63"/>
      <c r="N58" s="65"/>
      <c r="O58" s="65"/>
      <c r="P58" s="65"/>
    </row>
    <row r="59" spans="1:16" ht="49.5" hidden="1" customHeight="1">
      <c r="A59" s="28" t="s">
        <v>46</v>
      </c>
      <c r="B59" s="27" t="s">
        <v>47</v>
      </c>
      <c r="C59" s="6">
        <v>0</v>
      </c>
      <c r="D59" s="7">
        <v>0</v>
      </c>
      <c r="E59" s="17">
        <v>0</v>
      </c>
      <c r="F59" s="6">
        <v>0</v>
      </c>
      <c r="G59" s="7">
        <v>0</v>
      </c>
      <c r="H59" s="17">
        <v>0</v>
      </c>
      <c r="I59" s="6">
        <v>0</v>
      </c>
      <c r="J59" s="7">
        <v>0</v>
      </c>
      <c r="K59" s="17">
        <v>0</v>
      </c>
      <c r="L59" s="63"/>
      <c r="M59" s="63"/>
      <c r="N59" s="65"/>
      <c r="O59" s="65"/>
      <c r="P59" s="65"/>
    </row>
    <row r="60" spans="1:16" ht="32.1" customHeight="1">
      <c r="A60" s="57" t="s">
        <v>61</v>
      </c>
      <c r="B60" s="41" t="s">
        <v>60</v>
      </c>
      <c r="C60" s="47">
        <v>71146666.5</v>
      </c>
      <c r="D60" s="48">
        <v>71146666.5</v>
      </c>
      <c r="E60" s="58">
        <v>604202066.5</v>
      </c>
      <c r="F60" s="47">
        <f>F61</f>
        <v>0</v>
      </c>
      <c r="G60" s="48">
        <f t="shared" ref="G60:K62" si="33">G61</f>
        <v>0</v>
      </c>
      <c r="H60" s="58">
        <f t="shared" si="33"/>
        <v>0</v>
      </c>
      <c r="I60" s="47">
        <f>I61</f>
        <v>71146666.5</v>
      </c>
      <c r="J60" s="48">
        <f t="shared" si="33"/>
        <v>71146666.5</v>
      </c>
      <c r="K60" s="58">
        <f t="shared" si="33"/>
        <v>604202066.5</v>
      </c>
      <c r="L60" s="64"/>
      <c r="M60" s="64"/>
      <c r="N60" s="65"/>
      <c r="O60" s="65"/>
      <c r="P60" s="65"/>
    </row>
    <row r="61" spans="1:16" ht="31.5" customHeight="1">
      <c r="A61" s="28" t="s">
        <v>63</v>
      </c>
      <c r="B61" s="27" t="s">
        <v>62</v>
      </c>
      <c r="C61" s="6">
        <v>71146666.5</v>
      </c>
      <c r="D61" s="7">
        <v>71146666.5</v>
      </c>
      <c r="E61" s="17">
        <v>604202066.5</v>
      </c>
      <c r="F61" s="6">
        <f>F62</f>
        <v>0</v>
      </c>
      <c r="G61" s="7">
        <f t="shared" si="33"/>
        <v>0</v>
      </c>
      <c r="H61" s="17">
        <f t="shared" si="33"/>
        <v>0</v>
      </c>
      <c r="I61" s="6">
        <f>I62</f>
        <v>71146666.5</v>
      </c>
      <c r="J61" s="7">
        <f t="shared" si="33"/>
        <v>71146666.5</v>
      </c>
      <c r="K61" s="17">
        <f t="shared" si="33"/>
        <v>604202066.5</v>
      </c>
      <c r="L61" s="63"/>
      <c r="M61" s="63"/>
      <c r="N61" s="65"/>
      <c r="O61" s="65"/>
      <c r="P61" s="65"/>
    </row>
    <row r="62" spans="1:16" ht="43.5" customHeight="1">
      <c r="A62" s="28" t="s">
        <v>65</v>
      </c>
      <c r="B62" s="27" t="s">
        <v>64</v>
      </c>
      <c r="C62" s="6">
        <v>71146666.5</v>
      </c>
      <c r="D62" s="7">
        <v>71146666.5</v>
      </c>
      <c r="E62" s="17">
        <v>604202066.5</v>
      </c>
      <c r="F62" s="6">
        <f>F63</f>
        <v>0</v>
      </c>
      <c r="G62" s="7">
        <f t="shared" si="33"/>
        <v>0</v>
      </c>
      <c r="H62" s="17">
        <f t="shared" si="33"/>
        <v>0</v>
      </c>
      <c r="I62" s="6">
        <f>I63</f>
        <v>71146666.5</v>
      </c>
      <c r="J62" s="7">
        <f t="shared" si="33"/>
        <v>71146666.5</v>
      </c>
      <c r="K62" s="17">
        <f t="shared" si="33"/>
        <v>604202066.5</v>
      </c>
      <c r="L62" s="63"/>
      <c r="M62" s="63"/>
      <c r="N62" s="65"/>
      <c r="O62" s="65"/>
      <c r="P62" s="65"/>
    </row>
    <row r="63" spans="1:16" ht="55.5" customHeight="1">
      <c r="A63" s="28" t="s">
        <v>67</v>
      </c>
      <c r="B63" s="27" t="s">
        <v>66</v>
      </c>
      <c r="C63" s="6">
        <v>71146666.5</v>
      </c>
      <c r="D63" s="46">
        <v>71146666.5</v>
      </c>
      <c r="E63" s="50">
        <v>604202066.5</v>
      </c>
      <c r="F63" s="6"/>
      <c r="G63" s="46"/>
      <c r="H63" s="50"/>
      <c r="I63" s="6">
        <f>C63+F63</f>
        <v>71146666.5</v>
      </c>
      <c r="J63" s="46">
        <f>D63+G63</f>
        <v>71146666.5</v>
      </c>
      <c r="K63" s="50">
        <f>E63+H63</f>
        <v>604202066.5</v>
      </c>
      <c r="L63" s="66"/>
      <c r="M63" s="66"/>
      <c r="N63" s="65"/>
      <c r="O63" s="65"/>
      <c r="P63" s="65"/>
    </row>
    <row r="64" spans="1:16" ht="106.5" customHeight="1">
      <c r="A64" s="43" t="s">
        <v>85</v>
      </c>
      <c r="B64" s="34" t="s">
        <v>86</v>
      </c>
      <c r="C64" s="74"/>
      <c r="D64" s="75"/>
      <c r="E64" s="76">
        <v>533055400</v>
      </c>
      <c r="F64" s="74"/>
      <c r="G64" s="75"/>
      <c r="H64" s="76"/>
      <c r="I64" s="74"/>
      <c r="J64" s="75"/>
      <c r="K64" s="76">
        <v>533055400</v>
      </c>
      <c r="L64" s="66"/>
      <c r="M64" s="66"/>
      <c r="N64" s="65"/>
      <c r="O64" s="65"/>
      <c r="P64" s="65"/>
    </row>
    <row r="65" spans="1:16" ht="27" customHeight="1">
      <c r="A65" s="37" t="s">
        <v>24</v>
      </c>
      <c r="B65" s="38"/>
      <c r="C65" s="59">
        <f t="shared" ref="C65" si="34">C17+C22+C47+C56</f>
        <v>19866338484.000053</v>
      </c>
      <c r="D65" s="59">
        <f>D17+D22+D47+D56</f>
        <v>-74013217.330001831</v>
      </c>
      <c r="E65" s="44">
        <v>5563372115.75</v>
      </c>
      <c r="F65" s="59">
        <f t="shared" ref="F65:K65" si="35">F17+F22+F47+F56</f>
        <v>898000000</v>
      </c>
      <c r="G65" s="13">
        <f t="shared" si="35"/>
        <v>0</v>
      </c>
      <c r="H65" s="44">
        <f t="shared" si="35"/>
        <v>0</v>
      </c>
      <c r="I65" s="59">
        <f t="shared" si="35"/>
        <v>20764338484.000046</v>
      </c>
      <c r="J65" s="13">
        <f t="shared" si="35"/>
        <v>-74013217.330001831</v>
      </c>
      <c r="K65" s="44">
        <f t="shared" si="35"/>
        <v>5563372115.75</v>
      </c>
      <c r="L65" s="64" t="s">
        <v>97</v>
      </c>
      <c r="M65" s="64"/>
      <c r="N65" s="65"/>
      <c r="O65" s="65"/>
      <c r="P65" s="65"/>
    </row>
    <row r="66" spans="1:16">
      <c r="C66" s="14"/>
      <c r="D66" s="14"/>
      <c r="E66" s="14"/>
      <c r="F66" s="14"/>
      <c r="G66" s="14"/>
      <c r="H66" s="14"/>
      <c r="I66" s="14"/>
      <c r="J66" s="14"/>
      <c r="K66" s="14"/>
      <c r="L66" s="62"/>
      <c r="M66" s="62"/>
      <c r="N66" s="62"/>
      <c r="O66" s="62"/>
      <c r="P66" s="62"/>
    </row>
    <row r="67" spans="1:16">
      <c r="L67" s="62"/>
      <c r="M67" s="62"/>
      <c r="N67" s="62"/>
      <c r="O67" s="62"/>
      <c r="P67" s="62"/>
    </row>
    <row r="68" spans="1:16">
      <c r="L68" s="62"/>
      <c r="M68" s="62"/>
      <c r="N68" s="62"/>
      <c r="O68" s="62"/>
      <c r="P68" s="62"/>
    </row>
    <row r="69" spans="1:16">
      <c r="L69" s="62"/>
      <c r="M69" s="62"/>
      <c r="N69" s="62"/>
      <c r="O69" s="62"/>
      <c r="P69" s="62"/>
    </row>
    <row r="70" spans="1:16">
      <c r="L70" s="62"/>
      <c r="M70" s="62"/>
      <c r="N70" s="62"/>
      <c r="O70" s="62"/>
      <c r="P70" s="62"/>
    </row>
    <row r="71" spans="1:16">
      <c r="L71" s="62"/>
      <c r="M71" s="62"/>
      <c r="N71" s="62"/>
      <c r="O71" s="62"/>
      <c r="P71" s="62"/>
    </row>
    <row r="72" spans="1:16">
      <c r="L72" s="62"/>
      <c r="M72" s="62"/>
      <c r="N72" s="62"/>
      <c r="O72" s="62"/>
      <c r="P72" s="62"/>
    </row>
    <row r="73" spans="1:16">
      <c r="L73" s="62"/>
      <c r="M73" s="62"/>
      <c r="N73" s="62"/>
      <c r="O73" s="62"/>
      <c r="P73" s="62"/>
    </row>
    <row r="74" spans="1:16">
      <c r="L74" s="62"/>
      <c r="M74" s="62"/>
      <c r="N74" s="62"/>
      <c r="O74" s="62"/>
      <c r="P74" s="62"/>
    </row>
    <row r="75" spans="1:16">
      <c r="L75" s="62"/>
      <c r="M75" s="62"/>
      <c r="N75" s="62"/>
      <c r="O75" s="62"/>
      <c r="P75" s="62"/>
    </row>
    <row r="76" spans="1:16">
      <c r="L76" s="62"/>
      <c r="M76" s="62"/>
      <c r="N76" s="62"/>
      <c r="O76" s="62"/>
      <c r="P76" s="62"/>
    </row>
    <row r="77" spans="1:16">
      <c r="L77" s="62"/>
      <c r="M77" s="62"/>
      <c r="N77" s="62"/>
      <c r="O77" s="62"/>
      <c r="P77" s="62"/>
    </row>
    <row r="78" spans="1:16">
      <c r="L78" s="62"/>
      <c r="M78" s="62"/>
      <c r="N78" s="62"/>
      <c r="O78" s="62"/>
      <c r="P78" s="62"/>
    </row>
    <row r="79" spans="1:16">
      <c r="L79" s="62"/>
      <c r="M79" s="62"/>
      <c r="N79" s="62"/>
      <c r="O79" s="62"/>
      <c r="P79" s="62"/>
    </row>
    <row r="80" spans="1:16">
      <c r="L80" s="62"/>
      <c r="M80" s="62"/>
      <c r="N80" s="62"/>
      <c r="O80" s="62"/>
      <c r="P80" s="62"/>
    </row>
  </sheetData>
  <mergeCells count="20">
    <mergeCell ref="J1:K1"/>
    <mergeCell ref="J2:K2"/>
    <mergeCell ref="J9:K9"/>
    <mergeCell ref="J10:K10"/>
    <mergeCell ref="I14:K14"/>
    <mergeCell ref="A12:K12"/>
    <mergeCell ref="G1:H1"/>
    <mergeCell ref="G2:H2"/>
    <mergeCell ref="G9:H9"/>
    <mergeCell ref="G10:H10"/>
    <mergeCell ref="F14:H14"/>
    <mergeCell ref="B14:B15"/>
    <mergeCell ref="A14:A15"/>
    <mergeCell ref="C14:E14"/>
    <mergeCell ref="D1:E1"/>
    <mergeCell ref="D2:E2"/>
    <mergeCell ref="D9:E9"/>
    <mergeCell ref="D10:E10"/>
    <mergeCell ref="J7:K7"/>
    <mergeCell ref="J8:K8"/>
  </mergeCells>
  <phoneticPr fontId="1" type="noConversion"/>
  <pageMargins left="0.74803149606299213" right="0.51181102362204722" top="0.98425196850393704" bottom="0.6692913385826772" header="0.62992125984251968" footer="0.39370078740157483"/>
  <pageSetup paperSize="9" scale="84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2023-06-08T06:28:55Z</cp:lastPrinted>
  <dcterms:created xsi:type="dcterms:W3CDTF">1996-10-08T23:32:33Z</dcterms:created>
  <dcterms:modified xsi:type="dcterms:W3CDTF">2023-08-18T11:58:20Z</dcterms:modified>
</cp:coreProperties>
</file>