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3"/>
  <c r="T37"/>
  <c r="U37"/>
  <c r="D36" l="1"/>
  <c r="F36" s="1"/>
  <c r="D35"/>
  <c r="F35" s="1"/>
  <c r="D34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L11" l="1"/>
  <c r="N11" s="1"/>
  <c r="O11" s="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H37" l="1"/>
  <c r="M37"/>
  <c r="E37"/>
  <c r="C37"/>
  <c r="B37"/>
  <c r="L33"/>
  <c r="L32"/>
  <c r="L30"/>
  <c r="N30" s="1"/>
  <c r="O30" s="1"/>
  <c r="L29"/>
  <c r="P30" l="1"/>
  <c r="R30" s="1"/>
  <c r="N29"/>
  <c r="N32"/>
  <c r="N33"/>
  <c r="Q30"/>
  <c r="L12"/>
  <c r="N12" s="1"/>
  <c r="O12" s="1"/>
  <c r="L19"/>
  <c r="N19" s="1"/>
  <c r="O19" s="1"/>
  <c r="L34"/>
  <c r="N34" s="1"/>
  <c r="O34" s="1"/>
  <c r="L23"/>
  <c r="N23" s="1"/>
  <c r="O23" s="1"/>
  <c r="L14"/>
  <c r="N14" s="1"/>
  <c r="L16"/>
  <c r="N16" s="1"/>
  <c r="L18"/>
  <c r="N18" s="1"/>
  <c r="O18" s="1"/>
  <c r="L22"/>
  <c r="N22" s="1"/>
  <c r="O22" s="1"/>
  <c r="L15"/>
  <c r="N15" s="1"/>
  <c r="O15" s="1"/>
  <c r="L26"/>
  <c r="N26" s="1"/>
  <c r="L28"/>
  <c r="N28" s="1"/>
  <c r="O28" s="1"/>
  <c r="L36"/>
  <c r="N36" s="1"/>
  <c r="O36" s="1"/>
  <c r="L17"/>
  <c r="N17" s="1"/>
  <c r="O17" s="1"/>
  <c r="L21"/>
  <c r="N21" s="1"/>
  <c r="O21" s="1"/>
  <c r="L25"/>
  <c r="N25" s="1"/>
  <c r="O25" s="1"/>
  <c r="L27"/>
  <c r="N27" s="1"/>
  <c r="O27" s="1"/>
  <c r="L35"/>
  <c r="N35" s="1"/>
  <c r="O35" s="1"/>
  <c r="D37"/>
  <c r="P11"/>
  <c r="L13"/>
  <c r="N13" s="1"/>
  <c r="O13" s="1"/>
  <c r="L20"/>
  <c r="N20" s="1"/>
  <c r="O20" s="1"/>
  <c r="L24"/>
  <c r="N24" s="1"/>
  <c r="O24" s="1"/>
  <c r="L31"/>
  <c r="N31" s="1"/>
  <c r="Q11" l="1"/>
  <c r="Q37" s="1"/>
  <c r="O32"/>
  <c r="O26"/>
  <c r="O16"/>
  <c r="O14"/>
  <c r="P33"/>
  <c r="Q33" s="1"/>
  <c r="O33"/>
  <c r="O31"/>
  <c r="O29"/>
  <c r="P24"/>
  <c r="P21"/>
  <c r="P20"/>
  <c r="Q20" s="1"/>
  <c r="P17"/>
  <c r="P12"/>
  <c r="Q12" s="1"/>
  <c r="P13"/>
  <c r="P27"/>
  <c r="Q27" s="1"/>
  <c r="P22"/>
  <c r="P23"/>
  <c r="R23" s="1"/>
  <c r="R11"/>
  <c r="R37" s="1"/>
  <c r="P35"/>
  <c r="P15"/>
  <c r="P25"/>
  <c r="P28"/>
  <c r="R28" s="1"/>
  <c r="P18"/>
  <c r="P34"/>
  <c r="R34" s="1"/>
  <c r="P19"/>
  <c r="F37"/>
  <c r="P29" l="1"/>
  <c r="P14"/>
  <c r="P31"/>
  <c r="R31" s="1"/>
  <c r="P32"/>
  <c r="Q32" s="1"/>
  <c r="R33"/>
  <c r="P16"/>
  <c r="R16" s="1"/>
  <c r="P26"/>
  <c r="Q26" s="1"/>
  <c r="R14"/>
  <c r="R26"/>
  <c r="R32"/>
  <c r="R15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P37" l="1"/>
  <c r="Q16"/>
  <c r="Q31"/>
  <c r="Q14"/>
  <c r="R29"/>
  <c r="Q29"/>
  <c r="O37"/>
  <c r="P36"/>
  <c r="N37"/>
  <c r="Q36" l="1"/>
  <c r="R36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<sst xmlns="http://schemas.openxmlformats.org/spreadsheetml/2006/main" count="77" uniqueCount="75">
  <si>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</si>
  <si>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</si>
  <si>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</si>
  <si>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</si>
  <si>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</si>
  <si>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</si>
  <si>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</si>
  <si>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</si>
  <si>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</si>
  <si>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</si>
  <si>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</si>
  <si>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</si>
  <si>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</si>
  <si>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</si>
  <si>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</si>
  <si>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</si>
  <si>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</si>
  <si>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</si>
  <si>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</si>
  <si>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</si>
  <si>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</si>
  <si>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</si>
  <si>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</si>
  <si>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</si>
  <si>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</si>
  <si>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</si>
  <si>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</si>
  <si>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</si>
  <si>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</si>
  <si>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</si>
  <si>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</si>
  <si>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</si>
  <si>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</si>
  <si>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</si>
  <si>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</si>
  <si>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</si>
  <si>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</si>
  <si>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</si>
  <si>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</si>
  <si>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</si>
  <si>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</si>
  <si>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</si>
  <si>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</si>
  <si>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</si>
  <si>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</si>
  <si>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</si>
  <si>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</si>
  <si>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</si>
  <si>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</si>
  <si>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</si>
  <si>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</si>
  <si>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</si>
  <si>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</si>
  <si>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</si>
  <si>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</si>
  <si>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</si>
  <si>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</si>
  <si>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</si>
  <si>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</si>
  <si>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</si>
  <si>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</si>
  <si>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</si>
  <si>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6=5/4</t>
  </si>
  <si>
    <t>12=6*7*8*9*10*11</t>
  </si>
  <si>
    <t>14=12-13</t>
  </si>
  <si>
    <t>Прогнозируемая среднегодовая численность воспитанников, обучающихся по программам дошкольного образования на 2022 год, чел.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</si>
  <si>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01.04.2022, чел.)</t>
  </si>
  <si>
    <t>4=2/3</t>
  </si>
  <si>
    <t xml:space="preserve">Прогнозируемая среднегодовая численность младших воспитателей и помощников воспитателей на 2023  год, чел. </t>
  </si>
  <si>
    <t xml:space="preserve">Коэффициент соотношения мл.воспитателей к численности воспитанников в 2022 году,                             
</t>
  </si>
  <si>
    <t>Прогнозируемая среднегодовая численность воспитанников, обучающихся по программам дошкольного образования на 2023 год, чел.</t>
  </si>
  <si>
    <t>Минимальный размер оплаты труда согласно проекту приказа  Минтруда РФ на 2023 год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</si>
  <si>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2023 год
</t>
  </si>
  <si>
    <t xml:space="preserve">Коэффициент  индексации окладов с 1 октября  2023 года на  5,5 % </t>
  </si>
  <si>
    <t>Объем расходов на оплату труда младших воспитателей, помощников воспитателей, учтенный в субвенции согласно методике расчета  на 2023 год, рублей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</si>
</sst>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_(* #,##0.000_);_(* \(#,##0.000\);_(* &quot;-&quot;??_);_(@_)"/>
    <numFmt numFmtId="169" formatCode="_(* #,##0.0000_);_(* \(#,##0.0000\);_(* &quot;-&quot;??_);_(@_)"/>
    <numFmt numFmtId="170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8" fontId="5" fillId="2" borderId="2" xfId="0" applyNumberFormat="1" applyFont="1" applyFill="1" applyBorder="1"/>
    <xf numFmtId="16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164" fontId="8" fillId="2" borderId="2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8" fontId="8" fillId="2" borderId="2" xfId="1" applyNumberFormat="1" applyFont="1" applyFill="1" applyBorder="1" applyAlignment="1">
      <alignment horizontal="center" vertical="center"/>
    </xf>
    <xf numFmtId="169" fontId="8" fillId="2" borderId="2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W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N35" sqref="N35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18" customWidth="1"/>
    <col min="14" max="14" width="15.5703125" customWidth="1"/>
    <col min="15" max="15" width="15.140625" style="37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2" hidden="1" customWidth="1"/>
    <col min="21" max="21" width="27" hidden="1" customWidth="1"/>
    <col min="22" max="22" width="16.42578125" customWidth="1"/>
    <col min="23" max="23" width="33.85546875" customWidth="1"/>
    <col min="24" max="24" width="29.140625" customWidth="1"/>
    <col min="25" max="25" width="18.140625" customWidth="1"/>
  </cols>
  <sheetData>
    <row r="1" spans="1:23" ht="50.25" customHeight="1">
      <c r="B1" s="55" t="s">
        <v>72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"/>
      <c r="P1" s="1"/>
      <c r="Q1" s="1"/>
      <c r="R1" s="1"/>
      <c r="S1" s="1"/>
      <c r="T1" s="1"/>
    </row>
    <row r="2" spans="1:23">
      <c r="A2" s="27" t="s">
        <v>61</v>
      </c>
    </row>
    <row r="3" spans="1:23" ht="40.5" hidden="1" customHeight="1">
      <c r="A3" s="45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8"/>
      <c r="Q3" s="28"/>
      <c r="R3" s="28"/>
      <c r="S3" s="28"/>
      <c r="T3" s="23"/>
    </row>
    <row r="4" spans="1:23" ht="25.5" customHeight="1">
      <c r="A4" s="46"/>
      <c r="B4" s="50" t="s">
        <v>66</v>
      </c>
      <c r="C4" s="47" t="s">
        <v>65</v>
      </c>
      <c r="D4" s="47" t="s">
        <v>69</v>
      </c>
      <c r="E4" s="47" t="s">
        <v>70</v>
      </c>
      <c r="F4" s="50" t="s">
        <v>68</v>
      </c>
      <c r="G4" s="50" t="s">
        <v>71</v>
      </c>
      <c r="H4" s="47" t="s">
        <v>37</v>
      </c>
      <c r="I4" s="47" t="s">
        <v>38</v>
      </c>
      <c r="J4" s="47" t="s">
        <v>41</v>
      </c>
      <c r="K4" s="47" t="s">
        <v>73</v>
      </c>
      <c r="L4" s="47" t="s">
        <v>53</v>
      </c>
      <c r="M4" s="51" t="s">
        <v>74</v>
      </c>
      <c r="N4" s="47" t="s">
        <v>54</v>
      </c>
      <c r="O4" s="47" t="s">
        <v>55</v>
      </c>
      <c r="P4" s="52" t="s">
        <v>48</v>
      </c>
      <c r="Q4" s="53"/>
      <c r="R4" s="53"/>
      <c r="S4" s="53"/>
      <c r="T4" s="54"/>
    </row>
    <row r="5" spans="1:23" ht="12.75" customHeight="1">
      <c r="A5" s="46"/>
      <c r="B5" s="50"/>
      <c r="C5" s="48"/>
      <c r="D5" s="48"/>
      <c r="E5" s="48"/>
      <c r="F5" s="50"/>
      <c r="G5" s="50"/>
      <c r="H5" s="48"/>
      <c r="I5" s="48"/>
      <c r="J5" s="48"/>
      <c r="K5" s="48"/>
      <c r="L5" s="48"/>
      <c r="M5" s="51"/>
      <c r="N5" s="48"/>
      <c r="O5" s="48"/>
      <c r="P5" s="47" t="s">
        <v>56</v>
      </c>
      <c r="Q5" s="47" t="s">
        <v>57</v>
      </c>
      <c r="R5" s="47" t="s">
        <v>58</v>
      </c>
      <c r="S5" s="47" t="s">
        <v>59</v>
      </c>
      <c r="T5" s="47" t="s">
        <v>60</v>
      </c>
    </row>
    <row r="6" spans="1:23" ht="12.75" customHeight="1">
      <c r="A6" s="46"/>
      <c r="B6" s="50"/>
      <c r="C6" s="48"/>
      <c r="D6" s="48"/>
      <c r="E6" s="48"/>
      <c r="F6" s="50"/>
      <c r="G6" s="50"/>
      <c r="H6" s="48"/>
      <c r="I6" s="48"/>
      <c r="J6" s="48"/>
      <c r="K6" s="48"/>
      <c r="L6" s="48"/>
      <c r="M6" s="51"/>
      <c r="N6" s="48"/>
      <c r="O6" s="48"/>
      <c r="P6" s="48"/>
      <c r="Q6" s="48"/>
      <c r="R6" s="48"/>
      <c r="S6" s="48"/>
      <c r="T6" s="48"/>
    </row>
    <row r="7" spans="1:23" ht="101.25" customHeight="1">
      <c r="A7" s="46"/>
      <c r="B7" s="50"/>
      <c r="C7" s="49"/>
      <c r="D7" s="49"/>
      <c r="E7" s="49"/>
      <c r="F7" s="50"/>
      <c r="G7" s="50"/>
      <c r="H7" s="49"/>
      <c r="I7" s="49"/>
      <c r="J7" s="49"/>
      <c r="K7" s="49"/>
      <c r="L7" s="49"/>
      <c r="M7" s="51"/>
      <c r="N7" s="49"/>
      <c r="O7" s="49"/>
      <c r="P7" s="49"/>
      <c r="Q7" s="49"/>
      <c r="R7" s="49"/>
      <c r="S7" s="49"/>
      <c r="T7" s="49"/>
    </row>
    <row r="8" spans="1:23" ht="36" hidden="1" customHeight="1">
      <c r="A8" s="12" t="s">
        <v>33</v>
      </c>
      <c r="B8" s="9"/>
      <c r="C8" s="35"/>
      <c r="D8" s="10" t="s">
        <v>34</v>
      </c>
      <c r="E8" s="10"/>
      <c r="F8" s="9" t="s">
        <v>35</v>
      </c>
      <c r="G8" s="9"/>
      <c r="H8" s="9"/>
      <c r="I8" s="9"/>
      <c r="J8" s="9"/>
      <c r="K8" s="9"/>
      <c r="L8" s="9" t="s">
        <v>44</v>
      </c>
      <c r="M8" s="19"/>
      <c r="N8" s="10" t="s">
        <v>47</v>
      </c>
      <c r="O8" s="36" t="s">
        <v>52</v>
      </c>
      <c r="P8" s="21"/>
      <c r="Q8" s="21"/>
      <c r="R8" s="24"/>
      <c r="S8" s="30"/>
      <c r="T8" s="24"/>
    </row>
    <row r="9" spans="1:23" ht="39" hidden="1" customHeight="1">
      <c r="A9" s="25" t="s">
        <v>49</v>
      </c>
      <c r="B9" s="31" t="s">
        <v>29</v>
      </c>
      <c r="C9" s="32" t="s">
        <v>28</v>
      </c>
      <c r="D9" s="32" t="s">
        <v>30</v>
      </c>
      <c r="E9" s="32" t="s">
        <v>31</v>
      </c>
      <c r="F9" s="31" t="s">
        <v>32</v>
      </c>
      <c r="G9" s="34" t="s">
        <v>36</v>
      </c>
      <c r="H9" s="31" t="s">
        <v>39</v>
      </c>
      <c r="I9" s="31">
        <v>12</v>
      </c>
      <c r="J9" s="31" t="s">
        <v>40</v>
      </c>
      <c r="K9" s="31" t="s">
        <v>42</v>
      </c>
      <c r="L9" s="31" t="s">
        <v>43</v>
      </c>
      <c r="M9" s="33" t="s">
        <v>45</v>
      </c>
      <c r="N9" s="32" t="s">
        <v>46</v>
      </c>
      <c r="O9" s="36" t="s">
        <v>46</v>
      </c>
      <c r="P9" s="32"/>
      <c r="Q9" s="32"/>
      <c r="R9" s="24"/>
      <c r="S9" s="32"/>
      <c r="T9" s="24"/>
    </row>
    <row r="10" spans="1:23" ht="21" customHeight="1">
      <c r="A10" s="3">
        <v>1</v>
      </c>
      <c r="B10" s="4">
        <v>2</v>
      </c>
      <c r="C10" s="4">
        <v>3</v>
      </c>
      <c r="D10" s="4" t="s">
        <v>67</v>
      </c>
      <c r="E10" s="4">
        <v>5</v>
      </c>
      <c r="F10" s="4" t="s">
        <v>62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6" t="s">
        <v>63</v>
      </c>
      <c r="M10" s="4">
        <v>13</v>
      </c>
      <c r="N10" s="4" t="s">
        <v>64</v>
      </c>
      <c r="O10" s="16">
        <v>15</v>
      </c>
      <c r="P10" s="4">
        <v>13</v>
      </c>
      <c r="Q10" s="4" t="s">
        <v>64</v>
      </c>
      <c r="R10" s="4">
        <v>15</v>
      </c>
      <c r="S10" s="4" t="s">
        <v>50</v>
      </c>
      <c r="T10" s="4" t="s">
        <v>51</v>
      </c>
    </row>
    <row r="11" spans="1:23">
      <c r="A11" s="5" t="s">
        <v>0</v>
      </c>
      <c r="B11" s="11">
        <v>157.30000000000001</v>
      </c>
      <c r="C11" s="6">
        <v>2820</v>
      </c>
      <c r="D11" s="6">
        <f>C11/B11</f>
        <v>17.927527018436109</v>
      </c>
      <c r="E11" s="6">
        <v>2597</v>
      </c>
      <c r="F11" s="6">
        <f>E11/D11</f>
        <v>144.86102836879434</v>
      </c>
      <c r="G11" s="6">
        <v>15279</v>
      </c>
      <c r="H11" s="13">
        <v>1.7</v>
      </c>
      <c r="I11" s="6">
        <v>12</v>
      </c>
      <c r="J11" s="14">
        <v>1.302</v>
      </c>
      <c r="K11" s="15">
        <v>1.04386</v>
      </c>
      <c r="L11" s="6">
        <f>F11*G11*H11*I11*J11*K11</f>
        <v>61366294.865589194</v>
      </c>
      <c r="M11" s="20">
        <v>52419031</v>
      </c>
      <c r="N11" s="38">
        <f>L11-M11</f>
        <v>8947263.865589194</v>
      </c>
      <c r="O11" s="39">
        <f>ROUND(N11,-2)</f>
        <v>8947300</v>
      </c>
      <c r="P11" s="6">
        <f>M11+O11</f>
        <v>61366331</v>
      </c>
      <c r="Q11" s="6" t="e">
        <f>P11-#REF!</f>
        <v>#REF!</v>
      </c>
      <c r="R11" s="29" t="e">
        <f>P11/#REF!</f>
        <v>#REF!</v>
      </c>
      <c r="S11" s="6">
        <f>E11-C11</f>
        <v>-223</v>
      </c>
      <c r="T11" s="29">
        <f>E11/C11</f>
        <v>0.92092198581560281</v>
      </c>
      <c r="W11" s="44"/>
    </row>
    <row r="12" spans="1:23">
      <c r="A12" s="5" t="s">
        <v>1</v>
      </c>
      <c r="B12" s="11">
        <v>39.6</v>
      </c>
      <c r="C12" s="6">
        <v>473</v>
      </c>
      <c r="D12" s="6">
        <f t="shared" ref="D12:D36" si="0">C12/B12</f>
        <v>11.944444444444445</v>
      </c>
      <c r="E12" s="6">
        <v>411</v>
      </c>
      <c r="F12" s="6">
        <f t="shared" ref="F12:F36" si="1">E12/D12</f>
        <v>34.409302325581393</v>
      </c>
      <c r="G12" s="6">
        <v>15279</v>
      </c>
      <c r="H12" s="13">
        <v>1.7</v>
      </c>
      <c r="I12" s="6">
        <v>12</v>
      </c>
      <c r="J12" s="14">
        <v>1.302</v>
      </c>
      <c r="K12" s="15">
        <v>1.04386</v>
      </c>
      <c r="L12" s="6">
        <f t="shared" ref="L12:L36" si="2">F12*G12*H12*I12*J12*K12</f>
        <v>14576531.841642665</v>
      </c>
      <c r="M12" s="20">
        <v>7942830</v>
      </c>
      <c r="N12" s="38">
        <f t="shared" ref="N12:N36" si="3">L12-M12</f>
        <v>6633701.8416426647</v>
      </c>
      <c r="O12" s="39">
        <f t="shared" ref="O12:O36" si="4">ROUND(N12,-2)</f>
        <v>6633700</v>
      </c>
      <c r="P12" s="6">
        <f t="shared" ref="P12:P36" si="5">M12+O12</f>
        <v>14576530</v>
      </c>
      <c r="Q12" s="6" t="e">
        <f>P12-#REF!</f>
        <v>#REF!</v>
      </c>
      <c r="R12" s="29" t="e">
        <f>P12/#REF!</f>
        <v>#REF!</v>
      </c>
      <c r="S12" s="6">
        <f t="shared" ref="S12:S36" si="6">E12-C12</f>
        <v>-62</v>
      </c>
      <c r="T12" s="29">
        <f t="shared" ref="T12:T36" si="7">E12/C12</f>
        <v>0.86892177589852004</v>
      </c>
      <c r="W12" s="44"/>
    </row>
    <row r="13" spans="1:23">
      <c r="A13" s="5" t="s">
        <v>2</v>
      </c>
      <c r="B13" s="11">
        <v>32</v>
      </c>
      <c r="C13" s="6">
        <v>490</v>
      </c>
      <c r="D13" s="6">
        <f t="shared" si="0"/>
        <v>15.3125</v>
      </c>
      <c r="E13" s="6">
        <v>460</v>
      </c>
      <c r="F13" s="6">
        <f t="shared" si="1"/>
        <v>30.040816326530614</v>
      </c>
      <c r="G13" s="6">
        <v>15279</v>
      </c>
      <c r="H13" s="13">
        <v>1.7</v>
      </c>
      <c r="I13" s="6">
        <v>12</v>
      </c>
      <c r="J13" s="14">
        <v>1.302</v>
      </c>
      <c r="K13" s="15">
        <v>1.04386</v>
      </c>
      <c r="L13" s="6">
        <f t="shared" si="2"/>
        <v>12725945.780280028</v>
      </c>
      <c r="M13" s="20">
        <v>8314076</v>
      </c>
      <c r="N13" s="38">
        <f t="shared" si="3"/>
        <v>4411869.7802800275</v>
      </c>
      <c r="O13" s="39">
        <f t="shared" si="4"/>
        <v>4411900</v>
      </c>
      <c r="P13" s="6">
        <f t="shared" si="5"/>
        <v>12725976</v>
      </c>
      <c r="Q13" s="6" t="e">
        <f>P13-#REF!</f>
        <v>#REF!</v>
      </c>
      <c r="R13" s="29" t="e">
        <f>P13/#REF!</f>
        <v>#REF!</v>
      </c>
      <c r="S13" s="6">
        <f t="shared" si="6"/>
        <v>-30</v>
      </c>
      <c r="T13" s="29">
        <f t="shared" si="7"/>
        <v>0.93877551020408168</v>
      </c>
      <c r="W13" s="44"/>
    </row>
    <row r="14" spans="1:23">
      <c r="A14" s="5" t="s">
        <v>3</v>
      </c>
      <c r="B14" s="11">
        <v>43.6</v>
      </c>
      <c r="C14" s="6">
        <v>739</v>
      </c>
      <c r="D14" s="6">
        <f t="shared" si="0"/>
        <v>16.949541284403669</v>
      </c>
      <c r="E14" s="6">
        <v>621</v>
      </c>
      <c r="F14" s="6">
        <f t="shared" si="1"/>
        <v>36.638159675236807</v>
      </c>
      <c r="G14" s="6">
        <v>15279</v>
      </c>
      <c r="H14" s="13">
        <v>1.7</v>
      </c>
      <c r="I14" s="6">
        <v>12</v>
      </c>
      <c r="J14" s="14">
        <v>1.302</v>
      </c>
      <c r="K14" s="15">
        <v>1.04386</v>
      </c>
      <c r="L14" s="6">
        <f t="shared" si="2"/>
        <v>15520724.485257458</v>
      </c>
      <c r="M14" s="20">
        <v>13158515</v>
      </c>
      <c r="N14" s="38">
        <f t="shared" si="3"/>
        <v>2362209.4852574579</v>
      </c>
      <c r="O14" s="39">
        <f t="shared" si="4"/>
        <v>2362200</v>
      </c>
      <c r="P14" s="6">
        <f t="shared" si="5"/>
        <v>15520715</v>
      </c>
      <c r="Q14" s="6" t="e">
        <f>P14-#REF!</f>
        <v>#REF!</v>
      </c>
      <c r="R14" s="29" t="e">
        <f>P14/#REF!</f>
        <v>#REF!</v>
      </c>
      <c r="S14" s="6">
        <f t="shared" si="6"/>
        <v>-118</v>
      </c>
      <c r="T14" s="29">
        <f t="shared" si="7"/>
        <v>0.84032476319350469</v>
      </c>
      <c r="W14" s="44"/>
    </row>
    <row r="15" spans="1:23">
      <c r="A15" s="5" t="s">
        <v>4</v>
      </c>
      <c r="B15" s="11">
        <v>57.1</v>
      </c>
      <c r="C15" s="6">
        <v>991</v>
      </c>
      <c r="D15" s="6">
        <f t="shared" si="0"/>
        <v>17.355516637478107</v>
      </c>
      <c r="E15" s="6">
        <v>952</v>
      </c>
      <c r="F15" s="6">
        <f t="shared" si="1"/>
        <v>54.85287588294652</v>
      </c>
      <c r="G15" s="6">
        <v>15279</v>
      </c>
      <c r="H15" s="13">
        <v>1.7</v>
      </c>
      <c r="I15" s="6">
        <v>12</v>
      </c>
      <c r="J15" s="14">
        <v>1.302</v>
      </c>
      <c r="K15" s="15">
        <v>1.04386</v>
      </c>
      <c r="L15" s="6">
        <f t="shared" si="2"/>
        <v>23236876.015327148</v>
      </c>
      <c r="M15" s="20">
        <v>14416669</v>
      </c>
      <c r="N15" s="38">
        <f t="shared" si="3"/>
        <v>8820207.0153271481</v>
      </c>
      <c r="O15" s="39">
        <f t="shared" si="4"/>
        <v>8820200</v>
      </c>
      <c r="P15" s="6">
        <f t="shared" si="5"/>
        <v>23236869</v>
      </c>
      <c r="Q15" s="6" t="e">
        <f>P15-#REF!</f>
        <v>#REF!</v>
      </c>
      <c r="R15" s="29" t="e">
        <f>P15/#REF!</f>
        <v>#REF!</v>
      </c>
      <c r="S15" s="6">
        <f t="shared" si="6"/>
        <v>-39</v>
      </c>
      <c r="T15" s="29">
        <f t="shared" si="7"/>
        <v>0.96064581231079715</v>
      </c>
      <c r="W15" s="44"/>
    </row>
    <row r="16" spans="1:23">
      <c r="A16" s="5" t="s">
        <v>5</v>
      </c>
      <c r="B16" s="11">
        <v>70.3</v>
      </c>
      <c r="C16" s="6">
        <v>1048</v>
      </c>
      <c r="D16" s="6">
        <f t="shared" si="0"/>
        <v>14.907539118065435</v>
      </c>
      <c r="E16" s="6">
        <v>1027</v>
      </c>
      <c r="F16" s="6">
        <f t="shared" si="1"/>
        <v>68.891316793893125</v>
      </c>
      <c r="G16" s="6">
        <v>15279</v>
      </c>
      <c r="H16" s="13">
        <v>1.7</v>
      </c>
      <c r="I16" s="6">
        <v>12</v>
      </c>
      <c r="J16" s="14">
        <v>1.302</v>
      </c>
      <c r="K16" s="15">
        <v>1.04386</v>
      </c>
      <c r="L16" s="6">
        <f t="shared" si="2"/>
        <v>29183866.134719942</v>
      </c>
      <c r="M16" s="20">
        <v>23842831</v>
      </c>
      <c r="N16" s="38">
        <f t="shared" si="3"/>
        <v>5341035.1347199418</v>
      </c>
      <c r="O16" s="39">
        <f t="shared" si="4"/>
        <v>5341000</v>
      </c>
      <c r="P16" s="6">
        <f t="shared" si="5"/>
        <v>29183831</v>
      </c>
      <c r="Q16" s="6" t="e">
        <f>P16-#REF!</f>
        <v>#REF!</v>
      </c>
      <c r="R16" s="29" t="e">
        <f>P16/#REF!</f>
        <v>#REF!</v>
      </c>
      <c r="S16" s="6">
        <f t="shared" si="6"/>
        <v>-21</v>
      </c>
      <c r="T16" s="29">
        <f t="shared" si="7"/>
        <v>0.97996183206106868</v>
      </c>
      <c r="W16" s="44"/>
    </row>
    <row r="17" spans="1:23">
      <c r="A17" s="5" t="s">
        <v>6</v>
      </c>
      <c r="B17" s="11">
        <v>43.5</v>
      </c>
      <c r="C17" s="6">
        <v>844</v>
      </c>
      <c r="D17" s="6">
        <f t="shared" si="0"/>
        <v>19.402298850574713</v>
      </c>
      <c r="E17" s="6">
        <v>686</v>
      </c>
      <c r="F17" s="6">
        <f t="shared" si="1"/>
        <v>35.356635071090047</v>
      </c>
      <c r="G17" s="6">
        <v>15279</v>
      </c>
      <c r="H17" s="13">
        <v>1.7</v>
      </c>
      <c r="I17" s="6">
        <v>12</v>
      </c>
      <c r="J17" s="14">
        <v>1.302</v>
      </c>
      <c r="K17" s="15">
        <v>1.04386</v>
      </c>
      <c r="L17" s="6">
        <f t="shared" si="2"/>
        <v>14977842.679010952</v>
      </c>
      <c r="M17" s="20">
        <v>10906304</v>
      </c>
      <c r="N17" s="38">
        <f t="shared" si="3"/>
        <v>4071538.6790109519</v>
      </c>
      <c r="O17" s="39">
        <f t="shared" si="4"/>
        <v>4071500</v>
      </c>
      <c r="P17" s="6">
        <f t="shared" si="5"/>
        <v>14977804</v>
      </c>
      <c r="Q17" s="6" t="e">
        <f>P17-#REF!</f>
        <v>#REF!</v>
      </c>
      <c r="R17" s="29" t="e">
        <f>P17/#REF!</f>
        <v>#REF!</v>
      </c>
      <c r="S17" s="6">
        <f t="shared" si="6"/>
        <v>-158</v>
      </c>
      <c r="T17" s="29">
        <f t="shared" si="7"/>
        <v>0.8127962085308057</v>
      </c>
      <c r="W17" s="44"/>
    </row>
    <row r="18" spans="1:23">
      <c r="A18" s="5" t="s">
        <v>7</v>
      </c>
      <c r="B18" s="11">
        <v>42.7</v>
      </c>
      <c r="C18" s="6">
        <v>595</v>
      </c>
      <c r="D18" s="6">
        <f t="shared" si="0"/>
        <v>13.934426229508196</v>
      </c>
      <c r="E18" s="6">
        <v>545</v>
      </c>
      <c r="F18" s="6">
        <f t="shared" si="1"/>
        <v>39.111764705882358</v>
      </c>
      <c r="G18" s="6">
        <v>15279</v>
      </c>
      <c r="H18" s="13">
        <v>1.7</v>
      </c>
      <c r="I18" s="6">
        <v>12</v>
      </c>
      <c r="J18" s="14">
        <v>1.302</v>
      </c>
      <c r="K18" s="15">
        <v>1.04386</v>
      </c>
      <c r="L18" s="6">
        <f t="shared" si="2"/>
        <v>16568597.590956736</v>
      </c>
      <c r="M18" s="20">
        <v>9145827</v>
      </c>
      <c r="N18" s="38">
        <f t="shared" si="3"/>
        <v>7422770.5909567364</v>
      </c>
      <c r="O18" s="39">
        <f t="shared" si="4"/>
        <v>7422800</v>
      </c>
      <c r="P18" s="6">
        <f t="shared" si="5"/>
        <v>16568627</v>
      </c>
      <c r="Q18" s="6" t="e">
        <f>P18-#REF!</f>
        <v>#REF!</v>
      </c>
      <c r="R18" s="29" t="e">
        <f>P18/#REF!</f>
        <v>#REF!</v>
      </c>
      <c r="S18" s="6">
        <f t="shared" si="6"/>
        <v>-50</v>
      </c>
      <c r="T18" s="29">
        <f t="shared" si="7"/>
        <v>0.91596638655462181</v>
      </c>
      <c r="W18" s="44"/>
    </row>
    <row r="19" spans="1:23">
      <c r="A19" s="5" t="s">
        <v>8</v>
      </c>
      <c r="B19" s="11">
        <v>48.9</v>
      </c>
      <c r="C19" s="6">
        <v>731</v>
      </c>
      <c r="D19" s="6">
        <f t="shared" si="0"/>
        <v>14.948875255623722</v>
      </c>
      <c r="E19" s="6">
        <v>726</v>
      </c>
      <c r="F19" s="6">
        <f t="shared" si="1"/>
        <v>48.565526675786593</v>
      </c>
      <c r="G19" s="6">
        <v>15279</v>
      </c>
      <c r="H19" s="13">
        <v>1.7</v>
      </c>
      <c r="I19" s="6">
        <v>12</v>
      </c>
      <c r="J19" s="14">
        <v>1.302</v>
      </c>
      <c r="K19" s="15">
        <v>1.04386</v>
      </c>
      <c r="L19" s="6">
        <f t="shared" si="2"/>
        <v>20573417.59787593</v>
      </c>
      <c r="M19" s="20">
        <v>12329645</v>
      </c>
      <c r="N19" s="38">
        <f t="shared" si="3"/>
        <v>8243772.5978759304</v>
      </c>
      <c r="O19" s="39">
        <f t="shared" si="4"/>
        <v>8243800</v>
      </c>
      <c r="P19" s="6">
        <f t="shared" si="5"/>
        <v>20573445</v>
      </c>
      <c r="Q19" s="6" t="e">
        <f>P19-#REF!</f>
        <v>#REF!</v>
      </c>
      <c r="R19" s="29" t="e">
        <f>P19/#REF!</f>
        <v>#REF!</v>
      </c>
      <c r="S19" s="6">
        <f t="shared" si="6"/>
        <v>-5</v>
      </c>
      <c r="T19" s="29">
        <f t="shared" si="7"/>
        <v>0.99316005471956226</v>
      </c>
      <c r="W19" s="44"/>
    </row>
    <row r="20" spans="1:23">
      <c r="A20" s="5" t="s">
        <v>9</v>
      </c>
      <c r="B20" s="11">
        <v>18.2</v>
      </c>
      <c r="C20" s="6">
        <v>223</v>
      </c>
      <c r="D20" s="6">
        <f t="shared" si="0"/>
        <v>12.252747252747254</v>
      </c>
      <c r="E20" s="6">
        <v>199</v>
      </c>
      <c r="F20" s="6">
        <f t="shared" si="1"/>
        <v>16.241255605381166</v>
      </c>
      <c r="G20" s="6">
        <v>15279</v>
      </c>
      <c r="H20" s="13">
        <v>2.2000000000000002</v>
      </c>
      <c r="I20" s="6">
        <v>12</v>
      </c>
      <c r="J20" s="14">
        <v>1.302</v>
      </c>
      <c r="K20" s="15">
        <v>1.04386</v>
      </c>
      <c r="L20" s="6">
        <f t="shared" si="2"/>
        <v>8903724.2095705848</v>
      </c>
      <c r="M20" s="20">
        <v>4347222</v>
      </c>
      <c r="N20" s="38">
        <f t="shared" si="3"/>
        <v>4556502.2095705848</v>
      </c>
      <c r="O20" s="39">
        <f t="shared" si="4"/>
        <v>4556500</v>
      </c>
      <c r="P20" s="6">
        <f t="shared" si="5"/>
        <v>8903722</v>
      </c>
      <c r="Q20" s="6" t="e">
        <f>P20-#REF!</f>
        <v>#REF!</v>
      </c>
      <c r="R20" s="29" t="e">
        <f>P20/#REF!</f>
        <v>#REF!</v>
      </c>
      <c r="S20" s="6">
        <f t="shared" si="6"/>
        <v>-24</v>
      </c>
      <c r="T20" s="29">
        <f t="shared" si="7"/>
        <v>0.8923766816143498</v>
      </c>
      <c r="W20" s="44"/>
    </row>
    <row r="21" spans="1:23">
      <c r="A21" s="5" t="s">
        <v>10</v>
      </c>
      <c r="B21" s="11">
        <v>18.7</v>
      </c>
      <c r="C21" s="6">
        <v>298</v>
      </c>
      <c r="D21" s="6">
        <f t="shared" si="0"/>
        <v>15.935828877005347</v>
      </c>
      <c r="E21" s="6">
        <v>294</v>
      </c>
      <c r="F21" s="6">
        <f t="shared" si="1"/>
        <v>18.448993288590604</v>
      </c>
      <c r="G21" s="6">
        <v>15279</v>
      </c>
      <c r="H21" s="13">
        <v>2.2000000000000002</v>
      </c>
      <c r="I21" s="6">
        <v>12</v>
      </c>
      <c r="J21" s="14">
        <v>1.302</v>
      </c>
      <c r="K21" s="15">
        <v>1.04386</v>
      </c>
      <c r="L21" s="6">
        <f t="shared" si="2"/>
        <v>10114042.42239769</v>
      </c>
      <c r="M21" s="20">
        <v>6428202</v>
      </c>
      <c r="N21" s="38">
        <f t="shared" si="3"/>
        <v>3685840.4223976899</v>
      </c>
      <c r="O21" s="39">
        <f t="shared" si="4"/>
        <v>3685800</v>
      </c>
      <c r="P21" s="6">
        <f t="shared" si="5"/>
        <v>10114002</v>
      </c>
      <c r="Q21" s="6" t="e">
        <f>P21-#REF!</f>
        <v>#REF!</v>
      </c>
      <c r="R21" s="29" t="e">
        <f>P21/#REF!</f>
        <v>#REF!</v>
      </c>
      <c r="S21" s="6">
        <f t="shared" si="6"/>
        <v>-4</v>
      </c>
      <c r="T21" s="29">
        <f t="shared" si="7"/>
        <v>0.98657718120805371</v>
      </c>
      <c r="W21" s="44"/>
    </row>
    <row r="22" spans="1:23">
      <c r="A22" s="5" t="s">
        <v>11</v>
      </c>
      <c r="B22" s="11">
        <v>71.5</v>
      </c>
      <c r="C22" s="6">
        <v>1361</v>
      </c>
      <c r="D22" s="6">
        <f t="shared" si="0"/>
        <v>19.034965034965033</v>
      </c>
      <c r="E22" s="6">
        <v>1271</v>
      </c>
      <c r="F22" s="6">
        <f t="shared" si="1"/>
        <v>66.771858927259373</v>
      </c>
      <c r="G22" s="6">
        <v>15279</v>
      </c>
      <c r="H22" s="13">
        <v>1.7</v>
      </c>
      <c r="I22" s="6">
        <v>12</v>
      </c>
      <c r="J22" s="14">
        <v>1.302</v>
      </c>
      <c r="K22" s="15">
        <v>1.04386</v>
      </c>
      <c r="L22" s="6">
        <f t="shared" si="2"/>
        <v>28286017.501007929</v>
      </c>
      <c r="M22" s="20">
        <v>21166469</v>
      </c>
      <c r="N22" s="38">
        <f t="shared" si="3"/>
        <v>7119548.5010079294</v>
      </c>
      <c r="O22" s="39">
        <f t="shared" si="4"/>
        <v>7119500</v>
      </c>
      <c r="P22" s="6">
        <f t="shared" si="5"/>
        <v>28285969</v>
      </c>
      <c r="Q22" s="6" t="e">
        <f>P22-#REF!</f>
        <v>#REF!</v>
      </c>
      <c r="R22" s="29" t="e">
        <f>P22/#REF!</f>
        <v>#REF!</v>
      </c>
      <c r="S22" s="6">
        <f t="shared" si="6"/>
        <v>-90</v>
      </c>
      <c r="T22" s="29">
        <f t="shared" si="7"/>
        <v>0.93387215282880232</v>
      </c>
      <c r="W22" s="44"/>
    </row>
    <row r="23" spans="1:23">
      <c r="A23" s="5" t="s">
        <v>12</v>
      </c>
      <c r="B23" s="11">
        <v>63.5</v>
      </c>
      <c r="C23" s="6">
        <v>1149</v>
      </c>
      <c r="D23" s="6">
        <f t="shared" si="0"/>
        <v>18.094488188976378</v>
      </c>
      <c r="E23" s="6">
        <v>1031</v>
      </c>
      <c r="F23" s="6">
        <f t="shared" si="1"/>
        <v>56.978677110530896</v>
      </c>
      <c r="G23" s="6">
        <v>15279</v>
      </c>
      <c r="H23" s="13">
        <v>1.7</v>
      </c>
      <c r="I23" s="6">
        <v>12</v>
      </c>
      <c r="J23" s="14">
        <v>1.302</v>
      </c>
      <c r="K23" s="15">
        <v>1.04386</v>
      </c>
      <c r="L23" s="6">
        <f t="shared" si="2"/>
        <v>24137411.835254237</v>
      </c>
      <c r="M23" s="20">
        <v>16893814</v>
      </c>
      <c r="N23" s="38">
        <f t="shared" si="3"/>
        <v>7243597.8352542371</v>
      </c>
      <c r="O23" s="39">
        <f t="shared" si="4"/>
        <v>7243600</v>
      </c>
      <c r="P23" s="6">
        <f t="shared" si="5"/>
        <v>24137414</v>
      </c>
      <c r="Q23" s="6" t="e">
        <f>P23-#REF!</f>
        <v>#REF!</v>
      </c>
      <c r="R23" s="29" t="e">
        <f>P23/#REF!</f>
        <v>#REF!</v>
      </c>
      <c r="S23" s="6">
        <f t="shared" si="6"/>
        <v>-118</v>
      </c>
      <c r="T23" s="29">
        <f t="shared" si="7"/>
        <v>0.89730200174064401</v>
      </c>
      <c r="W23" s="44"/>
    </row>
    <row r="24" spans="1:23">
      <c r="A24" s="5" t="s">
        <v>13</v>
      </c>
      <c r="B24" s="11">
        <v>60.1</v>
      </c>
      <c r="C24" s="6">
        <v>896</v>
      </c>
      <c r="D24" s="6">
        <f t="shared" si="0"/>
        <v>14.908485856905157</v>
      </c>
      <c r="E24" s="6">
        <v>853</v>
      </c>
      <c r="F24" s="6">
        <f t="shared" si="1"/>
        <v>57.215736607142858</v>
      </c>
      <c r="G24" s="6">
        <v>15279</v>
      </c>
      <c r="H24" s="13">
        <v>2.2000000000000002</v>
      </c>
      <c r="I24" s="6">
        <v>12</v>
      </c>
      <c r="J24" s="14">
        <v>1.302</v>
      </c>
      <c r="K24" s="15">
        <v>1.04386</v>
      </c>
      <c r="L24" s="6">
        <f t="shared" si="2"/>
        <v>31366610.536481109</v>
      </c>
      <c r="M24" s="20">
        <v>24337191</v>
      </c>
      <c r="N24" s="38">
        <f t="shared" si="3"/>
        <v>7029419.5364811085</v>
      </c>
      <c r="O24" s="39">
        <f t="shared" si="4"/>
        <v>7029400</v>
      </c>
      <c r="P24" s="6">
        <f t="shared" si="5"/>
        <v>31366591</v>
      </c>
      <c r="Q24" s="6" t="e">
        <f>P24-#REF!</f>
        <v>#REF!</v>
      </c>
      <c r="R24" s="29" t="e">
        <f>P24/#REF!</f>
        <v>#REF!</v>
      </c>
      <c r="S24" s="6">
        <f t="shared" si="6"/>
        <v>-43</v>
      </c>
      <c r="T24" s="29">
        <f t="shared" si="7"/>
        <v>0.9520089285714286</v>
      </c>
      <c r="W24" s="44"/>
    </row>
    <row r="25" spans="1:23">
      <c r="A25" s="5" t="s">
        <v>14</v>
      </c>
      <c r="B25" s="11">
        <v>100.6</v>
      </c>
      <c r="C25" s="6">
        <v>1751</v>
      </c>
      <c r="D25" s="6">
        <f t="shared" si="0"/>
        <v>17.405566600397616</v>
      </c>
      <c r="E25" s="6">
        <v>1648</v>
      </c>
      <c r="F25" s="6">
        <f t="shared" si="1"/>
        <v>94.682352941176461</v>
      </c>
      <c r="G25" s="6">
        <v>15279</v>
      </c>
      <c r="H25" s="13">
        <v>1.7</v>
      </c>
      <c r="I25" s="6">
        <v>12</v>
      </c>
      <c r="J25" s="14">
        <v>1.302</v>
      </c>
      <c r="K25" s="15">
        <v>1.04386</v>
      </c>
      <c r="L25" s="6">
        <f t="shared" si="2"/>
        <v>40109512.231018133</v>
      </c>
      <c r="M25" s="20">
        <v>25185433</v>
      </c>
      <c r="N25" s="38">
        <f t="shared" si="3"/>
        <v>14924079.231018133</v>
      </c>
      <c r="O25" s="39">
        <f t="shared" si="4"/>
        <v>14924100</v>
      </c>
      <c r="P25" s="6">
        <f t="shared" si="5"/>
        <v>40109533</v>
      </c>
      <c r="Q25" s="6" t="e">
        <f>P25-#REF!</f>
        <v>#REF!</v>
      </c>
      <c r="R25" s="29" t="e">
        <f>P25/#REF!</f>
        <v>#REF!</v>
      </c>
      <c r="S25" s="6">
        <f t="shared" si="6"/>
        <v>-103</v>
      </c>
      <c r="T25" s="29">
        <f t="shared" si="7"/>
        <v>0.94117647058823528</v>
      </c>
      <c r="W25" s="44"/>
    </row>
    <row r="26" spans="1:23">
      <c r="A26" s="5" t="s">
        <v>15</v>
      </c>
      <c r="B26" s="11">
        <v>68.3</v>
      </c>
      <c r="C26" s="6">
        <v>1358</v>
      </c>
      <c r="D26" s="6">
        <f t="shared" si="0"/>
        <v>19.882869692532942</v>
      </c>
      <c r="E26" s="6">
        <v>1259</v>
      </c>
      <c r="F26" s="6">
        <f t="shared" si="1"/>
        <v>63.32083946980854</v>
      </c>
      <c r="G26" s="6">
        <v>15279</v>
      </c>
      <c r="H26" s="13">
        <v>1.7</v>
      </c>
      <c r="I26" s="6">
        <v>12</v>
      </c>
      <c r="J26" s="14">
        <v>1.302</v>
      </c>
      <c r="K26" s="15">
        <v>1.04386</v>
      </c>
      <c r="L26" s="6">
        <f t="shared" si="2"/>
        <v>26824090.300866406</v>
      </c>
      <c r="M26" s="20">
        <v>21942828</v>
      </c>
      <c r="N26" s="38">
        <f t="shared" si="3"/>
        <v>4881262.3008664064</v>
      </c>
      <c r="O26" s="39">
        <f t="shared" si="4"/>
        <v>4881300</v>
      </c>
      <c r="P26" s="6">
        <f t="shared" si="5"/>
        <v>26824128</v>
      </c>
      <c r="Q26" s="6" t="e">
        <f>P26-#REF!</f>
        <v>#REF!</v>
      </c>
      <c r="R26" s="29" t="e">
        <f>P26/#REF!</f>
        <v>#REF!</v>
      </c>
      <c r="S26" s="6">
        <f t="shared" si="6"/>
        <v>-99</v>
      </c>
      <c r="T26" s="29">
        <f t="shared" si="7"/>
        <v>0.92709867452135497</v>
      </c>
      <c r="W26" s="44"/>
    </row>
    <row r="27" spans="1:23">
      <c r="A27" s="5" t="s">
        <v>16</v>
      </c>
      <c r="B27" s="11">
        <v>96.6</v>
      </c>
      <c r="C27" s="6">
        <v>1494</v>
      </c>
      <c r="D27" s="6">
        <f t="shared" si="0"/>
        <v>15.465838509316772</v>
      </c>
      <c r="E27" s="6">
        <v>1411</v>
      </c>
      <c r="F27" s="6">
        <f t="shared" si="1"/>
        <v>91.23333333333332</v>
      </c>
      <c r="G27" s="6">
        <v>15279</v>
      </c>
      <c r="H27" s="13">
        <v>1.7</v>
      </c>
      <c r="I27" s="6">
        <v>12</v>
      </c>
      <c r="J27" s="14">
        <v>1.302</v>
      </c>
      <c r="K27" s="15">
        <v>1.04386</v>
      </c>
      <c r="L27" s="6">
        <f t="shared" si="2"/>
        <v>38648432.210840024</v>
      </c>
      <c r="M27" s="20">
        <v>27643194</v>
      </c>
      <c r="N27" s="38">
        <f t="shared" si="3"/>
        <v>11005238.210840024</v>
      </c>
      <c r="O27" s="39">
        <f t="shared" si="4"/>
        <v>11005200</v>
      </c>
      <c r="P27" s="6">
        <f t="shared" si="5"/>
        <v>38648394</v>
      </c>
      <c r="Q27" s="6" t="e">
        <f>P27-#REF!</f>
        <v>#REF!</v>
      </c>
      <c r="R27" s="29" t="e">
        <f>P27/#REF!</f>
        <v>#REF!</v>
      </c>
      <c r="S27" s="6">
        <f t="shared" si="6"/>
        <v>-83</v>
      </c>
      <c r="T27" s="29">
        <f t="shared" si="7"/>
        <v>0.94444444444444442</v>
      </c>
      <c r="W27" s="44"/>
    </row>
    <row r="28" spans="1:23">
      <c r="A28" s="5" t="s">
        <v>17</v>
      </c>
      <c r="B28" s="11">
        <v>61.6</v>
      </c>
      <c r="C28" s="6">
        <v>952</v>
      </c>
      <c r="D28" s="6">
        <f t="shared" si="0"/>
        <v>15.454545454545455</v>
      </c>
      <c r="E28" s="6">
        <v>864</v>
      </c>
      <c r="F28" s="6">
        <f t="shared" si="1"/>
        <v>55.905882352941177</v>
      </c>
      <c r="G28" s="6">
        <v>15279</v>
      </c>
      <c r="H28" s="13">
        <v>1.7</v>
      </c>
      <c r="I28" s="6">
        <v>12</v>
      </c>
      <c r="J28" s="14">
        <v>1.302</v>
      </c>
      <c r="K28" s="15">
        <v>1.04386</v>
      </c>
      <c r="L28" s="6">
        <f t="shared" si="2"/>
        <v>23682952.549925219</v>
      </c>
      <c r="M28" s="20">
        <v>14534880</v>
      </c>
      <c r="N28" s="38">
        <f t="shared" si="3"/>
        <v>9148072.5499252193</v>
      </c>
      <c r="O28" s="39">
        <f t="shared" si="4"/>
        <v>9148100</v>
      </c>
      <c r="P28" s="6">
        <f t="shared" si="5"/>
        <v>23682980</v>
      </c>
      <c r="Q28" s="6" t="e">
        <f>P28-#REF!</f>
        <v>#REF!</v>
      </c>
      <c r="R28" s="29" t="e">
        <f>P28/#REF!</f>
        <v>#REF!</v>
      </c>
      <c r="S28" s="6">
        <f t="shared" si="6"/>
        <v>-88</v>
      </c>
      <c r="T28" s="29">
        <f t="shared" si="7"/>
        <v>0.90756302521008403</v>
      </c>
      <c r="W28" s="44"/>
    </row>
    <row r="29" spans="1:23">
      <c r="A29" s="5" t="s">
        <v>18</v>
      </c>
      <c r="B29" s="11">
        <v>43.1</v>
      </c>
      <c r="C29" s="6">
        <v>548</v>
      </c>
      <c r="D29" s="6">
        <f t="shared" si="0"/>
        <v>12.714617169373549</v>
      </c>
      <c r="E29" s="6">
        <v>502</v>
      </c>
      <c r="F29" s="6">
        <f t="shared" si="1"/>
        <v>39.482116788321171</v>
      </c>
      <c r="G29" s="6">
        <v>15279</v>
      </c>
      <c r="H29" s="13">
        <v>1.7</v>
      </c>
      <c r="I29" s="6">
        <v>12</v>
      </c>
      <c r="J29" s="14">
        <v>1.302</v>
      </c>
      <c r="K29" s="15">
        <v>1.04386</v>
      </c>
      <c r="L29" s="6">
        <f t="shared" si="2"/>
        <v>16725486.820247347</v>
      </c>
      <c r="M29" s="20">
        <v>12368972</v>
      </c>
      <c r="N29" s="38">
        <f t="shared" si="3"/>
        <v>4356514.8202473465</v>
      </c>
      <c r="O29" s="39">
        <f t="shared" si="4"/>
        <v>4356500</v>
      </c>
      <c r="P29" s="6">
        <f t="shared" si="5"/>
        <v>16725472</v>
      </c>
      <c r="Q29" s="6" t="e">
        <f>P29-#REF!</f>
        <v>#REF!</v>
      </c>
      <c r="R29" s="29" t="e">
        <f>P29/#REF!</f>
        <v>#REF!</v>
      </c>
      <c r="S29" s="6">
        <f t="shared" si="6"/>
        <v>-46</v>
      </c>
      <c r="T29" s="29">
        <f t="shared" si="7"/>
        <v>0.91605839416058399</v>
      </c>
      <c r="W29" s="44"/>
    </row>
    <row r="30" spans="1:23">
      <c r="A30" s="5" t="s">
        <v>19</v>
      </c>
      <c r="B30" s="11">
        <v>954.2</v>
      </c>
      <c r="C30" s="6">
        <v>22031</v>
      </c>
      <c r="D30" s="6">
        <f t="shared" si="0"/>
        <v>23.088451058478306</v>
      </c>
      <c r="E30" s="6">
        <v>20069</v>
      </c>
      <c r="F30" s="6">
        <f t="shared" si="1"/>
        <v>869.22245018383194</v>
      </c>
      <c r="G30" s="6">
        <v>15279</v>
      </c>
      <c r="H30" s="13">
        <v>1.7</v>
      </c>
      <c r="I30" s="6">
        <v>12</v>
      </c>
      <c r="J30" s="14">
        <v>1.302</v>
      </c>
      <c r="K30" s="15">
        <v>1.04386</v>
      </c>
      <c r="L30" s="6">
        <f t="shared" si="2"/>
        <v>368221610.61823267</v>
      </c>
      <c r="M30" s="20">
        <v>350813146</v>
      </c>
      <c r="N30" s="38">
        <f t="shared" si="3"/>
        <v>17408464.618232667</v>
      </c>
      <c r="O30" s="39">
        <f t="shared" si="4"/>
        <v>17408500</v>
      </c>
      <c r="P30" s="6">
        <f t="shared" si="5"/>
        <v>368221646</v>
      </c>
      <c r="Q30" s="6" t="e">
        <f>P30-#REF!</f>
        <v>#REF!</v>
      </c>
      <c r="R30" s="29" t="e">
        <f>P30/#REF!</f>
        <v>#REF!</v>
      </c>
      <c r="S30" s="6">
        <f t="shared" si="6"/>
        <v>-1962</v>
      </c>
      <c r="T30" s="29">
        <f t="shared" si="7"/>
        <v>0.91094367028278334</v>
      </c>
      <c r="W30" s="44"/>
    </row>
    <row r="31" spans="1:23">
      <c r="A31" s="5" t="s">
        <v>20</v>
      </c>
      <c r="B31" s="11">
        <v>630.9</v>
      </c>
      <c r="C31" s="6">
        <v>12036</v>
      </c>
      <c r="D31" s="6">
        <f t="shared" si="0"/>
        <v>19.077508321445556</v>
      </c>
      <c r="E31" s="6">
        <v>11486</v>
      </c>
      <c r="F31" s="6">
        <f t="shared" si="1"/>
        <v>602.07023928215347</v>
      </c>
      <c r="G31" s="6">
        <v>15279</v>
      </c>
      <c r="H31" s="13">
        <v>2.2000000000000002</v>
      </c>
      <c r="I31" s="6">
        <v>12</v>
      </c>
      <c r="J31" s="14">
        <v>1.302</v>
      </c>
      <c r="K31" s="15">
        <v>1.04386</v>
      </c>
      <c r="L31" s="6">
        <f t="shared" si="2"/>
        <v>330064835.84817982</v>
      </c>
      <c r="M31" s="20">
        <v>270878090</v>
      </c>
      <c r="N31" s="38">
        <f t="shared" si="3"/>
        <v>59186745.848179817</v>
      </c>
      <c r="O31" s="39">
        <f t="shared" si="4"/>
        <v>59186700</v>
      </c>
      <c r="P31" s="6">
        <f t="shared" si="5"/>
        <v>330064790</v>
      </c>
      <c r="Q31" s="6" t="e">
        <f>P31-#REF!</f>
        <v>#REF!</v>
      </c>
      <c r="R31" s="29" t="e">
        <f>P31/#REF!</f>
        <v>#REF!</v>
      </c>
      <c r="S31" s="6">
        <f t="shared" si="6"/>
        <v>-550</v>
      </c>
      <c r="T31" s="29">
        <f t="shared" si="7"/>
        <v>0.9543037554004653</v>
      </c>
      <c r="W31" s="44"/>
    </row>
    <row r="32" spans="1:23">
      <c r="A32" s="5" t="s">
        <v>21</v>
      </c>
      <c r="B32" s="11">
        <v>270.3</v>
      </c>
      <c r="C32" s="6">
        <v>5040</v>
      </c>
      <c r="D32" s="6">
        <f t="shared" si="0"/>
        <v>18.645948945615981</v>
      </c>
      <c r="E32" s="6">
        <v>4681</v>
      </c>
      <c r="F32" s="6">
        <f t="shared" si="1"/>
        <v>251.04648809523812</v>
      </c>
      <c r="G32" s="6">
        <v>15279</v>
      </c>
      <c r="H32" s="13">
        <v>1.7</v>
      </c>
      <c r="I32" s="6">
        <v>12</v>
      </c>
      <c r="J32" s="14">
        <v>1.302</v>
      </c>
      <c r="K32" s="15">
        <v>1.04386</v>
      </c>
      <c r="L32" s="6">
        <f t="shared" si="2"/>
        <v>106348774.31770113</v>
      </c>
      <c r="M32" s="20">
        <v>78873712</v>
      </c>
      <c r="N32" s="38">
        <f t="shared" si="3"/>
        <v>27475062.317701131</v>
      </c>
      <c r="O32" s="39">
        <f t="shared" si="4"/>
        <v>27475100</v>
      </c>
      <c r="P32" s="6">
        <f t="shared" si="5"/>
        <v>106348812</v>
      </c>
      <c r="Q32" s="6" t="e">
        <f>P32-#REF!</f>
        <v>#REF!</v>
      </c>
      <c r="R32" s="29" t="e">
        <f>P32/#REF!</f>
        <v>#REF!</v>
      </c>
      <c r="S32" s="6">
        <f t="shared" si="6"/>
        <v>-359</v>
      </c>
      <c r="T32" s="29">
        <f t="shared" si="7"/>
        <v>0.9287698412698413</v>
      </c>
      <c r="W32" s="44"/>
    </row>
    <row r="33" spans="1:23">
      <c r="A33" s="5" t="s">
        <v>22</v>
      </c>
      <c r="B33" s="11">
        <v>120.7</v>
      </c>
      <c r="C33" s="6">
        <v>2260</v>
      </c>
      <c r="D33" s="6">
        <f t="shared" si="0"/>
        <v>18.72410936205468</v>
      </c>
      <c r="E33" s="6">
        <v>2053</v>
      </c>
      <c r="F33" s="6">
        <f t="shared" si="1"/>
        <v>109.64473451327434</v>
      </c>
      <c r="G33" s="6">
        <v>15279</v>
      </c>
      <c r="H33" s="13">
        <v>1.7</v>
      </c>
      <c r="I33" s="6">
        <v>12</v>
      </c>
      <c r="J33" s="14">
        <v>1.302</v>
      </c>
      <c r="K33" s="15">
        <v>1.04386</v>
      </c>
      <c r="L33" s="6">
        <f t="shared" si="2"/>
        <v>46447903.790045679</v>
      </c>
      <c r="M33" s="20">
        <v>39843571</v>
      </c>
      <c r="N33" s="38">
        <f t="shared" si="3"/>
        <v>6604332.7900456786</v>
      </c>
      <c r="O33" s="39">
        <f t="shared" si="4"/>
        <v>6604300</v>
      </c>
      <c r="P33" s="6">
        <f t="shared" si="5"/>
        <v>46447871</v>
      </c>
      <c r="Q33" s="6" t="e">
        <f>P33-#REF!</f>
        <v>#REF!</v>
      </c>
      <c r="R33" s="29" t="e">
        <f>P33/#REF!</f>
        <v>#REF!</v>
      </c>
      <c r="S33" s="6">
        <f t="shared" si="6"/>
        <v>-207</v>
      </c>
      <c r="T33" s="29">
        <f t="shared" si="7"/>
        <v>0.90840707964601775</v>
      </c>
      <c r="W33" s="44"/>
    </row>
    <row r="34" spans="1:23">
      <c r="A34" s="5" t="s">
        <v>23</v>
      </c>
      <c r="B34" s="11">
        <v>132</v>
      </c>
      <c r="C34" s="6">
        <v>2246</v>
      </c>
      <c r="D34" s="6">
        <f t="shared" si="0"/>
        <v>17.015151515151516</v>
      </c>
      <c r="E34" s="6">
        <v>2047</v>
      </c>
      <c r="F34" s="6">
        <f t="shared" si="1"/>
        <v>120.30454140694567</v>
      </c>
      <c r="G34" s="6">
        <v>15279</v>
      </c>
      <c r="H34" s="13">
        <v>1.7</v>
      </c>
      <c r="I34" s="6">
        <v>12</v>
      </c>
      <c r="J34" s="14">
        <v>1.302</v>
      </c>
      <c r="K34" s="15">
        <v>1.04386</v>
      </c>
      <c r="L34" s="6">
        <f t="shared" si="2"/>
        <v>50963630.762395352</v>
      </c>
      <c r="M34" s="20">
        <v>36848282</v>
      </c>
      <c r="N34" s="38">
        <f t="shared" si="3"/>
        <v>14115348.762395352</v>
      </c>
      <c r="O34" s="39">
        <f t="shared" si="4"/>
        <v>14115300</v>
      </c>
      <c r="P34" s="6">
        <f t="shared" si="5"/>
        <v>50963582</v>
      </c>
      <c r="Q34" s="6" t="e">
        <f>P34-#REF!</f>
        <v>#REF!</v>
      </c>
      <c r="R34" s="29" t="e">
        <f>P34/#REF!</f>
        <v>#REF!</v>
      </c>
      <c r="S34" s="6">
        <f t="shared" si="6"/>
        <v>-199</v>
      </c>
      <c r="T34" s="29">
        <f t="shared" si="7"/>
        <v>0.91139804096170973</v>
      </c>
      <c r="W34" s="44"/>
    </row>
    <row r="35" spans="1:23">
      <c r="A35" s="5" t="s">
        <v>24</v>
      </c>
      <c r="B35" s="11">
        <v>140.80000000000001</v>
      </c>
      <c r="C35" s="6">
        <v>2180</v>
      </c>
      <c r="D35" s="6">
        <f t="shared" si="0"/>
        <v>15.482954545454545</v>
      </c>
      <c r="E35" s="6">
        <v>2114</v>
      </c>
      <c r="F35" s="6">
        <f t="shared" si="1"/>
        <v>136.53724770642202</v>
      </c>
      <c r="G35" s="6">
        <v>15279</v>
      </c>
      <c r="H35" s="13">
        <v>1.7</v>
      </c>
      <c r="I35" s="6">
        <v>12</v>
      </c>
      <c r="J35" s="14">
        <v>1.302</v>
      </c>
      <c r="K35" s="15">
        <v>1.04386</v>
      </c>
      <c r="L35" s="6">
        <f t="shared" si="2"/>
        <v>57840159.615304977</v>
      </c>
      <c r="M35" s="20">
        <v>36390996</v>
      </c>
      <c r="N35" s="38">
        <f t="shared" si="3"/>
        <v>21449163.615304977</v>
      </c>
      <c r="O35" s="39">
        <f t="shared" si="4"/>
        <v>21449200</v>
      </c>
      <c r="P35" s="6">
        <f t="shared" si="5"/>
        <v>57840196</v>
      </c>
      <c r="Q35" s="6" t="e">
        <f>P35-#REF!</f>
        <v>#REF!</v>
      </c>
      <c r="R35" s="29" t="e">
        <f>P35/#REF!</f>
        <v>#REF!</v>
      </c>
      <c r="S35" s="6">
        <f t="shared" si="6"/>
        <v>-66</v>
      </c>
      <c r="T35" s="29">
        <f t="shared" si="7"/>
        <v>0.96972477064220186</v>
      </c>
      <c r="W35" s="44"/>
    </row>
    <row r="36" spans="1:23">
      <c r="A36" s="5" t="s">
        <v>25</v>
      </c>
      <c r="B36" s="11">
        <v>5</v>
      </c>
      <c r="C36" s="6">
        <v>45</v>
      </c>
      <c r="D36" s="6">
        <f t="shared" si="0"/>
        <v>9</v>
      </c>
      <c r="E36" s="6">
        <v>46</v>
      </c>
      <c r="F36" s="6">
        <f t="shared" si="1"/>
        <v>5.1111111111111107</v>
      </c>
      <c r="G36" s="6">
        <v>15279</v>
      </c>
      <c r="H36" s="26">
        <v>3</v>
      </c>
      <c r="I36" s="6">
        <v>12</v>
      </c>
      <c r="J36" s="14">
        <v>1.302</v>
      </c>
      <c r="K36" s="15">
        <v>1.04386</v>
      </c>
      <c r="L36" s="6">
        <f t="shared" si="2"/>
        <v>3820902.8384419195</v>
      </c>
      <c r="M36" s="20">
        <v>1204990</v>
      </c>
      <c r="N36" s="38">
        <f t="shared" si="3"/>
        <v>2615912.8384419195</v>
      </c>
      <c r="O36" s="39">
        <f t="shared" si="4"/>
        <v>2615900</v>
      </c>
      <c r="P36" s="6">
        <f t="shared" si="5"/>
        <v>3820890</v>
      </c>
      <c r="Q36" s="6" t="e">
        <f>P36-#REF!</f>
        <v>#REF!</v>
      </c>
      <c r="R36" s="29" t="e">
        <f>P36/#REF!</f>
        <v>#REF!</v>
      </c>
      <c r="S36" s="6">
        <f t="shared" si="6"/>
        <v>1</v>
      </c>
      <c r="T36" s="29">
        <f t="shared" si="7"/>
        <v>1.0222222222222221</v>
      </c>
      <c r="W36" s="44"/>
    </row>
    <row r="37" spans="1:23" s="17" customFormat="1" ht="21" customHeight="1">
      <c r="A37" s="8" t="s">
        <v>26</v>
      </c>
      <c r="B37" s="40">
        <f t="shared" ref="B37:U37" si="8">SUM(B11:B36)</f>
        <v>3391.1</v>
      </c>
      <c r="C37" s="40">
        <f t="shared" si="8"/>
        <v>64599</v>
      </c>
      <c r="D37" s="40">
        <f t="shared" ref="D37" si="9">C37/B37</f>
        <v>19.049570935684585</v>
      </c>
      <c r="E37" s="40">
        <f t="shared" si="8"/>
        <v>59853</v>
      </c>
      <c r="F37" s="40">
        <f t="shared" si="8"/>
        <v>3146.9452845492042</v>
      </c>
      <c r="G37" s="40">
        <v>15279</v>
      </c>
      <c r="H37" s="40">
        <f>SUM(H11:H36)/26</f>
        <v>1.8269230769230775</v>
      </c>
      <c r="I37" s="40">
        <v>12</v>
      </c>
      <c r="J37" s="42">
        <v>1.302</v>
      </c>
      <c r="K37" s="43">
        <v>1.04386</v>
      </c>
      <c r="L37" s="40">
        <f>SUM(L11:L36)</f>
        <v>1421236195.3985703</v>
      </c>
      <c r="M37" s="41">
        <f t="shared" si="8"/>
        <v>1142176720</v>
      </c>
      <c r="N37" s="40">
        <f t="shared" si="8"/>
        <v>279059475.39857024</v>
      </c>
      <c r="O37" s="40">
        <f t="shared" si="8"/>
        <v>279059400</v>
      </c>
      <c r="P37" s="40">
        <f t="shared" si="8"/>
        <v>1421236120</v>
      </c>
      <c r="Q37" s="40" t="e">
        <f t="shared" si="8"/>
        <v>#REF!</v>
      </c>
      <c r="R37" s="40" t="e">
        <f t="shared" si="8"/>
        <v>#REF!</v>
      </c>
      <c r="S37" s="40">
        <f t="shared" si="8"/>
        <v>-4746</v>
      </c>
      <c r="T37" s="40">
        <f t="shared" si="8"/>
        <v>24.135721664601789</v>
      </c>
      <c r="U37" s="40">
        <f t="shared" si="8"/>
        <v>0</v>
      </c>
      <c r="V37" s="40"/>
    </row>
    <row r="38" spans="1:23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59055118110236227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2023-08-31T14:13:59Z</cp:lastPrinted>
  <dcterms:created xsi:type="dcterms:W3CDTF">2019-08-28T14:46:56Z</dcterms:created>
  <dcterms:modified xsi:type="dcterms:W3CDTF">2023-08-31T14:14:00Z</dcterms:modified>
</cp:coreProperties>
</file>