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Лист1!$14:$17</definedName>
  </definedNames>
  <calcPr calcId="125725"/>
</workbook>
</file>

<file path=xl/calcChain.xml><?xml version="1.0" encoding="utf-8"?>
<calcChain xmlns="http://schemas.openxmlformats.org/spreadsheetml/2006/main">
  <c r="K33" i="2"/>
  <c r="K34"/>
  <c r="P32" l="1"/>
  <c r="P34"/>
  <c r="P49"/>
  <c r="L32"/>
  <c r="L33"/>
  <c r="L27"/>
  <c r="L31"/>
  <c r="K23"/>
  <c r="K18"/>
  <c r="J26"/>
  <c r="J18" s="1"/>
  <c r="K26"/>
  <c r="K32"/>
  <c r="I27"/>
  <c r="I33" l="1"/>
  <c r="E26"/>
  <c r="E18" s="1"/>
  <c r="E32"/>
  <c r="N48"/>
  <c r="C23"/>
  <c r="N45"/>
  <c r="N41"/>
  <c r="N40"/>
  <c r="N39"/>
  <c r="N38"/>
  <c r="N37"/>
  <c r="N36"/>
  <c r="N29"/>
  <c r="N28"/>
  <c r="N25"/>
  <c r="N24"/>
  <c r="P24"/>
  <c r="P47"/>
  <c r="P46"/>
  <c r="P45"/>
  <c r="P44"/>
  <c r="P43"/>
  <c r="P42"/>
  <c r="P41"/>
  <c r="P40"/>
  <c r="P39"/>
  <c r="P38"/>
  <c r="P37"/>
  <c r="P36"/>
  <c r="P29"/>
  <c r="P28"/>
  <c r="P25"/>
  <c r="J34"/>
  <c r="J33"/>
  <c r="J27"/>
  <c r="J23"/>
  <c r="I23"/>
  <c r="L25"/>
  <c r="L28"/>
  <c r="L29"/>
  <c r="L30"/>
  <c r="I34"/>
  <c r="L36"/>
  <c r="L37"/>
  <c r="L38"/>
  <c r="L39"/>
  <c r="L40"/>
  <c r="L41"/>
  <c r="L24" l="1"/>
  <c r="L23" s="1"/>
  <c r="J32"/>
  <c r="I32"/>
  <c r="I26" s="1"/>
  <c r="I18" s="1"/>
  <c r="L34"/>
  <c r="C27"/>
  <c r="P33"/>
  <c r="N33"/>
  <c r="L18" l="1"/>
  <c r="L26"/>
  <c r="N23"/>
  <c r="P27"/>
  <c r="N27"/>
  <c r="N34"/>
  <c r="N32" s="1"/>
  <c r="P23"/>
  <c r="C34"/>
  <c r="C33"/>
  <c r="C32" l="1"/>
  <c r="P26"/>
  <c r="P18" s="1"/>
  <c r="N26"/>
  <c r="N18" s="1"/>
  <c r="C26" l="1"/>
  <c r="C18" s="1"/>
</calcChain>
</file>

<file path=xl/sharedStrings.xml><?xml version="1.0" encoding="utf-8"?>
<sst xmlns="http://schemas.openxmlformats.org/spreadsheetml/2006/main" count="93" uniqueCount="52">
  <si>
    <t>Привлечение</t>
  </si>
  <si>
    <t>Погашение</t>
  </si>
  <si>
    <t>Наименование показателя</t>
  </si>
  <si>
    <t>в том числе:</t>
  </si>
  <si>
    <t>Утверждено</t>
  </si>
  <si>
    <t>Кредиты кредитных организаций</t>
  </si>
  <si>
    <t>Государственные заимствования в валюте Российской Федерации, всего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</si>
  <si>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</si>
  <si>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</si>
  <si>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</si>
  <si>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</si>
  <si>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</si>
  <si>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Бюджетные кредиты из других бюджетов бюджетной системы Российской Федерации</t>
  </si>
  <si>
    <t>Привлечение из федерального бюджета бюджетных кредитов на пополнение остатка средств на едином счете бюджета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</si>
  <si>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</si>
  <si>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</si>
  <si>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</si>
  <si>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Привлечение из федерального бюджета бюджетных кредитов на финансовое обеспечение реализации инфраструктурных проектов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</si>
  <si>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</si>
  <si>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</si>
  <si>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</si>
  <si>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</si>
  <si>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</si>
  <si>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 в виде обязательств по государственным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</si>
  <si>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</si>
  <si>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</si>
  <si>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2026 год</t>
  </si>
  <si>
    <t>2037 год</t>
  </si>
  <si>
    <t>2027 год</t>
  </si>
  <si>
    <t>2039 год</t>
  </si>
  <si>
    <t>2028 год</t>
  </si>
  <si>
    <t>2040 год</t>
  </si>
  <si>
    <t>Предельный срок погашения</t>
  </si>
  <si>
    <t>Сумма, рублей</t>
  </si>
  <si>
    <t>Предлагаемые изменения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</si>
  <si>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(специальные казначейские кредиты)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</si>
  <si>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</si>
  <si>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к областному закону</t>
  </si>
  <si>
    <t xml:space="preserve">              Таблица № 1 </t>
  </si>
  <si>
    <t>от 20 декабря 2022 г.</t>
  </si>
  <si>
    <t xml:space="preserve"> № 655-40-ОЗ</t>
  </si>
  <si>
    <t>ПРОГРАММА 
государственных внутренних заимствований Архангельской области 
на 2023 год и на плановый период 2024 и 2025 годов</t>
  </si>
  <si>
    <t>»</t>
  </si>
  <si>
    <t>«Приложение № 20</t>
  </si>
  <si>
    <t>2038 год</t>
  </si>
  <si>
    <t>Приложение № 10</t>
  </si>
  <si>
    <t>погашение реструктурированной задолженности по бюджетному кредиту               в соответствии с Дополнительным соглашением от 30 сентября 2020 года                    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</si>
  <si>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                     в соответствии с Дополнительным соглашением от 30 сентября 2020 года                    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</si>
  <si>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                  в соответствии с Дополнительным соглашением от 30 сентября 2020 года                 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</si>
  <si>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                 в соответствии с Дополнительным соглашением от 30 сентября 2020 года                                № 5/5/5/5 к Соглашению от 21 декабря 2017 г. 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</si>
  <si>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г.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</si>
  <si>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погашение реструктурированной задолженности по бюджетному кредиту                        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</si>
</sst>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  <numFmt numFmtId="166" formatCode="#,##0.00_ ;\-#,##0.00\ "/>
  </numFmts>
  <fonts count="1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0.5"/>
      <color theme="0" tint="-4.9989318521683403E-2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0" tint="-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/>
    <xf numFmtId="0" fontId="8" fillId="0" borderId="4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right" vertical="center"/>
    </xf>
    <xf numFmtId="43" fontId="8" fillId="0" borderId="28" xfId="0" applyNumberFormat="1" applyFont="1" applyFill="1" applyBorder="1" applyAlignment="1">
      <alignment horizontal="center" vertical="center"/>
    </xf>
    <xf numFmtId="43" fontId="8" fillId="0" borderId="24" xfId="0" applyNumberFormat="1" applyFont="1" applyFill="1" applyBorder="1" applyAlignment="1">
      <alignment horizontal="center" vertical="center"/>
    </xf>
    <xf numFmtId="4" fontId="8" fillId="0" borderId="28" xfId="0" applyNumberFormat="1" applyFont="1" applyFill="1" applyBorder="1" applyAlignment="1">
      <alignment horizontal="right" vertical="center"/>
    </xf>
    <xf numFmtId="43" fontId="9" fillId="0" borderId="28" xfId="0" applyNumberFormat="1" applyFont="1" applyFill="1" applyBorder="1" applyAlignment="1">
      <alignment horizontal="center" vertical="center"/>
    </xf>
    <xf numFmtId="43" fontId="8" fillId="0" borderId="37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4" fontId="10" fillId="0" borderId="11" xfId="0" applyNumberFormat="1" applyFont="1" applyFill="1" applyBorder="1" applyAlignment="1">
      <alignment horizontal="right" vertical="center"/>
    </xf>
    <xf numFmtId="165" fontId="10" fillId="0" borderId="29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4" fontId="10" fillId="0" borderId="29" xfId="0" applyNumberFormat="1" applyFont="1" applyFill="1" applyBorder="1" applyAlignment="1">
      <alignment horizontal="right" vertical="center"/>
    </xf>
    <xf numFmtId="165" fontId="10" fillId="0" borderId="25" xfId="0" applyNumberFormat="1" applyFont="1" applyFill="1" applyBorder="1" applyAlignment="1">
      <alignment horizontal="center" vertical="center"/>
    </xf>
    <xf numFmtId="4" fontId="10" fillId="0" borderId="14" xfId="0" applyNumberFormat="1" applyFont="1" applyFill="1" applyBorder="1" applyAlignment="1">
      <alignment horizontal="center" vertical="center"/>
    </xf>
    <xf numFmtId="165" fontId="10" fillId="0" borderId="38" xfId="0" applyNumberFormat="1" applyFont="1" applyFill="1" applyBorder="1" applyAlignment="1">
      <alignment horizontal="center" vertical="center"/>
    </xf>
    <xf numFmtId="0" fontId="10" fillId="0" borderId="38" xfId="0" quotePrefix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 indent="1"/>
    </xf>
    <xf numFmtId="4" fontId="8" fillId="0" borderId="11" xfId="0" quotePrefix="1" applyNumberFormat="1" applyFont="1" applyFill="1" applyBorder="1" applyAlignment="1">
      <alignment horizontal="right" vertical="center"/>
    </xf>
    <xf numFmtId="165" fontId="8" fillId="0" borderId="29" xfId="0" quotePrefix="1" applyNumberFormat="1" applyFont="1" applyFill="1" applyBorder="1" applyAlignment="1">
      <alignment horizontal="center" vertical="center"/>
    </xf>
    <xf numFmtId="165" fontId="8" fillId="0" borderId="14" xfId="0" quotePrefix="1" applyNumberFormat="1" applyFont="1" applyFill="1" applyBorder="1" applyAlignment="1">
      <alignment horizontal="center" vertical="center"/>
    </xf>
    <xf numFmtId="4" fontId="8" fillId="0" borderId="29" xfId="0" quotePrefix="1" applyNumberFormat="1" applyFont="1" applyFill="1" applyBorder="1" applyAlignment="1">
      <alignment horizontal="right" vertical="center"/>
    </xf>
    <xf numFmtId="165" fontId="8" fillId="0" borderId="25" xfId="0" quotePrefix="1" applyNumberFormat="1" applyFont="1" applyFill="1" applyBorder="1" applyAlignment="1">
      <alignment horizontal="center" vertical="center"/>
    </xf>
    <xf numFmtId="4" fontId="8" fillId="0" borderId="14" xfId="0" quotePrefix="1" applyNumberFormat="1" applyFont="1" applyFill="1" applyBorder="1" applyAlignment="1">
      <alignment horizontal="center" vertical="center"/>
    </xf>
    <xf numFmtId="165" fontId="8" fillId="0" borderId="38" xfId="0" quotePrefix="1" applyNumberFormat="1" applyFont="1" applyFill="1" applyBorder="1" applyAlignment="1">
      <alignment horizontal="center" vertical="center"/>
    </xf>
    <xf numFmtId="0" fontId="8" fillId="0" borderId="38" xfId="0" quotePrefix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indent="2"/>
    </xf>
    <xf numFmtId="4" fontId="10" fillId="0" borderId="8" xfId="0" quotePrefix="1" applyNumberFormat="1" applyFont="1" applyFill="1" applyBorder="1" applyAlignment="1">
      <alignment horizontal="right" vertical="center"/>
    </xf>
    <xf numFmtId="165" fontId="10" fillId="0" borderId="29" xfId="0" quotePrefix="1" applyNumberFormat="1" applyFont="1" applyFill="1" applyBorder="1" applyAlignment="1">
      <alignment horizontal="center" vertical="center"/>
    </xf>
    <xf numFmtId="165" fontId="10" fillId="0" borderId="14" xfId="0" quotePrefix="1" applyNumberFormat="1" applyFont="1" applyFill="1" applyBorder="1" applyAlignment="1">
      <alignment horizontal="center" vertical="center"/>
    </xf>
    <xf numFmtId="4" fontId="10" fillId="0" borderId="29" xfId="0" quotePrefix="1" applyNumberFormat="1" applyFont="1" applyFill="1" applyBorder="1" applyAlignment="1">
      <alignment horizontal="right" vertical="center"/>
    </xf>
    <xf numFmtId="165" fontId="10" fillId="0" borderId="25" xfId="0" quotePrefix="1" applyNumberFormat="1" applyFont="1" applyFill="1" applyBorder="1" applyAlignment="1">
      <alignment horizontal="center" vertical="center"/>
    </xf>
    <xf numFmtId="4" fontId="10" fillId="0" borderId="14" xfId="0" quotePrefix="1" applyNumberFormat="1" applyFont="1" applyFill="1" applyBorder="1" applyAlignment="1">
      <alignment horizontal="center" vertical="center"/>
    </xf>
    <xf numFmtId="165" fontId="10" fillId="0" borderId="38" xfId="0" quotePrefix="1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right" vertical="center"/>
    </xf>
    <xf numFmtId="165" fontId="8" fillId="0" borderId="30" xfId="0" applyNumberFormat="1" applyFont="1" applyFill="1" applyBorder="1" applyAlignment="1">
      <alignment horizontal="center" vertical="center"/>
    </xf>
    <xf numFmtId="165" fontId="8" fillId="0" borderId="15" xfId="0" applyNumberFormat="1" applyFont="1" applyFill="1" applyBorder="1" applyAlignment="1">
      <alignment horizontal="center" vertical="center"/>
    </xf>
    <xf numFmtId="4" fontId="8" fillId="0" borderId="30" xfId="0" applyNumberFormat="1" applyFont="1" applyFill="1" applyBorder="1" applyAlignment="1">
      <alignment horizontal="right" vertical="center"/>
    </xf>
    <xf numFmtId="165" fontId="9" fillId="0" borderId="30" xfId="0" applyNumberFormat="1" applyFont="1" applyFill="1" applyBorder="1" applyAlignment="1">
      <alignment horizontal="center" vertical="center"/>
    </xf>
    <xf numFmtId="165" fontId="9" fillId="0" borderId="47" xfId="0" applyNumberFormat="1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center" vertical="center"/>
    </xf>
    <xf numFmtId="165" fontId="8" fillId="0" borderId="39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right" vertical="center"/>
    </xf>
    <xf numFmtId="164" fontId="10" fillId="2" borderId="26" xfId="0" applyNumberFormat="1" applyFont="1" applyFill="1" applyBorder="1" applyAlignment="1">
      <alignment horizontal="center" vertical="center"/>
    </xf>
    <xf numFmtId="164" fontId="10" fillId="2" borderId="15" xfId="0" applyNumberFormat="1" applyFont="1" applyFill="1" applyBorder="1" applyAlignment="1">
      <alignment horizontal="center" vertical="center"/>
    </xf>
    <xf numFmtId="4" fontId="10" fillId="2" borderId="30" xfId="0" applyNumberFormat="1" applyFont="1" applyFill="1" applyBorder="1" applyAlignment="1">
      <alignment horizontal="right" vertical="center"/>
    </xf>
    <xf numFmtId="165" fontId="10" fillId="2" borderId="30" xfId="0" applyNumberFormat="1" applyFont="1" applyFill="1" applyBorder="1" applyAlignment="1">
      <alignment horizontal="center" vertical="center"/>
    </xf>
    <xf numFmtId="165" fontId="11" fillId="2" borderId="30" xfId="0" applyNumberFormat="1" applyFont="1" applyFill="1" applyBorder="1" applyAlignment="1">
      <alignment horizontal="center" vertical="center"/>
    </xf>
    <xf numFmtId="4" fontId="10" fillId="2" borderId="39" xfId="0" applyNumberFormat="1" applyFont="1" applyFill="1" applyBorder="1" applyAlignment="1">
      <alignment horizontal="center" vertical="center"/>
    </xf>
    <xf numFmtId="164" fontId="10" fillId="2" borderId="39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right" vertical="center"/>
    </xf>
    <xf numFmtId="0" fontId="8" fillId="2" borderId="25" xfId="0" quotePrefix="1" applyNumberFormat="1" applyFont="1" applyFill="1" applyBorder="1" applyAlignment="1">
      <alignment horizontal="center" vertical="center"/>
    </xf>
    <xf numFmtId="0" fontId="8" fillId="2" borderId="14" xfId="0" quotePrefix="1" applyNumberFormat="1" applyFont="1" applyFill="1" applyBorder="1" applyAlignment="1">
      <alignment horizontal="center" vertical="center"/>
    </xf>
    <xf numFmtId="4" fontId="8" fillId="2" borderId="29" xfId="0" quotePrefix="1" applyNumberFormat="1" applyFont="1" applyFill="1" applyBorder="1" applyAlignment="1">
      <alignment horizontal="right" vertical="center"/>
    </xf>
    <xf numFmtId="165" fontId="8" fillId="2" borderId="30" xfId="0" applyNumberFormat="1" applyFont="1" applyFill="1" applyBorder="1" applyAlignment="1">
      <alignment horizontal="right" vertical="center"/>
    </xf>
    <xf numFmtId="165" fontId="9" fillId="2" borderId="30" xfId="0" applyNumberFormat="1" applyFont="1" applyFill="1" applyBorder="1" applyAlignment="1">
      <alignment horizontal="right" vertical="center"/>
    </xf>
    <xf numFmtId="4" fontId="8" fillId="2" borderId="30" xfId="0" applyNumberFormat="1" applyFont="1" applyFill="1" applyBorder="1" applyAlignment="1">
      <alignment horizontal="right" vertical="center"/>
    </xf>
    <xf numFmtId="0" fontId="8" fillId="2" borderId="38" xfId="0" quotePrefix="1" applyNumberFormat="1" applyFont="1" applyFill="1" applyBorder="1" applyAlignment="1">
      <alignment horizontal="center" vertical="center"/>
    </xf>
    <xf numFmtId="0" fontId="10" fillId="2" borderId="25" xfId="0" quotePrefix="1" applyNumberFormat="1" applyFont="1" applyFill="1" applyBorder="1" applyAlignment="1">
      <alignment horizontal="center" vertical="center"/>
    </xf>
    <xf numFmtId="0" fontId="10" fillId="2" borderId="14" xfId="0" quotePrefix="1" applyNumberFormat="1" applyFont="1" applyFill="1" applyBorder="1" applyAlignment="1">
      <alignment horizontal="center" vertical="center"/>
    </xf>
    <xf numFmtId="4" fontId="10" fillId="2" borderId="29" xfId="0" quotePrefix="1" applyNumberFormat="1" applyFont="1" applyFill="1" applyBorder="1" applyAlignment="1">
      <alignment horizontal="right" vertical="center"/>
    </xf>
    <xf numFmtId="43" fontId="10" fillId="2" borderId="30" xfId="0" applyNumberFormat="1" applyFont="1" applyFill="1" applyBorder="1" applyAlignment="1">
      <alignment horizontal="center" vertical="center"/>
    </xf>
    <xf numFmtId="165" fontId="10" fillId="2" borderId="39" xfId="0" applyNumberFormat="1" applyFont="1" applyFill="1" applyBorder="1" applyAlignment="1">
      <alignment horizontal="center" vertical="center"/>
    </xf>
    <xf numFmtId="0" fontId="10" fillId="2" borderId="38" xfId="0" quotePrefix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indent="3"/>
    </xf>
    <xf numFmtId="4" fontId="10" fillId="0" borderId="8" xfId="0" applyNumberFormat="1" applyFont="1" applyFill="1" applyBorder="1" applyAlignment="1">
      <alignment horizontal="right" vertical="center"/>
    </xf>
    <xf numFmtId="164" fontId="10" fillId="0" borderId="26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165" fontId="10" fillId="0" borderId="30" xfId="0" applyNumberFormat="1" applyFont="1" applyFill="1" applyBorder="1" applyAlignment="1">
      <alignment horizontal="center" vertical="center"/>
    </xf>
    <xf numFmtId="165" fontId="10" fillId="0" borderId="39" xfId="0" applyNumberFormat="1" applyFont="1" applyFill="1" applyBorder="1" applyAlignment="1">
      <alignment horizontal="center" vertical="center"/>
    </xf>
    <xf numFmtId="164" fontId="10" fillId="0" borderId="39" xfId="0" applyNumberFormat="1" applyFont="1" applyFill="1" applyBorder="1" applyAlignment="1">
      <alignment horizontal="center" vertical="center"/>
    </xf>
    <xf numFmtId="164" fontId="10" fillId="0" borderId="38" xfId="0" applyNumberFormat="1" applyFont="1" applyFill="1" applyBorder="1" applyAlignment="1">
      <alignment horizontal="center" vertical="center"/>
    </xf>
    <xf numFmtId="165" fontId="10" fillId="0" borderId="15" xfId="0" applyNumberFormat="1" applyFont="1" applyFill="1" applyBorder="1" applyAlignment="1">
      <alignment horizontal="center" vertical="center"/>
    </xf>
    <xf numFmtId="4" fontId="10" fillId="0" borderId="30" xfId="0" applyNumberFormat="1" applyFont="1" applyFill="1" applyBorder="1" applyAlignment="1">
      <alignment horizontal="right" vertical="center"/>
    </xf>
    <xf numFmtId="165" fontId="10" fillId="0" borderId="26" xfId="0" applyNumberFormat="1" applyFont="1" applyFill="1" applyBorder="1" applyAlignment="1">
      <alignment horizontal="center" vertical="center"/>
    </xf>
    <xf numFmtId="165" fontId="10" fillId="0" borderId="22" xfId="0" applyNumberFormat="1" applyFont="1" applyFill="1" applyBorder="1" applyAlignment="1">
      <alignment horizontal="center" vertical="center"/>
    </xf>
    <xf numFmtId="165" fontId="10" fillId="0" borderId="30" xfId="0" applyNumberFormat="1" applyFont="1" applyFill="1" applyBorder="1" applyAlignment="1">
      <alignment horizontal="right" vertical="center"/>
    </xf>
    <xf numFmtId="165" fontId="10" fillId="0" borderId="15" xfId="0" applyNumberFormat="1" applyFont="1" applyFill="1" applyBorder="1" applyAlignment="1">
      <alignment horizontal="right" vertical="center"/>
    </xf>
    <xf numFmtId="166" fontId="10" fillId="0" borderId="30" xfId="0" applyNumberFormat="1" applyFont="1" applyFill="1" applyBorder="1" applyAlignment="1">
      <alignment horizontal="right" vertical="center"/>
    </xf>
    <xf numFmtId="165" fontId="11" fillId="0" borderId="26" xfId="0" applyNumberFormat="1" applyFont="1" applyFill="1" applyBorder="1" applyAlignment="1">
      <alignment horizontal="right" vertical="center"/>
    </xf>
    <xf numFmtId="166" fontId="10" fillId="0" borderId="15" xfId="0" applyNumberFormat="1" applyFont="1" applyFill="1" applyBorder="1" applyAlignment="1">
      <alignment horizontal="center" vertical="center"/>
    </xf>
    <xf numFmtId="165" fontId="10" fillId="0" borderId="39" xfId="0" applyNumberFormat="1" applyFont="1" applyFill="1" applyBorder="1" applyAlignment="1">
      <alignment horizontal="right" vertical="center"/>
    </xf>
    <xf numFmtId="166" fontId="10" fillId="0" borderId="30" xfId="0" applyNumberFormat="1" applyFont="1" applyFill="1" applyBorder="1" applyAlignment="1">
      <alignment horizontal="center" vertical="center"/>
    </xf>
    <xf numFmtId="165" fontId="11" fillId="0" borderId="26" xfId="0" applyNumberFormat="1" applyFont="1" applyFill="1" applyBorder="1" applyAlignment="1">
      <alignment horizontal="center" vertical="center"/>
    </xf>
    <xf numFmtId="165" fontId="11" fillId="0" borderId="3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indent="4"/>
    </xf>
    <xf numFmtId="165" fontId="10" fillId="0" borderId="30" xfId="0" applyNumberFormat="1" applyFont="1" applyFill="1" applyBorder="1" applyAlignment="1">
      <alignment vertical="center"/>
    </xf>
    <xf numFmtId="165" fontId="10" fillId="0" borderId="15" xfId="0" applyNumberFormat="1" applyFont="1" applyFill="1" applyBorder="1" applyAlignment="1">
      <alignment vertical="center"/>
    </xf>
    <xf numFmtId="165" fontId="10" fillId="0" borderId="26" xfId="0" applyNumberFormat="1" applyFont="1" applyFill="1" applyBorder="1" applyAlignment="1">
      <alignment vertical="center"/>
    </xf>
    <xf numFmtId="165" fontId="10" fillId="0" borderId="39" xfId="0" applyNumberFormat="1" applyFont="1" applyFill="1" applyBorder="1" applyAlignment="1">
      <alignment vertical="center"/>
    </xf>
    <xf numFmtId="164" fontId="10" fillId="0" borderId="30" xfId="0" applyNumberFormat="1" applyFont="1" applyFill="1" applyBorder="1" applyAlignment="1">
      <alignment horizontal="center" vertical="center"/>
    </xf>
    <xf numFmtId="164" fontId="10" fillId="0" borderId="15" xfId="0" applyNumberFormat="1" applyFont="1" applyFill="1" applyBorder="1" applyAlignment="1">
      <alignment horizontal="center" vertical="center"/>
    </xf>
    <xf numFmtId="4" fontId="10" fillId="0" borderId="18" xfId="0" applyNumberFormat="1" applyFont="1" applyFill="1" applyBorder="1" applyAlignment="1">
      <alignment horizontal="right" vertical="center"/>
    </xf>
    <xf numFmtId="164" fontId="10" fillId="0" borderId="31" xfId="0" applyNumberFormat="1" applyFont="1" applyFill="1" applyBorder="1" applyAlignment="1">
      <alignment horizontal="center" vertical="center"/>
    </xf>
    <xf numFmtId="164" fontId="10" fillId="0" borderId="19" xfId="0" applyNumberFormat="1" applyFont="1" applyFill="1" applyBorder="1" applyAlignment="1">
      <alignment horizontal="center" vertical="center"/>
    </xf>
    <xf numFmtId="4" fontId="10" fillId="0" borderId="31" xfId="0" applyNumberFormat="1" applyFont="1" applyFill="1" applyBorder="1" applyAlignment="1">
      <alignment horizontal="right" vertical="center"/>
    </xf>
    <xf numFmtId="164" fontId="10" fillId="0" borderId="27" xfId="0" applyNumberFormat="1" applyFont="1" applyFill="1" applyBorder="1" applyAlignment="1">
      <alignment horizontal="center" vertical="center"/>
    </xf>
    <xf numFmtId="164" fontId="10" fillId="0" borderId="40" xfId="0" applyNumberFormat="1" applyFont="1" applyFill="1" applyBorder="1" applyAlignment="1">
      <alignment horizontal="center" vertical="center"/>
    </xf>
    <xf numFmtId="164" fontId="10" fillId="0" borderId="22" xfId="0" applyNumberFormat="1" applyFont="1" applyFill="1" applyBorder="1" applyAlignment="1">
      <alignment horizontal="center" vertical="center"/>
    </xf>
    <xf numFmtId="4" fontId="10" fillId="0" borderId="22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 indent="1"/>
    </xf>
    <xf numFmtId="165" fontId="8" fillId="0" borderId="21" xfId="0" quotePrefix="1" applyNumberFormat="1" applyFont="1" applyFill="1" applyBorder="1" applyAlignment="1">
      <alignment horizontal="center" vertical="center"/>
    </xf>
    <xf numFmtId="4" fontId="8" fillId="0" borderId="21" xfId="0" applyNumberFormat="1" applyFont="1" applyFill="1" applyBorder="1" applyAlignment="1">
      <alignment horizontal="center" vertical="center"/>
    </xf>
    <xf numFmtId="164" fontId="8" fillId="0" borderId="38" xfId="0" applyNumberFormat="1" applyFont="1" applyFill="1" applyBorder="1" applyAlignment="1">
      <alignment horizontal="center" vertical="center"/>
    </xf>
    <xf numFmtId="165" fontId="10" fillId="0" borderId="22" xfId="0" quotePrefix="1" applyNumberFormat="1" applyFont="1" applyFill="1" applyBorder="1" applyAlignment="1">
      <alignment horizontal="center" vertical="center"/>
    </xf>
    <xf numFmtId="165" fontId="10" fillId="0" borderId="15" xfId="0" quotePrefix="1" applyNumberFormat="1" applyFont="1" applyFill="1" applyBorder="1" applyAlignment="1">
      <alignment horizontal="center" vertical="center"/>
    </xf>
    <xf numFmtId="4" fontId="10" fillId="0" borderId="30" xfId="0" quotePrefix="1" applyNumberFormat="1" applyFont="1" applyFill="1" applyBorder="1" applyAlignment="1">
      <alignment horizontal="right" vertical="center"/>
    </xf>
    <xf numFmtId="165" fontId="10" fillId="0" borderId="30" xfId="0" quotePrefix="1" applyNumberFormat="1" applyFont="1" applyFill="1" applyBorder="1" applyAlignment="1">
      <alignment horizontal="center" vertical="center"/>
    </xf>
    <xf numFmtId="4" fontId="10" fillId="0" borderId="22" xfId="0" applyNumberFormat="1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5" fontId="10" fillId="0" borderId="39" xfId="0" quotePrefix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 indent="2"/>
    </xf>
    <xf numFmtId="4" fontId="10" fillId="0" borderId="9" xfId="0" quotePrefix="1" applyNumberFormat="1" applyFont="1" applyFill="1" applyBorder="1" applyAlignment="1">
      <alignment horizontal="right" vertical="center"/>
    </xf>
    <xf numFmtId="165" fontId="10" fillId="0" borderId="23" xfId="0" quotePrefix="1" applyNumberFormat="1" applyFont="1" applyFill="1" applyBorder="1" applyAlignment="1">
      <alignment horizontal="center" vertical="center"/>
    </xf>
    <xf numFmtId="165" fontId="10" fillId="0" borderId="16" xfId="0" quotePrefix="1" applyNumberFormat="1" applyFont="1" applyFill="1" applyBorder="1" applyAlignment="1">
      <alignment horizontal="center" vertical="center"/>
    </xf>
    <xf numFmtId="4" fontId="10" fillId="0" borderId="34" xfId="0" quotePrefix="1" applyNumberFormat="1" applyFont="1" applyFill="1" applyBorder="1" applyAlignment="1">
      <alignment horizontal="right" vertical="center"/>
    </xf>
    <xf numFmtId="165" fontId="10" fillId="0" borderId="34" xfId="0" quotePrefix="1" applyNumberFormat="1" applyFont="1" applyFill="1" applyBorder="1" applyAlignment="1">
      <alignment horizontal="center" vertical="center"/>
    </xf>
    <xf numFmtId="4" fontId="10" fillId="0" borderId="23" xfId="0" applyNumberFormat="1" applyFont="1" applyFill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/>
    </xf>
    <xf numFmtId="165" fontId="10" fillId="0" borderId="35" xfId="0" quotePrefix="1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3" fontId="8" fillId="0" borderId="7" xfId="0" applyNumberFormat="1" applyFont="1" applyFill="1" applyBorder="1" applyAlignment="1">
      <alignment horizontal="center" vertical="center"/>
    </xf>
    <xf numFmtId="43" fontId="10" fillId="0" borderId="11" xfId="0" quotePrefix="1" applyNumberFormat="1" applyFont="1" applyFill="1" applyBorder="1" applyAlignment="1">
      <alignment horizontal="center" vertical="center"/>
    </xf>
    <xf numFmtId="43" fontId="8" fillId="0" borderId="11" xfId="0" quotePrefix="1" applyNumberFormat="1" applyFont="1" applyFill="1" applyBorder="1" applyAlignment="1">
      <alignment horizontal="center" vertical="center"/>
    </xf>
    <xf numFmtId="43" fontId="8" fillId="0" borderId="8" xfId="0" applyNumberFormat="1" applyFont="1" applyFill="1" applyBorder="1" applyAlignment="1">
      <alignment horizontal="center" vertical="center"/>
    </xf>
    <xf numFmtId="43" fontId="10" fillId="0" borderId="8" xfId="0" applyNumberFormat="1" applyFont="1" applyFill="1" applyBorder="1" applyAlignment="1">
      <alignment horizontal="center" vertical="center"/>
    </xf>
    <xf numFmtId="43" fontId="10" fillId="2" borderId="8" xfId="0" applyNumberFormat="1" applyFont="1" applyFill="1" applyBorder="1" applyAlignment="1">
      <alignment horizontal="center" vertical="center"/>
    </xf>
    <xf numFmtId="43" fontId="8" fillId="2" borderId="8" xfId="0" applyNumberFormat="1" applyFont="1" applyFill="1" applyBorder="1" applyAlignment="1">
      <alignment horizontal="center" vertical="center"/>
    </xf>
    <xf numFmtId="43" fontId="10" fillId="0" borderId="1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17" xfId="0" applyFont="1" applyFill="1" applyBorder="1" applyAlignment="1">
      <alignment horizontal="left" vertical="center" wrapText="1" indent="4"/>
    </xf>
    <xf numFmtId="0" fontId="0" fillId="0" borderId="48" xfId="0" applyFill="1" applyBorder="1"/>
    <xf numFmtId="4" fontId="10" fillId="0" borderId="49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0" borderId="5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right" vertical="center"/>
    </xf>
    <xf numFmtId="164" fontId="10" fillId="0" borderId="51" xfId="0" applyNumberFormat="1" applyFont="1" applyFill="1" applyBorder="1" applyAlignment="1">
      <alignment horizontal="center" vertical="center"/>
    </xf>
    <xf numFmtId="166" fontId="10" fillId="0" borderId="50" xfId="0" applyNumberFormat="1" applyFont="1" applyFill="1" applyBorder="1" applyAlignment="1">
      <alignment horizontal="center" vertical="center"/>
    </xf>
    <xf numFmtId="43" fontId="10" fillId="2" borderId="49" xfId="0" applyNumberFormat="1" applyFont="1" applyFill="1" applyBorder="1" applyAlignment="1">
      <alignment horizontal="center" vertical="center"/>
    </xf>
    <xf numFmtId="43" fontId="10" fillId="0" borderId="49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 indent="3"/>
    </xf>
    <xf numFmtId="43" fontId="10" fillId="0" borderId="9" xfId="0" applyNumberFormat="1" applyFont="1" applyFill="1" applyBorder="1" applyAlignment="1">
      <alignment horizontal="center" vertical="center"/>
    </xf>
    <xf numFmtId="165" fontId="8" fillId="0" borderId="24" xfId="0" quotePrefix="1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164" fontId="10" fillId="0" borderId="16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2" fillId="0" borderId="4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2"/>
  <sheetViews>
    <sheetView tabSelected="1" topLeftCell="B44" zoomScaleNormal="100" zoomScaleSheetLayoutView="67" workbookViewId="0">
      <selection activeCell="R52" sqref="R52"/>
    </sheetView>
  </sheetViews>
  <sheetFormatPr defaultColWidth="9.140625" defaultRowHeight="12.75"/>
  <cols>
    <col min="1" max="1" width="6.140625" style="1" hidden="1" customWidth="1"/>
    <col min="2" max="2" width="73.28515625" style="1" customWidth="1"/>
    <col min="3" max="3" width="19.140625" style="1" hidden="1" customWidth="1"/>
    <col min="4" max="4" width="11.42578125" style="1" hidden="1" customWidth="1"/>
    <col min="5" max="5" width="19.7109375" style="1" hidden="1" customWidth="1"/>
    <col min="6" max="6" width="11.7109375" style="1" hidden="1" customWidth="1"/>
    <col min="7" max="7" width="19" style="1" hidden="1" customWidth="1"/>
    <col min="8" max="8" width="11.85546875" style="1" hidden="1" customWidth="1"/>
    <col min="9" max="9" width="19.28515625" style="1" hidden="1" customWidth="1"/>
    <col min="10" max="10" width="18.7109375" style="1" hidden="1" customWidth="1"/>
    <col min="11" max="11" width="16.85546875" style="1" hidden="1" customWidth="1"/>
    <col min="12" max="12" width="19.42578125" style="1" customWidth="1"/>
    <col min="13" max="13" width="12" style="1" customWidth="1"/>
    <col min="14" max="14" width="19" style="158" customWidth="1"/>
    <col min="15" max="15" width="11.5703125" style="1" customWidth="1"/>
    <col min="16" max="16" width="19.5703125" style="158" customWidth="1"/>
    <col min="17" max="17" width="11.7109375" style="1" customWidth="1"/>
    <col min="18" max="18" width="2" style="1" customWidth="1"/>
    <col min="19" max="16384" width="9.140625" style="1"/>
  </cols>
  <sheetData>
    <row r="1" spans="1:17" ht="15.7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48"/>
      <c r="O1" s="23"/>
      <c r="P1" s="185" t="s">
        <v>45</v>
      </c>
      <c r="Q1" s="185"/>
    </row>
    <row r="2" spans="1:17" ht="15.7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48"/>
      <c r="O2" s="23"/>
      <c r="P2" s="185" t="s">
        <v>37</v>
      </c>
      <c r="Q2" s="185"/>
    </row>
    <row r="3" spans="1:17" ht="15.7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48"/>
      <c r="O3" s="23"/>
      <c r="P3" s="148"/>
      <c r="Q3" s="6"/>
    </row>
    <row r="4" spans="1:17" ht="15.7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148"/>
      <c r="O4" s="23"/>
      <c r="P4" s="148"/>
      <c r="Q4" s="6"/>
    </row>
    <row r="5" spans="1:17" ht="15.7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148"/>
      <c r="O5" s="23"/>
      <c r="P5" s="184" t="s">
        <v>43</v>
      </c>
      <c r="Q5" s="185"/>
    </row>
    <row r="6" spans="1:17" ht="15.7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148"/>
      <c r="O6" s="23"/>
      <c r="P6" s="184" t="s">
        <v>37</v>
      </c>
      <c r="Q6" s="185"/>
    </row>
    <row r="7" spans="1:17" ht="15.7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148"/>
      <c r="O7" s="23"/>
      <c r="P7" s="184" t="s">
        <v>39</v>
      </c>
      <c r="Q7" s="185"/>
    </row>
    <row r="8" spans="1:17" ht="15.7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148"/>
      <c r="O8" s="23"/>
      <c r="P8" s="184" t="s">
        <v>40</v>
      </c>
      <c r="Q8" s="185"/>
    </row>
    <row r="9" spans="1:17" ht="15.7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148"/>
      <c r="O9" s="23"/>
      <c r="P9" s="148"/>
      <c r="Q9" s="24"/>
    </row>
    <row r="10" spans="1:17" ht="30" customHeight="1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148"/>
      <c r="O10" s="23"/>
      <c r="P10" s="186" t="s">
        <v>38</v>
      </c>
      <c r="Q10" s="186"/>
    </row>
    <row r="11" spans="1:17" ht="56.25" customHeight="1">
      <c r="B11" s="178" t="s">
        <v>41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</row>
    <row r="12" spans="1:17" ht="14.25" customHeight="1">
      <c r="B12" s="145"/>
      <c r="C12" s="7"/>
      <c r="D12" s="8"/>
      <c r="E12" s="8"/>
      <c r="F12" s="8"/>
      <c r="G12" s="8"/>
      <c r="H12" s="7"/>
      <c r="I12" s="8"/>
      <c r="J12" s="8"/>
      <c r="K12" s="8"/>
      <c r="L12" s="7"/>
      <c r="M12" s="9"/>
      <c r="N12" s="157"/>
      <c r="O12" s="9"/>
      <c r="P12" s="157"/>
      <c r="Q12" s="5"/>
    </row>
    <row r="13" spans="1:17" ht="14.25" hidden="1" customHeight="1">
      <c r="B13" s="147"/>
      <c r="C13" s="183" t="s">
        <v>4</v>
      </c>
      <c r="D13" s="183"/>
      <c r="E13" s="183"/>
      <c r="F13" s="183"/>
      <c r="G13" s="183"/>
      <c r="H13" s="183"/>
      <c r="I13" s="181" t="s">
        <v>34</v>
      </c>
      <c r="J13" s="181"/>
      <c r="K13" s="181"/>
      <c r="L13" s="181"/>
      <c r="M13" s="181"/>
      <c r="N13" s="181"/>
      <c r="O13" s="181"/>
      <c r="P13" s="181"/>
      <c r="Q13" s="181"/>
    </row>
    <row r="14" spans="1:17" ht="21.75" customHeight="1">
      <c r="B14" s="187" t="s">
        <v>2</v>
      </c>
      <c r="C14" s="180" t="s">
        <v>7</v>
      </c>
      <c r="D14" s="181"/>
      <c r="E14" s="182" t="s">
        <v>8</v>
      </c>
      <c r="F14" s="180"/>
      <c r="G14" s="182" t="s">
        <v>9</v>
      </c>
      <c r="H14" s="180"/>
      <c r="I14" s="10" t="s">
        <v>7</v>
      </c>
      <c r="J14" s="11" t="s">
        <v>8</v>
      </c>
      <c r="K14" s="12" t="s">
        <v>9</v>
      </c>
      <c r="L14" s="181" t="s">
        <v>7</v>
      </c>
      <c r="M14" s="181"/>
      <c r="N14" s="181" t="s">
        <v>8</v>
      </c>
      <c r="O14" s="181"/>
      <c r="P14" s="181" t="s">
        <v>9</v>
      </c>
      <c r="Q14" s="181"/>
    </row>
    <row r="15" spans="1:17" ht="43.5" customHeight="1">
      <c r="B15" s="187"/>
      <c r="C15" s="13" t="s">
        <v>33</v>
      </c>
      <c r="D15" s="12" t="s">
        <v>32</v>
      </c>
      <c r="E15" s="13" t="s">
        <v>33</v>
      </c>
      <c r="F15" s="12" t="s">
        <v>32</v>
      </c>
      <c r="G15" s="13" t="s">
        <v>33</v>
      </c>
      <c r="H15" s="12" t="s">
        <v>32</v>
      </c>
      <c r="I15" s="13" t="s">
        <v>33</v>
      </c>
      <c r="J15" s="13" t="s">
        <v>33</v>
      </c>
      <c r="K15" s="12" t="s">
        <v>33</v>
      </c>
      <c r="L15" s="13" t="s">
        <v>33</v>
      </c>
      <c r="M15" s="12" t="s">
        <v>32</v>
      </c>
      <c r="N15" s="10" t="s">
        <v>33</v>
      </c>
      <c r="O15" s="12" t="s">
        <v>32</v>
      </c>
      <c r="P15" s="13" t="s">
        <v>33</v>
      </c>
      <c r="Q15" s="12" t="s">
        <v>32</v>
      </c>
    </row>
    <row r="16" spans="1:17" ht="27" hidden="1" customHeight="1">
      <c r="A16" s="2"/>
      <c r="B16" s="146"/>
      <c r="C16" s="175" t="s">
        <v>4</v>
      </c>
      <c r="D16" s="176"/>
      <c r="E16" s="176"/>
      <c r="F16" s="176"/>
      <c r="G16" s="176"/>
      <c r="H16" s="176"/>
      <c r="I16" s="176"/>
      <c r="J16" s="176"/>
      <c r="K16" s="176"/>
      <c r="L16" s="177"/>
      <c r="M16" s="176"/>
      <c r="N16" s="177"/>
      <c r="O16" s="14"/>
      <c r="P16" s="14"/>
      <c r="Q16" s="5"/>
    </row>
    <row r="17" spans="1:17" s="4" customFormat="1" ht="12.75" customHeight="1">
      <c r="A17" s="3"/>
      <c r="B17" s="15">
        <v>1</v>
      </c>
      <c r="C17" s="16">
        <v>2</v>
      </c>
      <c r="D17" s="17">
        <v>3</v>
      </c>
      <c r="E17" s="18">
        <v>4</v>
      </c>
      <c r="F17" s="17">
        <v>5</v>
      </c>
      <c r="G17" s="18">
        <v>6</v>
      </c>
      <c r="H17" s="17">
        <v>7</v>
      </c>
      <c r="I17" s="19">
        <v>8</v>
      </c>
      <c r="J17" s="20">
        <v>9</v>
      </c>
      <c r="K17" s="17">
        <v>10</v>
      </c>
      <c r="L17" s="16">
        <v>2</v>
      </c>
      <c r="M17" s="21">
        <v>3</v>
      </c>
      <c r="N17" s="16">
        <v>4</v>
      </c>
      <c r="O17" s="21">
        <v>5</v>
      </c>
      <c r="P17" s="16">
        <v>6</v>
      </c>
      <c r="Q17" s="22">
        <v>7</v>
      </c>
    </row>
    <row r="18" spans="1:17" ht="27.75" customHeight="1">
      <c r="B18" s="25" t="s">
        <v>6</v>
      </c>
      <c r="C18" s="26">
        <f t="shared" ref="C18:N18" si="0">C23+C26</f>
        <v>18266754537.599991</v>
      </c>
      <c r="D18" s="27"/>
      <c r="E18" s="26">
        <f t="shared" si="0"/>
        <v>-145159883.83000183</v>
      </c>
      <c r="F18" s="28"/>
      <c r="G18" s="29">
        <v>4959170049.25</v>
      </c>
      <c r="H18" s="28"/>
      <c r="I18" s="27">
        <f t="shared" si="0"/>
        <v>2509155860</v>
      </c>
      <c r="J18" s="30">
        <f t="shared" si="0"/>
        <v>0</v>
      </c>
      <c r="K18" s="30">
        <f t="shared" si="0"/>
        <v>0</v>
      </c>
      <c r="L18" s="149">
        <f>L23+L26</f>
        <v>20775910397.599991</v>
      </c>
      <c r="M18" s="31"/>
      <c r="N18" s="149">
        <f t="shared" si="0"/>
        <v>-145159883.83000183</v>
      </c>
      <c r="O18" s="31"/>
      <c r="P18" s="149">
        <f>P23+P26</f>
        <v>4959170049.25</v>
      </c>
      <c r="Q18" s="31"/>
    </row>
    <row r="19" spans="1:17" ht="17.25" customHeight="1">
      <c r="B19" s="32" t="s">
        <v>3</v>
      </c>
      <c r="C19" s="33"/>
      <c r="D19" s="34"/>
      <c r="E19" s="33"/>
      <c r="F19" s="35"/>
      <c r="G19" s="36"/>
      <c r="H19" s="35"/>
      <c r="I19" s="34"/>
      <c r="J19" s="37"/>
      <c r="K19" s="38"/>
      <c r="L19" s="150"/>
      <c r="M19" s="39"/>
      <c r="N19" s="150"/>
      <c r="O19" s="40"/>
      <c r="P19" s="150"/>
      <c r="Q19" s="39"/>
    </row>
    <row r="20" spans="1:17" ht="23.25" customHeight="1">
      <c r="B20" s="41" t="s">
        <v>10</v>
      </c>
      <c r="C20" s="42"/>
      <c r="D20" s="43"/>
      <c r="E20" s="42"/>
      <c r="F20" s="44"/>
      <c r="G20" s="45"/>
      <c r="H20" s="44"/>
      <c r="I20" s="43"/>
      <c r="J20" s="46"/>
      <c r="K20" s="47"/>
      <c r="L20" s="151"/>
      <c r="M20" s="48"/>
      <c r="N20" s="151"/>
      <c r="O20" s="49"/>
      <c r="P20" s="151"/>
      <c r="Q20" s="48"/>
    </row>
    <row r="21" spans="1:17" ht="20.25" customHeight="1">
      <c r="B21" s="50" t="s">
        <v>0</v>
      </c>
      <c r="C21" s="51"/>
      <c r="D21" s="52"/>
      <c r="E21" s="51"/>
      <c r="F21" s="53"/>
      <c r="G21" s="54"/>
      <c r="H21" s="53"/>
      <c r="I21" s="52"/>
      <c r="J21" s="55"/>
      <c r="K21" s="56"/>
      <c r="L21" s="150"/>
      <c r="M21" s="57"/>
      <c r="N21" s="150"/>
      <c r="O21" s="40"/>
      <c r="P21" s="150"/>
      <c r="Q21" s="57"/>
    </row>
    <row r="22" spans="1:17" ht="23.25" customHeight="1">
      <c r="B22" s="50" t="s">
        <v>1</v>
      </c>
      <c r="C22" s="51"/>
      <c r="D22" s="52"/>
      <c r="E22" s="51"/>
      <c r="F22" s="53"/>
      <c r="G22" s="54"/>
      <c r="H22" s="53"/>
      <c r="I22" s="52"/>
      <c r="J22" s="55"/>
      <c r="K22" s="56"/>
      <c r="L22" s="150"/>
      <c r="M22" s="57"/>
      <c r="N22" s="150"/>
      <c r="O22" s="40"/>
      <c r="P22" s="150"/>
      <c r="Q22" s="57"/>
    </row>
    <row r="23" spans="1:17" ht="23.25" customHeight="1">
      <c r="B23" s="41" t="s">
        <v>5</v>
      </c>
      <c r="C23" s="58">
        <f t="shared" ref="C23:P23" si="1">C24+C25</f>
        <v>14597864513.209991</v>
      </c>
      <c r="D23" s="59"/>
      <c r="E23" s="58">
        <v>2456574061.2099991</v>
      </c>
      <c r="F23" s="60"/>
      <c r="G23" s="61">
        <v>11882983327.889999</v>
      </c>
      <c r="H23" s="60"/>
      <c r="I23" s="62">
        <f t="shared" si="1"/>
        <v>0</v>
      </c>
      <c r="J23" s="63">
        <f t="shared" ref="J23" si="2">J24+J25</f>
        <v>0</v>
      </c>
      <c r="K23" s="64">
        <f t="shared" si="1"/>
        <v>179225418.56999999</v>
      </c>
      <c r="L23" s="152">
        <f t="shared" si="1"/>
        <v>14597864513.209991</v>
      </c>
      <c r="M23" s="65"/>
      <c r="N23" s="152">
        <f t="shared" si="1"/>
        <v>2456574061.2099991</v>
      </c>
      <c r="O23" s="65"/>
      <c r="P23" s="152">
        <f t="shared" si="1"/>
        <v>12062208746.459999</v>
      </c>
      <c r="Q23" s="65"/>
    </row>
    <row r="24" spans="1:17" ht="23.25" customHeight="1">
      <c r="B24" s="50" t="s">
        <v>0</v>
      </c>
      <c r="C24" s="66">
        <v>80152613513.209991</v>
      </c>
      <c r="D24" s="67" t="s">
        <v>26</v>
      </c>
      <c r="E24" s="66">
        <v>36379582061.209999</v>
      </c>
      <c r="F24" s="68" t="s">
        <v>28</v>
      </c>
      <c r="G24" s="69">
        <v>42668667327.889999</v>
      </c>
      <c r="H24" s="68" t="s">
        <v>30</v>
      </c>
      <c r="I24" s="70">
        <v>17000000000</v>
      </c>
      <c r="J24" s="71"/>
      <c r="K24" s="72"/>
      <c r="L24" s="154">
        <f>C24+I24</f>
        <v>97152613513.209991</v>
      </c>
      <c r="M24" s="73" t="s">
        <v>26</v>
      </c>
      <c r="N24" s="154">
        <f>E24+J24</f>
        <v>36379582061.209999</v>
      </c>
      <c r="O24" s="73" t="s">
        <v>28</v>
      </c>
      <c r="P24" s="153">
        <f>G24+K24</f>
        <v>42668667327.889999</v>
      </c>
      <c r="Q24" s="73" t="s">
        <v>30</v>
      </c>
    </row>
    <row r="25" spans="1:17" ht="23.25" customHeight="1">
      <c r="B25" s="50" t="s">
        <v>1</v>
      </c>
      <c r="C25" s="66">
        <v>-65554749000</v>
      </c>
      <c r="D25" s="67"/>
      <c r="E25" s="66">
        <v>-33923008000</v>
      </c>
      <c r="F25" s="68"/>
      <c r="G25" s="69">
        <v>-30785684000</v>
      </c>
      <c r="H25" s="68"/>
      <c r="I25" s="70">
        <v>-17000000000</v>
      </c>
      <c r="J25" s="71"/>
      <c r="K25" s="72">
        <v>179225418.56999999</v>
      </c>
      <c r="L25" s="154">
        <f>C25+I25</f>
        <v>-82554749000</v>
      </c>
      <c r="M25" s="73"/>
      <c r="N25" s="154">
        <f>E25+J25</f>
        <v>-33923008000</v>
      </c>
      <c r="O25" s="73"/>
      <c r="P25" s="153">
        <f>G25+K25</f>
        <v>-30606458581.43</v>
      </c>
      <c r="Q25" s="73"/>
    </row>
    <row r="26" spans="1:17" ht="34.5" customHeight="1">
      <c r="B26" s="41" t="s">
        <v>12</v>
      </c>
      <c r="C26" s="74">
        <f>C27+C32</f>
        <v>3668890024.3899994</v>
      </c>
      <c r="D26" s="75"/>
      <c r="E26" s="74">
        <f>E27+E32</f>
        <v>-2601733945.0400009</v>
      </c>
      <c r="F26" s="76"/>
      <c r="G26" s="77">
        <v>-6923813278.6399994</v>
      </c>
      <c r="H26" s="76"/>
      <c r="I26" s="78">
        <f t="shared" ref="I26:L26" si="3">I27+I32</f>
        <v>2509155860</v>
      </c>
      <c r="J26" s="79">
        <f t="shared" si="3"/>
        <v>0</v>
      </c>
      <c r="K26" s="80">
        <f t="shared" si="3"/>
        <v>-179225418.56999999</v>
      </c>
      <c r="L26" s="155">
        <f t="shared" si="3"/>
        <v>6178045884.3899994</v>
      </c>
      <c r="M26" s="81"/>
      <c r="N26" s="155">
        <f t="shared" ref="N26" si="4">N27+N32</f>
        <v>-2601733945.0400009</v>
      </c>
      <c r="O26" s="81"/>
      <c r="P26" s="152">
        <f t="shared" ref="P26" si="5">P27+P32</f>
        <v>-7103038697.2099991</v>
      </c>
      <c r="Q26" s="81"/>
    </row>
    <row r="27" spans="1:17" ht="23.25" customHeight="1">
      <c r="B27" s="50" t="s">
        <v>0</v>
      </c>
      <c r="C27" s="66">
        <f t="shared" ref="C27:P27" si="6">C28+C29+C30</f>
        <v>22122219199</v>
      </c>
      <c r="D27" s="82"/>
      <c r="E27" s="66">
        <v>18995406000</v>
      </c>
      <c r="F27" s="83"/>
      <c r="G27" s="84">
        <v>18886318000</v>
      </c>
      <c r="H27" s="83"/>
      <c r="I27" s="85">
        <f>I28+I29+I30+I31</f>
        <v>7380173700</v>
      </c>
      <c r="J27" s="71">
        <f t="shared" ref="J27" si="7">J28+J29+J30</f>
        <v>0</v>
      </c>
      <c r="K27" s="86"/>
      <c r="L27" s="154">
        <f>L28+L29+L30+L31</f>
        <v>29502392899</v>
      </c>
      <c r="M27" s="87"/>
      <c r="N27" s="154">
        <f t="shared" si="6"/>
        <v>18995406000</v>
      </c>
      <c r="O27" s="87"/>
      <c r="P27" s="153">
        <f t="shared" si="6"/>
        <v>18886318000</v>
      </c>
      <c r="Q27" s="87"/>
    </row>
    <row r="28" spans="1:17" ht="30.75" customHeight="1">
      <c r="B28" s="88" t="s">
        <v>13</v>
      </c>
      <c r="C28" s="66">
        <v>17554749000</v>
      </c>
      <c r="D28" s="67" t="s">
        <v>7</v>
      </c>
      <c r="E28" s="66">
        <v>17923008000</v>
      </c>
      <c r="F28" s="68" t="s">
        <v>8</v>
      </c>
      <c r="G28" s="69">
        <v>18285684000</v>
      </c>
      <c r="H28" s="68" t="s">
        <v>9</v>
      </c>
      <c r="I28" s="70">
        <v>4871017840</v>
      </c>
      <c r="J28" s="70"/>
      <c r="K28" s="86"/>
      <c r="L28" s="154">
        <f>C28+I28</f>
        <v>22425766840</v>
      </c>
      <c r="M28" s="73" t="s">
        <v>7</v>
      </c>
      <c r="N28" s="154">
        <f>E28+J28</f>
        <v>17923008000</v>
      </c>
      <c r="O28" s="73" t="s">
        <v>8</v>
      </c>
      <c r="P28" s="153">
        <f>G28+K28</f>
        <v>18285684000</v>
      </c>
      <c r="Q28" s="73" t="s">
        <v>9</v>
      </c>
    </row>
    <row r="29" spans="1:17" ht="37.5" customHeight="1">
      <c r="B29" s="88" t="s">
        <v>17</v>
      </c>
      <c r="C29" s="89">
        <v>1806347000</v>
      </c>
      <c r="D29" s="90" t="s">
        <v>27</v>
      </c>
      <c r="E29" s="89">
        <v>1072398000</v>
      </c>
      <c r="F29" s="91" t="s">
        <v>29</v>
      </c>
      <c r="G29" s="36">
        <v>600634000</v>
      </c>
      <c r="H29" s="91" t="s">
        <v>31</v>
      </c>
      <c r="I29" s="92"/>
      <c r="J29" s="92"/>
      <c r="K29" s="93"/>
      <c r="L29" s="154">
        <f>C29+I29</f>
        <v>1806347000</v>
      </c>
      <c r="M29" s="94" t="s">
        <v>27</v>
      </c>
      <c r="N29" s="154">
        <f>E29+J29</f>
        <v>1072398000</v>
      </c>
      <c r="O29" s="95" t="s">
        <v>29</v>
      </c>
      <c r="P29" s="153">
        <f>G29+K29</f>
        <v>600634000</v>
      </c>
      <c r="Q29" s="95" t="s">
        <v>31</v>
      </c>
    </row>
    <row r="30" spans="1:17" ht="123.6" customHeight="1">
      <c r="B30" s="88" t="s">
        <v>24</v>
      </c>
      <c r="C30" s="89">
        <v>2761123199</v>
      </c>
      <c r="D30" s="93" t="s">
        <v>8</v>
      </c>
      <c r="E30" s="89"/>
      <c r="F30" s="96"/>
      <c r="G30" s="97"/>
      <c r="H30" s="96"/>
      <c r="I30" s="92"/>
      <c r="J30" s="98"/>
      <c r="K30" s="96"/>
      <c r="L30" s="154">
        <f>C30+I30</f>
        <v>2761123199</v>
      </c>
      <c r="M30" s="93" t="s">
        <v>8</v>
      </c>
      <c r="N30" s="154"/>
      <c r="O30" s="94"/>
      <c r="P30" s="153"/>
      <c r="Q30" s="93"/>
    </row>
    <row r="31" spans="1:17" ht="50.25" customHeight="1">
      <c r="B31" s="88" t="s">
        <v>35</v>
      </c>
      <c r="C31" s="89"/>
      <c r="D31" s="99"/>
      <c r="E31" s="89"/>
      <c r="F31" s="96"/>
      <c r="G31" s="97"/>
      <c r="H31" s="96"/>
      <c r="I31" s="92">
        <v>2509155860</v>
      </c>
      <c r="J31" s="98"/>
      <c r="K31" s="96"/>
      <c r="L31" s="153">
        <f>I31</f>
        <v>2509155860</v>
      </c>
      <c r="M31" s="93" t="s">
        <v>44</v>
      </c>
      <c r="N31" s="154"/>
      <c r="O31" s="94"/>
      <c r="P31" s="153"/>
      <c r="Q31" s="93"/>
    </row>
    <row r="32" spans="1:17" ht="22.5" customHeight="1">
      <c r="B32" s="50" t="s">
        <v>1</v>
      </c>
      <c r="C32" s="89">
        <f>C33+C34+C45+C46+C47+C48</f>
        <v>-18453329174.610001</v>
      </c>
      <c r="D32" s="100"/>
      <c r="E32" s="89">
        <f>E33+E34+E45+E46+E47+E48</f>
        <v>-21597139945.040001</v>
      </c>
      <c r="F32" s="101"/>
      <c r="G32" s="97">
        <v>-25810131278.639999</v>
      </c>
      <c r="H32" s="101"/>
      <c r="I32" s="102">
        <f>I33+I34+I45+I46+I47+I48</f>
        <v>-4871017840</v>
      </c>
      <c r="J32" s="103">
        <f>J33+J34+J45+J46+J47+J48</f>
        <v>0</v>
      </c>
      <c r="K32" s="104">
        <f>K49</f>
        <v>-179225418.56999999</v>
      </c>
      <c r="L32" s="153">
        <f>L33+L34+L45+L46+L47+L48</f>
        <v>-23324347014.610001</v>
      </c>
      <c r="M32" s="105"/>
      <c r="N32" s="153">
        <f>N33+N34+N45+N46+N47+N48</f>
        <v>-21597139945.040001</v>
      </c>
      <c r="O32" s="105"/>
      <c r="P32" s="153">
        <f>P33+P34+P45+P46+P47+P48+P49</f>
        <v>-25989356697.209999</v>
      </c>
      <c r="Q32" s="105"/>
    </row>
    <row r="33" spans="2:17" ht="30.75" customHeight="1">
      <c r="B33" s="88" t="s">
        <v>14</v>
      </c>
      <c r="C33" s="89">
        <f>-C28</f>
        <v>-17554749000</v>
      </c>
      <c r="D33" s="92"/>
      <c r="E33" s="89">
        <v>-17923008000</v>
      </c>
      <c r="F33" s="96"/>
      <c r="G33" s="97">
        <v>-18285684000</v>
      </c>
      <c r="H33" s="96"/>
      <c r="I33" s="106">
        <f>-4871017840</f>
        <v>-4871017840</v>
      </c>
      <c r="J33" s="107">
        <f>-J28</f>
        <v>0</v>
      </c>
      <c r="K33" s="107">
        <f t="shared" ref="I33:L34" si="8">SUM(K35:K43)</f>
        <v>0</v>
      </c>
      <c r="L33" s="153">
        <f>-L28</f>
        <v>-22425766840</v>
      </c>
      <c r="M33" s="93"/>
      <c r="N33" s="153">
        <f t="shared" ref="N33" si="9">-N28</f>
        <v>-17923008000</v>
      </c>
      <c r="O33" s="93"/>
      <c r="P33" s="153">
        <f t="shared" ref="P33" si="10">-P28</f>
        <v>-18285684000</v>
      </c>
      <c r="Q33" s="93"/>
    </row>
    <row r="34" spans="2:17" ht="33.75" customHeight="1">
      <c r="B34" s="88" t="s">
        <v>15</v>
      </c>
      <c r="C34" s="89">
        <f>SUM(C36:C44)</f>
        <v>-898580174.61000001</v>
      </c>
      <c r="D34" s="92"/>
      <c r="E34" s="89">
        <v>-898580174.61000001</v>
      </c>
      <c r="F34" s="96"/>
      <c r="G34" s="97">
        <v>-2744640421.5000005</v>
      </c>
      <c r="H34" s="96"/>
      <c r="I34" s="108">
        <f t="shared" si="8"/>
        <v>0</v>
      </c>
      <c r="J34" s="107">
        <f t="shared" si="8"/>
        <v>0</v>
      </c>
      <c r="K34" s="107">
        <f t="shared" si="8"/>
        <v>0</v>
      </c>
      <c r="L34" s="153">
        <f t="shared" si="8"/>
        <v>-898580174.61000001</v>
      </c>
      <c r="M34" s="93"/>
      <c r="N34" s="153">
        <f t="shared" ref="N34" si="11">SUM(N36:N44)</f>
        <v>-898580174.61000001</v>
      </c>
      <c r="O34" s="93"/>
      <c r="P34" s="153">
        <f>SUM(P36:P44)</f>
        <v>-2744640421.5000005</v>
      </c>
      <c r="Q34" s="93"/>
    </row>
    <row r="35" spans="2:17" ht="15" customHeight="1">
      <c r="B35" s="109" t="s">
        <v>16</v>
      </c>
      <c r="C35" s="89"/>
      <c r="D35" s="92"/>
      <c r="E35" s="89"/>
      <c r="F35" s="96"/>
      <c r="G35" s="97"/>
      <c r="H35" s="96"/>
      <c r="I35" s="92"/>
      <c r="J35" s="98"/>
      <c r="K35" s="96"/>
      <c r="L35" s="153"/>
      <c r="M35" s="93"/>
      <c r="N35" s="153"/>
      <c r="O35" s="94"/>
      <c r="P35" s="153"/>
      <c r="Q35" s="93"/>
    </row>
    <row r="36" spans="2:17" ht="84" customHeight="1">
      <c r="B36" s="109" t="s">
        <v>46</v>
      </c>
      <c r="C36" s="89">
        <v>-15000000</v>
      </c>
      <c r="D36" s="110"/>
      <c r="E36" s="89">
        <v>-15000000</v>
      </c>
      <c r="F36" s="111"/>
      <c r="G36" s="97">
        <v>-42000000</v>
      </c>
      <c r="H36" s="111"/>
      <c r="I36" s="110"/>
      <c r="J36" s="112"/>
      <c r="K36" s="111"/>
      <c r="L36" s="153">
        <f t="shared" ref="L36:L41" si="12">C36+I36</f>
        <v>-15000000</v>
      </c>
      <c r="M36" s="113"/>
      <c r="N36" s="154">
        <f t="shared" ref="N36:N41" si="13">E36+J36</f>
        <v>-15000000</v>
      </c>
      <c r="O36" s="73"/>
      <c r="P36" s="153">
        <f t="shared" ref="P36:P41" si="14">G36+K36</f>
        <v>-42000000</v>
      </c>
      <c r="Q36" s="113"/>
    </row>
    <row r="37" spans="2:17" ht="83.25" customHeight="1">
      <c r="B37" s="109" t="s">
        <v>47</v>
      </c>
      <c r="C37" s="89">
        <v>-253824200</v>
      </c>
      <c r="D37" s="110"/>
      <c r="E37" s="89">
        <v>-253824200</v>
      </c>
      <c r="F37" s="111"/>
      <c r="G37" s="97">
        <v>-710707760</v>
      </c>
      <c r="H37" s="111"/>
      <c r="I37" s="110"/>
      <c r="J37" s="112"/>
      <c r="K37" s="111"/>
      <c r="L37" s="153">
        <f t="shared" si="12"/>
        <v>-253824200</v>
      </c>
      <c r="M37" s="113"/>
      <c r="N37" s="154">
        <f t="shared" si="13"/>
        <v>-253824200</v>
      </c>
      <c r="O37" s="73"/>
      <c r="P37" s="153">
        <f t="shared" si="14"/>
        <v>-710707760</v>
      </c>
      <c r="Q37" s="113"/>
    </row>
    <row r="38" spans="2:17" ht="82.5" customHeight="1">
      <c r="B38" s="109" t="s">
        <v>48</v>
      </c>
      <c r="C38" s="89">
        <v>-289969600</v>
      </c>
      <c r="D38" s="110"/>
      <c r="E38" s="89">
        <v>-289969600</v>
      </c>
      <c r="F38" s="111"/>
      <c r="G38" s="97">
        <v>-811914880</v>
      </c>
      <c r="H38" s="111"/>
      <c r="I38" s="110"/>
      <c r="J38" s="112"/>
      <c r="K38" s="111"/>
      <c r="L38" s="153">
        <f t="shared" si="12"/>
        <v>-289969600</v>
      </c>
      <c r="M38" s="113"/>
      <c r="N38" s="154">
        <f t="shared" si="13"/>
        <v>-289969600</v>
      </c>
      <c r="O38" s="73"/>
      <c r="P38" s="153">
        <f t="shared" si="14"/>
        <v>-811914880</v>
      </c>
      <c r="Q38" s="113"/>
    </row>
    <row r="39" spans="2:17" ht="83.25" customHeight="1">
      <c r="B39" s="109" t="s">
        <v>49</v>
      </c>
      <c r="C39" s="89">
        <v>-18680350</v>
      </c>
      <c r="D39" s="110"/>
      <c r="E39" s="89">
        <v>-18680350</v>
      </c>
      <c r="F39" s="111"/>
      <c r="G39" s="97">
        <v>-52304980</v>
      </c>
      <c r="H39" s="111"/>
      <c r="I39" s="110"/>
      <c r="J39" s="112"/>
      <c r="K39" s="111"/>
      <c r="L39" s="153">
        <f t="shared" si="12"/>
        <v>-18680350</v>
      </c>
      <c r="M39" s="113"/>
      <c r="N39" s="154">
        <f t="shared" si="13"/>
        <v>-18680350</v>
      </c>
      <c r="O39" s="73"/>
      <c r="P39" s="153">
        <f t="shared" si="14"/>
        <v>-52304980</v>
      </c>
      <c r="Q39" s="113"/>
    </row>
    <row r="40" spans="2:17" ht="94.5" customHeight="1">
      <c r="B40" s="159" t="s">
        <v>51</v>
      </c>
      <c r="C40" s="89">
        <v>-250000000</v>
      </c>
      <c r="D40" s="92"/>
      <c r="E40" s="89">
        <v>-250000000</v>
      </c>
      <c r="F40" s="111"/>
      <c r="G40" s="97">
        <v>-800000000</v>
      </c>
      <c r="H40" s="111"/>
      <c r="I40" s="92"/>
      <c r="J40" s="98"/>
      <c r="K40" s="96"/>
      <c r="L40" s="153">
        <f t="shared" si="12"/>
        <v>-250000000</v>
      </c>
      <c r="M40" s="113"/>
      <c r="N40" s="154">
        <f t="shared" si="13"/>
        <v>-250000000</v>
      </c>
      <c r="O40" s="73"/>
      <c r="P40" s="153">
        <f t="shared" si="14"/>
        <v>-800000000</v>
      </c>
      <c r="Q40" s="113"/>
    </row>
    <row r="41" spans="2:17" ht="82.5" customHeight="1">
      <c r="B41" s="109" t="s">
        <v>50</v>
      </c>
      <c r="C41" s="89">
        <v>-71106024.609999999</v>
      </c>
      <c r="D41" s="92"/>
      <c r="E41" s="89">
        <v>-71106024.609999999</v>
      </c>
      <c r="F41" s="96"/>
      <c r="G41" s="97">
        <v>-71106024.609999999</v>
      </c>
      <c r="H41" s="96"/>
      <c r="I41" s="92"/>
      <c r="J41" s="98"/>
      <c r="K41" s="96"/>
      <c r="L41" s="153">
        <f t="shared" si="12"/>
        <v>-71106024.609999999</v>
      </c>
      <c r="M41" s="93"/>
      <c r="N41" s="154">
        <f t="shared" si="13"/>
        <v>-71106024.609999999</v>
      </c>
      <c r="O41" s="73"/>
      <c r="P41" s="153">
        <f t="shared" si="14"/>
        <v>-71106024.609999999</v>
      </c>
      <c r="Q41" s="93"/>
    </row>
    <row r="42" spans="2:17" ht="96.75" customHeight="1">
      <c r="B42" s="109" t="s">
        <v>19</v>
      </c>
      <c r="C42" s="89"/>
      <c r="D42" s="114"/>
      <c r="E42" s="89"/>
      <c r="F42" s="115"/>
      <c r="G42" s="97">
        <v>-201204824.84</v>
      </c>
      <c r="H42" s="115"/>
      <c r="I42" s="114"/>
      <c r="J42" s="90"/>
      <c r="K42" s="115"/>
      <c r="L42" s="153"/>
      <c r="M42" s="94"/>
      <c r="N42" s="153"/>
      <c r="O42" s="94"/>
      <c r="P42" s="153">
        <f t="shared" ref="P42:P47" si="15">G42+K42</f>
        <v>-201204824.84</v>
      </c>
      <c r="Q42" s="94"/>
    </row>
    <row r="43" spans="2:17" ht="94.5" customHeight="1">
      <c r="B43" s="109" t="s">
        <v>20</v>
      </c>
      <c r="C43" s="89"/>
      <c r="D43" s="114"/>
      <c r="E43" s="89"/>
      <c r="F43" s="115"/>
      <c r="G43" s="97">
        <v>-45328869.859999999</v>
      </c>
      <c r="H43" s="115"/>
      <c r="I43" s="114"/>
      <c r="J43" s="90"/>
      <c r="K43" s="115"/>
      <c r="L43" s="153"/>
      <c r="M43" s="94"/>
      <c r="N43" s="153"/>
      <c r="O43" s="94"/>
      <c r="P43" s="153">
        <f t="shared" si="15"/>
        <v>-45328869.859999999</v>
      </c>
      <c r="Q43" s="94"/>
    </row>
    <row r="44" spans="2:17" ht="97.5" customHeight="1">
      <c r="B44" s="109" t="s">
        <v>21</v>
      </c>
      <c r="C44" s="89"/>
      <c r="D44" s="114"/>
      <c r="E44" s="89"/>
      <c r="F44" s="115"/>
      <c r="G44" s="97">
        <v>-10073082.189999999</v>
      </c>
      <c r="H44" s="115"/>
      <c r="I44" s="114"/>
      <c r="J44" s="90"/>
      <c r="K44" s="115"/>
      <c r="L44" s="153"/>
      <c r="M44" s="94"/>
      <c r="N44" s="153"/>
      <c r="O44" s="94"/>
      <c r="P44" s="153">
        <f t="shared" si="15"/>
        <v>-10073082.189999999</v>
      </c>
      <c r="Q44" s="94"/>
    </row>
    <row r="45" spans="2:17" ht="42.75" customHeight="1">
      <c r="B45" s="88" t="s">
        <v>18</v>
      </c>
      <c r="C45" s="89"/>
      <c r="D45" s="114"/>
      <c r="E45" s="89">
        <v>-14428571.43</v>
      </c>
      <c r="F45" s="115"/>
      <c r="G45" s="97">
        <v>-143453357.13999999</v>
      </c>
      <c r="H45" s="115"/>
      <c r="I45" s="114"/>
      <c r="J45" s="90"/>
      <c r="K45" s="115"/>
      <c r="L45" s="153"/>
      <c r="M45" s="94"/>
      <c r="N45" s="154">
        <f>E45+J45</f>
        <v>-14428571.43</v>
      </c>
      <c r="O45" s="73"/>
      <c r="P45" s="153">
        <f t="shared" si="15"/>
        <v>-143453357.13999999</v>
      </c>
      <c r="Q45" s="94"/>
    </row>
    <row r="46" spans="2:17" ht="79.5" customHeight="1">
      <c r="B46" s="88" t="s">
        <v>23</v>
      </c>
      <c r="C46" s="116"/>
      <c r="D46" s="117"/>
      <c r="E46" s="116"/>
      <c r="F46" s="118"/>
      <c r="G46" s="119">
        <v>-1986512000</v>
      </c>
      <c r="H46" s="118"/>
      <c r="I46" s="117"/>
      <c r="J46" s="120"/>
      <c r="K46" s="118"/>
      <c r="L46" s="156"/>
      <c r="M46" s="121"/>
      <c r="N46" s="156"/>
      <c r="O46" s="121"/>
      <c r="P46" s="153">
        <f t="shared" si="15"/>
        <v>-1986512000</v>
      </c>
      <c r="Q46" s="121"/>
    </row>
    <row r="47" spans="2:17" ht="108" customHeight="1">
      <c r="B47" s="88" t="s">
        <v>22</v>
      </c>
      <c r="C47" s="89"/>
      <c r="D47" s="114"/>
      <c r="E47" s="89"/>
      <c r="F47" s="115"/>
      <c r="G47" s="97">
        <v>-2649841500</v>
      </c>
      <c r="H47" s="115"/>
      <c r="I47" s="114"/>
      <c r="J47" s="90"/>
      <c r="K47" s="115"/>
      <c r="L47" s="153"/>
      <c r="M47" s="94"/>
      <c r="N47" s="153"/>
      <c r="O47" s="94"/>
      <c r="P47" s="153">
        <f t="shared" si="15"/>
        <v>-2649841500</v>
      </c>
      <c r="Q47" s="94"/>
    </row>
    <row r="48" spans="2:17" ht="127.5" customHeight="1">
      <c r="B48" s="88" t="s">
        <v>25</v>
      </c>
      <c r="C48" s="89"/>
      <c r="D48" s="122"/>
      <c r="E48" s="89">
        <v>-2761123199</v>
      </c>
      <c r="F48" s="115"/>
      <c r="G48" s="123"/>
      <c r="H48" s="115"/>
      <c r="I48" s="114"/>
      <c r="J48" s="90"/>
      <c r="K48" s="115"/>
      <c r="L48" s="153"/>
      <c r="M48" s="94"/>
      <c r="N48" s="154">
        <f>E48+J48</f>
        <v>-2761123199</v>
      </c>
      <c r="O48" s="73"/>
      <c r="P48" s="153"/>
      <c r="Q48" s="94"/>
    </row>
    <row r="49" spans="2:18" s="2" customFormat="1" ht="50.25" customHeight="1">
      <c r="B49" s="169" t="s">
        <v>36</v>
      </c>
      <c r="C49" s="161"/>
      <c r="D49" s="162"/>
      <c r="E49" s="161"/>
      <c r="F49" s="163"/>
      <c r="G49" s="164"/>
      <c r="H49" s="163"/>
      <c r="I49" s="165"/>
      <c r="J49" s="162"/>
      <c r="K49" s="166">
        <v>-179225418.56999999</v>
      </c>
      <c r="L49" s="170"/>
      <c r="M49" s="163"/>
      <c r="N49" s="167"/>
      <c r="O49" s="173"/>
      <c r="P49" s="168">
        <f>K49</f>
        <v>-179225418.56999999</v>
      </c>
      <c r="Q49" s="174"/>
    </row>
    <row r="50" spans="2:18" ht="27" customHeight="1">
      <c r="B50" s="124" t="s">
        <v>11</v>
      </c>
      <c r="C50" s="42"/>
      <c r="D50" s="125"/>
      <c r="E50" s="42"/>
      <c r="F50" s="44"/>
      <c r="G50" s="45"/>
      <c r="H50" s="44"/>
      <c r="I50" s="43"/>
      <c r="J50" s="125"/>
      <c r="K50" s="44"/>
      <c r="L50" s="126"/>
      <c r="M50" s="171"/>
      <c r="N50" s="172"/>
      <c r="O50" s="127"/>
      <c r="P50" s="172"/>
      <c r="Q50" s="48"/>
      <c r="R50" s="160"/>
    </row>
    <row r="51" spans="2:18" ht="15" customHeight="1">
      <c r="B51" s="50" t="s">
        <v>0</v>
      </c>
      <c r="C51" s="51"/>
      <c r="D51" s="128"/>
      <c r="E51" s="51"/>
      <c r="F51" s="129"/>
      <c r="G51" s="130"/>
      <c r="H51" s="129"/>
      <c r="I51" s="131"/>
      <c r="J51" s="128"/>
      <c r="K51" s="129"/>
      <c r="L51" s="132"/>
      <c r="M51" s="129"/>
      <c r="N51" s="133"/>
      <c r="O51" s="94"/>
      <c r="P51" s="133"/>
      <c r="Q51" s="134"/>
    </row>
    <row r="52" spans="2:18" ht="19.5" customHeight="1">
      <c r="B52" s="135" t="s">
        <v>1</v>
      </c>
      <c r="C52" s="136"/>
      <c r="D52" s="137"/>
      <c r="E52" s="136"/>
      <c r="F52" s="138"/>
      <c r="G52" s="139"/>
      <c r="H52" s="138"/>
      <c r="I52" s="140"/>
      <c r="J52" s="137"/>
      <c r="K52" s="138"/>
      <c r="L52" s="141"/>
      <c r="M52" s="138"/>
      <c r="N52" s="142"/>
      <c r="O52" s="143"/>
      <c r="P52" s="142"/>
      <c r="Q52" s="144"/>
      <c r="R52" s="23" t="s">
        <v>42</v>
      </c>
    </row>
  </sheetData>
  <mergeCells count="20">
    <mergeCell ref="P7:Q7"/>
    <mergeCell ref="P8:Q8"/>
    <mergeCell ref="P10:Q10"/>
    <mergeCell ref="B14:B15"/>
    <mergeCell ref="P1:Q1"/>
    <mergeCell ref="P2:Q2"/>
    <mergeCell ref="P14:Q14"/>
    <mergeCell ref="P5:Q5"/>
    <mergeCell ref="P6:Q6"/>
    <mergeCell ref="C16:L16"/>
    <mergeCell ref="M16:N16"/>
    <mergeCell ref="B11:Q11"/>
    <mergeCell ref="C14:D14"/>
    <mergeCell ref="E14:F14"/>
    <mergeCell ref="G14:H14"/>
    <mergeCell ref="L14:M14"/>
    <mergeCell ref="N14:O14"/>
    <mergeCell ref="C13:H13"/>
    <mergeCell ref="I13:K13"/>
    <mergeCell ref="L13:Q13"/>
  </mergeCells>
  <phoneticPr fontId="1" type="noConversion"/>
  <pageMargins left="0.78740157480314965" right="0.78740157480314965" top="0.78740157480314965" bottom="0.59055118110236227" header="0.51181102362204722" footer="0.39370078740157483"/>
  <pageSetup paperSize="9" scale="78" fitToHeight="2" orientation="landscape" r:id="rId1"/>
  <headerFooter alignWithMargins="0"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2023-10-27T07:26:21Z</cp:lastPrinted>
  <dcterms:created xsi:type="dcterms:W3CDTF">2000-09-19T07:45:36Z</dcterms:created>
  <dcterms:modified xsi:type="dcterms:W3CDTF">2023-10-27T07:59:00Z</dcterms:modified>
</cp:coreProperties>
</file>