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Лист1!$11:$14</definedName>
  </definedNames>
  <calcPr calcId="125725"/>
</workbook>
</file>

<file path=xl/calcChain.xml><?xml version="1.0" encoding="utf-8"?>
<calcChain xmlns="http://schemas.openxmlformats.org/spreadsheetml/2006/main">
  <c r="K30" i="2"/>
  <c r="K31"/>
  <c r="P29" l="1"/>
  <c r="P31"/>
  <c r="P46"/>
  <c r="L29"/>
  <c r="L30"/>
  <c r="L24"/>
  <c r="L28"/>
  <c r="K20"/>
  <c r="J15"/>
  <c r="K15"/>
  <c r="J23"/>
  <c r="K23"/>
  <c r="K29"/>
  <c r="I24"/>
  <c r="I30" l="1"/>
  <c r="E23"/>
  <c r="E15" s="1"/>
  <c r="E29"/>
  <c r="N45"/>
  <c r="C20"/>
  <c r="N42"/>
  <c r="N38"/>
  <c r="N37"/>
  <c r="N36"/>
  <c r="N35"/>
  <c r="N34"/>
  <c r="N33"/>
  <c r="N26"/>
  <c r="N25"/>
  <c r="N22"/>
  <c r="N21"/>
  <c r="P21"/>
  <c r="P44"/>
  <c r="P43"/>
  <c r="P42"/>
  <c r="P41"/>
  <c r="P40"/>
  <c r="P39"/>
  <c r="P38"/>
  <c r="P37"/>
  <c r="P36"/>
  <c r="P35"/>
  <c r="P34"/>
  <c r="P33"/>
  <c r="P26"/>
  <c r="P25"/>
  <c r="P22"/>
  <c r="J31"/>
  <c r="J30"/>
  <c r="J24"/>
  <c r="J20"/>
  <c r="I20"/>
  <c r="L22"/>
  <c r="L25"/>
  <c r="L26"/>
  <c r="L27"/>
  <c r="I31"/>
  <c r="L33"/>
  <c r="L34"/>
  <c r="L35"/>
  <c r="L36"/>
  <c r="L37"/>
  <c r="L38"/>
  <c r="L21" l="1"/>
  <c r="L20" s="1"/>
  <c r="J29"/>
  <c r="I29"/>
  <c r="I23" s="1"/>
  <c r="I15" s="1"/>
  <c r="L31"/>
  <c r="C24"/>
  <c r="P30"/>
  <c r="N30"/>
  <c r="L15" l="1"/>
  <c r="L23"/>
  <c r="N20"/>
  <c r="P24"/>
  <c r="N24"/>
  <c r="N31"/>
  <c r="N29" s="1"/>
  <c r="P20"/>
  <c r="C31"/>
  <c r="C30"/>
  <c r="C29" l="1"/>
  <c r="P23"/>
  <c r="P15" s="1"/>
  <c r="N23"/>
  <c r="N15" s="1"/>
  <c r="C23" l="1"/>
  <c r="C15" s="1"/>
</calcChain>
</file>

<file path=xl/sharedStrings.xml><?xml version="1.0" encoding="utf-8"?>
<sst xmlns="http://schemas.openxmlformats.org/spreadsheetml/2006/main" count="88" uniqueCount="48">
  <si>
    <t>Привлечение</t>
  </si>
  <si>
    <t>Погашение</t>
  </si>
  <si>
    <t>Наименование показателя</t>
  </si>
  <si>
    <t>в том числе:</t>
  </si>
  <si>
    <t>Утверждено</t>
  </si>
  <si>
    <t>Кредиты кредитных организаций</t>
  </si>
  <si>
    <t>Государственные заимствования в валюте Российской Федерации, всего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</si>
  <si>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</si>
  <si>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</si>
  <si>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</si>
  <si>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</si>
  <si>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</si>
  <si>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</si>
  <si>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</si>
  <si>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</si>
  <si>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</si>
  <si>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</si>
  <si>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</si>
  <si>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</si>
  <si>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</si>
  <si>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</si>
  <si>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</si>
  <si>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</si>
  <si>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</si>
  <si>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</si>
  <si>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</si>
  <si>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</si>
  <si>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</si>
  <si>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</si>
  <si>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</si>
  <si>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</si>
  <si>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</si>
  <si>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2026 год</t>
  </si>
  <si>
    <t>2037 год</t>
  </si>
  <si>
    <t>2027 год</t>
  </si>
  <si>
    <t>2039 год</t>
  </si>
  <si>
    <t>2028 год</t>
  </si>
  <si>
    <t>2040 год</t>
  </si>
  <si>
    <t>Предельный срок погашения</t>
  </si>
  <si>
    <t>Сумма, рублей</t>
  </si>
  <si>
    <t>пояснительной записке</t>
  </si>
  <si>
    <t xml:space="preserve"> Предлагаемое изменение программы государственных внутренних заимствований Архангельской области на 2023 год и на плановый период 2024 и 2025 годов</t>
  </si>
  <si>
    <t>Предлагаемые изменения</t>
  </si>
  <si>
    <t>С учетом предлагаемых изменений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</si>
  <si>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(специальные казначейские кредиты)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</si>
  <si>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</si>
  <si>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Приложение № 8</t>
  </si>
  <si>
    <t>2038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</si>
</sst>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#,##0.00_ ;\-#,##0.00\ "/>
  </numFmts>
  <fonts count="11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sz val="10"/>
      <color theme="0" tint="-4.9989318521683403E-2"/>
      <name val="Arial Cyr"/>
      <charset val="204"/>
    </font>
    <font>
      <b/>
      <sz val="10"/>
      <color theme="0" tint="-4.9989318521683403E-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164" fontId="0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0" fontId="6" fillId="0" borderId="2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4"/>
    </xf>
    <xf numFmtId="0" fontId="0" fillId="0" borderId="2" xfId="0" applyFont="1" applyFill="1" applyBorder="1" applyAlignment="1">
      <alignment horizontal="left" vertical="center" wrapText="1" indent="4"/>
    </xf>
    <xf numFmtId="0" fontId="0" fillId="0" borderId="17" xfId="0" applyFont="1" applyFill="1" applyBorder="1" applyAlignment="1">
      <alignment horizontal="left" vertical="center" wrapText="1" indent="4"/>
    </xf>
    <xf numFmtId="164" fontId="0" fillId="0" borderId="1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5" fontId="6" fillId="0" borderId="21" xfId="0" quotePrefix="1" applyNumberFormat="1" applyFont="1" applyFill="1" applyBorder="1" applyAlignment="1">
      <alignment horizontal="center" vertical="center"/>
    </xf>
    <xf numFmtId="165" fontId="0" fillId="0" borderId="22" xfId="0" quotePrefix="1" applyNumberFormat="1" applyFont="1" applyFill="1" applyBorder="1" applyAlignment="1">
      <alignment horizontal="center" vertical="center"/>
    </xf>
    <xf numFmtId="165" fontId="0" fillId="0" borderId="23" xfId="0" quotePrefix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3" fontId="6" fillId="0" borderId="24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165" fontId="6" fillId="0" borderId="25" xfId="0" quotePrefix="1" applyNumberFormat="1" applyFont="1" applyFill="1" applyBorder="1" applyAlignment="1">
      <alignment horizontal="center" vertical="center"/>
    </xf>
    <xf numFmtId="165" fontId="0" fillId="0" borderId="25" xfId="0" quotePrefix="1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right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43" fontId="6" fillId="0" borderId="28" xfId="0" applyNumberFormat="1" applyFont="1" applyFill="1" applyBorder="1" applyAlignment="1">
      <alignment horizontal="center" vertical="center"/>
    </xf>
    <xf numFmtId="165" fontId="0" fillId="0" borderId="29" xfId="0" applyNumberFormat="1" applyFont="1" applyFill="1" applyBorder="1" applyAlignment="1">
      <alignment horizontal="center" vertical="center"/>
    </xf>
    <xf numFmtId="165" fontId="6" fillId="0" borderId="29" xfId="0" quotePrefix="1" applyNumberFormat="1" applyFont="1" applyFill="1" applyBorder="1" applyAlignment="1">
      <alignment horizontal="center" vertical="center"/>
    </xf>
    <xf numFmtId="165" fontId="0" fillId="0" borderId="29" xfId="0" quotePrefix="1" applyNumberFormat="1" applyFont="1" applyFill="1" applyBorder="1" applyAlignment="1">
      <alignment horizontal="center" vertical="center"/>
    </xf>
    <xf numFmtId="165" fontId="6" fillId="0" borderId="30" xfId="0" applyNumberFormat="1" applyFont="1" applyFill="1" applyBorder="1" applyAlignment="1">
      <alignment horizontal="center" vertical="center"/>
    </xf>
    <xf numFmtId="165" fontId="0" fillId="2" borderId="30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right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right" vertical="center"/>
    </xf>
    <xf numFmtId="165" fontId="0" fillId="0" borderId="30" xfId="0" applyNumberFormat="1" applyFill="1" applyBorder="1" applyAlignment="1">
      <alignment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6" fillId="2" borderId="14" xfId="0" quotePrefix="1" applyNumberFormat="1" applyFont="1" applyFill="1" applyBorder="1" applyAlignment="1">
      <alignment horizontal="center" vertical="center"/>
    </xf>
    <xf numFmtId="0" fontId="0" fillId="2" borderId="14" xfId="0" quotePrefix="1" applyNumberFormat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2" borderId="26" xfId="0" applyNumberFormat="1" applyFont="1" applyFill="1" applyBorder="1" applyAlignment="1">
      <alignment horizontal="center" vertical="center"/>
    </xf>
    <xf numFmtId="0" fontId="6" fillId="2" borderId="25" xfId="0" quotePrefix="1" applyNumberFormat="1" applyFont="1" applyFill="1" applyBorder="1" applyAlignment="1">
      <alignment horizontal="center" vertical="center"/>
    </xf>
    <xf numFmtId="0" fontId="0" fillId="2" borderId="25" xfId="0" quotePrefix="1" applyNumberFormat="1" applyFon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5" fontId="0" fillId="0" borderId="30" xfId="0" quotePrefix="1" applyNumberFormat="1" applyFont="1" applyFill="1" applyBorder="1" applyAlignment="1">
      <alignment horizontal="center" vertical="center"/>
    </xf>
    <xf numFmtId="165" fontId="0" fillId="0" borderId="34" xfId="0" quotePrefix="1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6" fillId="0" borderId="14" xfId="0" quotePrefix="1" applyNumberFormat="1" applyFont="1" applyFill="1" applyBorder="1" applyAlignment="1">
      <alignment horizontal="center" vertical="center"/>
    </xf>
    <xf numFmtId="165" fontId="0" fillId="0" borderId="14" xfId="0" quotePrefix="1" applyNumberFormat="1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vertical="center"/>
    </xf>
    <xf numFmtId="165" fontId="0" fillId="0" borderId="15" xfId="0" quotePrefix="1" applyNumberFormat="1" applyFont="1" applyFill="1" applyBorder="1" applyAlignment="1">
      <alignment horizontal="center" vertical="center"/>
    </xf>
    <xf numFmtId="165" fontId="0" fillId="0" borderId="16" xfId="0" quotePrefix="1" applyNumberFormat="1" applyFont="1" applyFill="1" applyBorder="1" applyAlignment="1">
      <alignment horizontal="center" vertical="center"/>
    </xf>
    <xf numFmtId="43" fontId="6" fillId="0" borderId="37" xfId="0" applyNumberFormat="1" applyFont="1" applyFill="1" applyBorder="1" applyAlignment="1">
      <alignment horizontal="center" vertical="center"/>
    </xf>
    <xf numFmtId="0" fontId="0" fillId="0" borderId="38" xfId="0" quotePrefix="1" applyNumberFormat="1" applyFont="1" applyFill="1" applyBorder="1" applyAlignment="1">
      <alignment horizontal="center" vertical="center"/>
    </xf>
    <xf numFmtId="0" fontId="6" fillId="0" borderId="38" xfId="0" quotePrefix="1" applyNumberFormat="1" applyFont="1" applyFill="1" applyBorder="1" applyAlignment="1">
      <alignment horizontal="center" vertical="center"/>
    </xf>
    <xf numFmtId="165" fontId="6" fillId="0" borderId="39" xfId="0" applyNumberFormat="1" applyFont="1" applyFill="1" applyBorder="1" applyAlignment="1">
      <alignment horizontal="center" vertical="center"/>
    </xf>
    <xf numFmtId="164" fontId="0" fillId="2" borderId="39" xfId="0" applyNumberFormat="1" applyFill="1" applyBorder="1" applyAlignment="1">
      <alignment horizontal="center" vertical="center"/>
    </xf>
    <xf numFmtId="165" fontId="0" fillId="2" borderId="39" xfId="0" applyNumberFormat="1" applyFont="1" applyFill="1" applyBorder="1" applyAlignment="1">
      <alignment horizontal="center" vertical="center"/>
    </xf>
    <xf numFmtId="165" fontId="0" fillId="0" borderId="39" xfId="0" applyNumberFormat="1" applyFont="1" applyFill="1" applyBorder="1" applyAlignment="1">
      <alignment horizontal="right" vertical="center"/>
    </xf>
    <xf numFmtId="165" fontId="0" fillId="0" borderId="39" xfId="0" applyNumberFormat="1" applyFont="1" applyFill="1" applyBorder="1" applyAlignment="1">
      <alignment horizontal="center" vertical="center"/>
    </xf>
    <xf numFmtId="164" fontId="0" fillId="0" borderId="39" xfId="0" applyNumberFormat="1" applyFont="1" applyFill="1" applyBorder="1" applyAlignment="1">
      <alignment horizontal="center" vertical="center"/>
    </xf>
    <xf numFmtId="164" fontId="0" fillId="0" borderId="40" xfId="0" applyNumberFormat="1" applyFont="1" applyFill="1" applyBorder="1" applyAlignment="1">
      <alignment horizontal="center" vertical="center"/>
    </xf>
    <xf numFmtId="164" fontId="0" fillId="0" borderId="35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165" fontId="6" fillId="0" borderId="38" xfId="0" quotePrefix="1" applyNumberFormat="1" applyFont="1" applyFill="1" applyBorder="1" applyAlignment="1">
      <alignment horizontal="center" vertical="center"/>
    </xf>
    <xf numFmtId="165" fontId="0" fillId="0" borderId="39" xfId="0" quotePrefix="1" applyNumberFormat="1" applyFont="1" applyFill="1" applyBorder="1" applyAlignment="1">
      <alignment horizontal="center" vertical="center"/>
    </xf>
    <xf numFmtId="165" fontId="0" fillId="0" borderId="35" xfId="0" quotePrefix="1" applyNumberFormat="1" applyFon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5" fontId="0" fillId="0" borderId="38" xfId="0" applyNumberFormat="1" applyFont="1" applyFill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165" fontId="0" fillId="0" borderId="38" xfId="0" quotePrefix="1" applyNumberFormat="1" applyFont="1" applyFill="1" applyBorder="1" applyAlignment="1">
      <alignment horizontal="center" vertical="center"/>
    </xf>
    <xf numFmtId="164" fontId="0" fillId="2" borderId="39" xfId="0" applyNumberFormat="1" applyFont="1" applyFill="1" applyBorder="1" applyAlignment="1">
      <alignment horizontal="center" vertical="center"/>
    </xf>
    <xf numFmtId="0" fontId="6" fillId="2" borderId="38" xfId="0" quotePrefix="1" applyNumberFormat="1" applyFont="1" applyFill="1" applyBorder="1" applyAlignment="1">
      <alignment horizontal="center" vertical="center"/>
    </xf>
    <xf numFmtId="0" fontId="0" fillId="2" borderId="38" xfId="0" quotePrefix="1" applyNumberFormat="1" applyFont="1" applyFill="1" applyBorder="1" applyAlignment="1">
      <alignment horizontal="center" vertical="center"/>
    </xf>
    <xf numFmtId="165" fontId="0" fillId="0" borderId="39" xfId="0" applyNumberFormat="1" applyFill="1" applyBorder="1" applyAlignment="1">
      <alignment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165" fontId="0" fillId="0" borderId="39" xfId="0" applyNumberForma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165" fontId="0" fillId="0" borderId="22" xfId="0" applyNumberFormat="1" applyFill="1" applyBorder="1" applyAlignment="1">
      <alignment horizontal="center" vertical="center"/>
    </xf>
    <xf numFmtId="43" fontId="0" fillId="2" borderId="30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wrapText="1" indent="3"/>
    </xf>
    <xf numFmtId="164" fontId="0" fillId="0" borderId="44" xfId="0" applyNumberFormat="1" applyFont="1" applyFill="1" applyBorder="1" applyAlignment="1">
      <alignment horizontal="center" vertical="center"/>
    </xf>
    <xf numFmtId="164" fontId="0" fillId="0" borderId="47" xfId="0" applyNumberFormat="1" applyFont="1" applyFill="1" applyBorder="1" applyAlignment="1">
      <alignment horizontal="center" vertical="center"/>
    </xf>
    <xf numFmtId="164" fontId="0" fillId="0" borderId="33" xfId="0" applyNumberFormat="1" applyFon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4" fontId="0" fillId="0" borderId="48" xfId="0" applyNumberFormat="1" applyFont="1" applyFill="1" applyBorder="1" applyAlignment="1">
      <alignment horizontal="center" vertical="center"/>
    </xf>
    <xf numFmtId="0" fontId="0" fillId="0" borderId="44" xfId="0" applyFill="1" applyBorder="1"/>
    <xf numFmtId="4" fontId="6" fillId="0" borderId="7" xfId="0" applyNumberFormat="1" applyFont="1" applyFill="1" applyBorder="1" applyAlignment="1">
      <alignment horizontal="center" vertical="center"/>
    </xf>
    <xf numFmtId="4" fontId="0" fillId="0" borderId="11" xfId="0" quotePrefix="1" applyNumberFormat="1" applyFont="1" applyFill="1" applyBorder="1" applyAlignment="1">
      <alignment horizontal="center" vertical="center"/>
    </xf>
    <xf numFmtId="4" fontId="6" fillId="0" borderId="11" xfId="0" quotePrefix="1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right" vertical="center"/>
    </xf>
    <xf numFmtId="4" fontId="0" fillId="0" borderId="8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right" vertical="center"/>
    </xf>
    <xf numFmtId="4" fontId="0" fillId="0" borderId="46" xfId="0" applyNumberFormat="1" applyFon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right" vertical="center"/>
    </xf>
    <xf numFmtId="4" fontId="0" fillId="2" borderId="8" xfId="0" applyNumberFormat="1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4" fontId="0" fillId="2" borderId="46" xfId="0" applyNumberForma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0" fillId="0" borderId="44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0" fillId="0" borderId="22" xfId="0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4" fontId="0" fillId="0" borderId="30" xfId="0" applyNumberFormat="1" applyFont="1" applyFill="1" applyBorder="1" applyAlignment="1">
      <alignment horizontal="right" vertical="center"/>
    </xf>
    <xf numFmtId="166" fontId="0" fillId="0" borderId="47" xfId="0" applyNumberFormat="1" applyFont="1" applyFill="1" applyBorder="1" applyAlignment="1">
      <alignment horizontal="center" vertical="center"/>
    </xf>
    <xf numFmtId="166" fontId="0" fillId="0" borderId="15" xfId="0" applyNumberFormat="1" applyFont="1" applyFill="1" applyBorder="1" applyAlignment="1">
      <alignment horizontal="center" vertical="center"/>
    </xf>
    <xf numFmtId="4" fontId="0" fillId="0" borderId="14" xfId="0" applyNumberFormat="1" applyFont="1" applyFill="1" applyBorder="1" applyAlignment="1">
      <alignment horizontal="center" vertical="center"/>
    </xf>
    <xf numFmtId="4" fontId="6" fillId="0" borderId="14" xfId="0" quotePrefix="1" applyNumberFormat="1" applyFont="1" applyFill="1" applyBorder="1" applyAlignment="1">
      <alignment horizontal="center" vertical="center"/>
    </xf>
    <xf numFmtId="4" fontId="0" fillId="0" borderId="14" xfId="0" quotePrefix="1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0" fillId="2" borderId="39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right" vertical="center"/>
    </xf>
    <xf numFmtId="166" fontId="0" fillId="0" borderId="30" xfId="0" applyNumberFormat="1" applyFont="1" applyFill="1" applyBorder="1" applyAlignment="1">
      <alignment horizontal="right" vertical="center"/>
    </xf>
    <xf numFmtId="166" fontId="0" fillId="0" borderId="30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right" vertical="center"/>
    </xf>
    <xf numFmtId="4" fontId="0" fillId="0" borderId="11" xfId="0" applyNumberFormat="1" applyFont="1" applyFill="1" applyBorder="1" applyAlignment="1">
      <alignment horizontal="right" vertical="center"/>
    </xf>
    <xf numFmtId="4" fontId="6" fillId="0" borderId="11" xfId="0" quotePrefix="1" applyNumberFormat="1" applyFont="1" applyFill="1" applyBorder="1" applyAlignment="1">
      <alignment horizontal="right" vertical="center"/>
    </xf>
    <xf numFmtId="4" fontId="0" fillId="0" borderId="8" xfId="0" quotePrefix="1" applyNumberFormat="1" applyFont="1" applyFill="1" applyBorder="1" applyAlignment="1">
      <alignment horizontal="right" vertical="center"/>
    </xf>
    <xf numFmtId="4" fontId="0" fillId="2" borderId="8" xfId="0" applyNumberFormat="1" applyFont="1" applyFill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8" xfId="0" applyNumberFormat="1" applyFont="1" applyFill="1" applyBorder="1" applyAlignment="1">
      <alignment horizontal="right" vertical="center"/>
    </xf>
    <xf numFmtId="4" fontId="0" fillId="0" borderId="46" xfId="0" applyNumberFormat="1" applyFont="1" applyFill="1" applyBorder="1" applyAlignment="1">
      <alignment horizontal="right" vertical="center"/>
    </xf>
    <xf numFmtId="4" fontId="0" fillId="0" borderId="9" xfId="0" quotePrefix="1" applyNumberFormat="1" applyFont="1" applyFill="1" applyBorder="1" applyAlignment="1">
      <alignment horizontal="right" vertical="center"/>
    </xf>
    <xf numFmtId="4" fontId="6" fillId="0" borderId="28" xfId="0" applyNumberFormat="1" applyFont="1" applyFill="1" applyBorder="1" applyAlignment="1">
      <alignment horizontal="right" vertical="center"/>
    </xf>
    <xf numFmtId="4" fontId="0" fillId="0" borderId="29" xfId="0" applyNumberFormat="1" applyFont="1" applyFill="1" applyBorder="1" applyAlignment="1">
      <alignment horizontal="right" vertical="center"/>
    </xf>
    <xf numFmtId="4" fontId="6" fillId="0" borderId="29" xfId="0" quotePrefix="1" applyNumberFormat="1" applyFont="1" applyFill="1" applyBorder="1" applyAlignment="1">
      <alignment horizontal="right" vertical="center"/>
    </xf>
    <xf numFmtId="4" fontId="0" fillId="0" borderId="29" xfId="0" quotePrefix="1" applyNumberFormat="1" applyFont="1" applyFill="1" applyBorder="1" applyAlignment="1">
      <alignment horizontal="right" vertical="center"/>
    </xf>
    <xf numFmtId="4" fontId="6" fillId="0" borderId="30" xfId="0" applyNumberFormat="1" applyFont="1" applyFill="1" applyBorder="1" applyAlignment="1">
      <alignment horizontal="right" vertical="center"/>
    </xf>
    <xf numFmtId="4" fontId="0" fillId="2" borderId="30" xfId="0" applyNumberFormat="1" applyFill="1" applyBorder="1" applyAlignment="1">
      <alignment horizontal="right" vertical="center"/>
    </xf>
    <xf numFmtId="4" fontId="0" fillId="2" borderId="30" xfId="0" applyNumberFormat="1" applyFont="1" applyFill="1" applyBorder="1" applyAlignment="1">
      <alignment horizontal="right" vertical="center"/>
    </xf>
    <xf numFmtId="4" fontId="6" fillId="2" borderId="29" xfId="0" quotePrefix="1" applyNumberFormat="1" applyFont="1" applyFill="1" applyBorder="1" applyAlignment="1">
      <alignment horizontal="right" vertical="center"/>
    </xf>
    <xf numFmtId="4" fontId="0" fillId="2" borderId="29" xfId="0" quotePrefix="1" applyNumberFormat="1" applyFont="1" applyFill="1" applyBorder="1" applyAlignment="1">
      <alignment horizontal="right" vertical="center"/>
    </xf>
    <xf numFmtId="4" fontId="0" fillId="0" borderId="29" xfId="0" applyNumberForma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right" vertical="center"/>
    </xf>
    <xf numFmtId="4" fontId="0" fillId="0" borderId="31" xfId="0" applyNumberFormat="1" applyFont="1" applyFill="1" applyBorder="1" applyAlignment="1">
      <alignment horizontal="right" vertical="center"/>
    </xf>
    <xf numFmtId="4" fontId="0" fillId="0" borderId="22" xfId="0" applyNumberFormat="1" applyFont="1" applyFill="1" applyBorder="1" applyAlignment="1">
      <alignment horizontal="right" vertical="center"/>
    </xf>
    <xf numFmtId="4" fontId="0" fillId="0" borderId="44" xfId="0" applyNumberFormat="1" applyFont="1" applyFill="1" applyBorder="1" applyAlignment="1">
      <alignment horizontal="right" vertical="center"/>
    </xf>
    <xf numFmtId="4" fontId="0" fillId="0" borderId="30" xfId="0" quotePrefix="1" applyNumberFormat="1" applyFont="1" applyFill="1" applyBorder="1" applyAlignment="1">
      <alignment horizontal="right" vertical="center"/>
    </xf>
    <xf numFmtId="4" fontId="0" fillId="0" borderId="34" xfId="0" quotePrefix="1" applyNumberFormat="1" applyFont="1" applyFill="1" applyBorder="1" applyAlignment="1">
      <alignment horizontal="right" vertical="center"/>
    </xf>
    <xf numFmtId="165" fontId="9" fillId="0" borderId="30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right" vertical="center"/>
    </xf>
    <xf numFmtId="165" fontId="10" fillId="0" borderId="49" xfId="0" applyNumberFormat="1" applyFont="1" applyFill="1" applyBorder="1" applyAlignment="1">
      <alignment horizontal="center" vertical="center"/>
    </xf>
    <xf numFmtId="165" fontId="9" fillId="2" borderId="30" xfId="0" applyNumberFormat="1" applyFont="1" applyFill="1" applyBorder="1" applyAlignment="1">
      <alignment horizontal="center" vertical="center"/>
    </xf>
    <xf numFmtId="165" fontId="10" fillId="2" borderId="30" xfId="0" applyNumberFormat="1" applyFont="1" applyFill="1" applyBorder="1" applyAlignment="1">
      <alignment horizontal="right" vertical="center"/>
    </xf>
    <xf numFmtId="165" fontId="10" fillId="0" borderId="30" xfId="0" applyNumberFormat="1" applyFont="1" applyFill="1" applyBorder="1" applyAlignment="1">
      <alignment horizontal="center" vertical="center"/>
    </xf>
    <xf numFmtId="43" fontId="10" fillId="0" borderId="2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topLeftCell="C41" zoomScaleNormal="100" zoomScaleSheetLayoutView="67" workbookViewId="0">
      <selection activeCell="M28" sqref="M28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19.140625" style="1" customWidth="1"/>
    <col min="4" max="4" width="11.42578125" style="1" customWidth="1"/>
    <col min="5" max="5" width="19.7109375" style="1" customWidth="1"/>
    <col min="6" max="6" width="11.7109375" style="1" customWidth="1"/>
    <col min="7" max="7" width="19" style="1" customWidth="1"/>
    <col min="8" max="8" width="11.85546875" style="1" customWidth="1"/>
    <col min="9" max="9" width="19.28515625" style="1" customWidth="1"/>
    <col min="10" max="10" width="18.7109375" style="1" customWidth="1"/>
    <col min="11" max="11" width="16.85546875" style="1" customWidth="1"/>
    <col min="12" max="12" width="19.42578125" style="1" customWidth="1"/>
    <col min="13" max="13" width="12" style="1" customWidth="1"/>
    <col min="14" max="14" width="19" style="1" customWidth="1"/>
    <col min="15" max="15" width="11.5703125" style="1" customWidth="1"/>
    <col min="16" max="16" width="19.5703125" style="1" customWidth="1"/>
    <col min="17" max="17" width="11.7109375" style="1" customWidth="1"/>
    <col min="18" max="18" width="2" style="1" customWidth="1"/>
    <col min="19" max="16384" width="9.140625" style="1"/>
  </cols>
  <sheetData>
    <row r="1" spans="1:17" ht="15">
      <c r="P1" s="179" t="s">
        <v>46</v>
      </c>
      <c r="Q1" s="179"/>
    </row>
    <row r="2" spans="1:17" ht="15">
      <c r="P2" s="179" t="s">
        <v>40</v>
      </c>
      <c r="Q2" s="179"/>
    </row>
    <row r="3" spans="1:17" ht="15" hidden="1">
      <c r="P3" s="102"/>
      <c r="Q3" s="102"/>
    </row>
    <row r="4" spans="1:17" ht="15" hidden="1">
      <c r="P4" s="102"/>
      <c r="Q4" s="102"/>
    </row>
    <row r="5" spans="1:17" hidden="1"/>
    <row r="6" spans="1:17" hidden="1"/>
    <row r="8" spans="1:17" ht="19.5" customHeight="1">
      <c r="B8" s="184" t="s">
        <v>41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</row>
    <row r="9" spans="1:17" ht="14.25" customHeight="1">
      <c r="B9" s="2"/>
      <c r="C9" s="101"/>
      <c r="D9" s="3"/>
      <c r="E9" s="3"/>
      <c r="F9" s="3"/>
      <c r="G9" s="3"/>
      <c r="H9" s="101"/>
      <c r="I9" s="3"/>
      <c r="J9" s="3"/>
      <c r="K9" s="3"/>
      <c r="L9" s="101"/>
      <c r="M9" s="4"/>
      <c r="N9" s="4"/>
      <c r="O9" s="4"/>
      <c r="P9" s="4"/>
    </row>
    <row r="10" spans="1:17" ht="14.25" customHeight="1">
      <c r="B10" s="187" t="s">
        <v>2</v>
      </c>
      <c r="C10" s="188" t="s">
        <v>4</v>
      </c>
      <c r="D10" s="188"/>
      <c r="E10" s="188"/>
      <c r="F10" s="188"/>
      <c r="G10" s="188"/>
      <c r="H10" s="188"/>
      <c r="I10" s="180" t="s">
        <v>42</v>
      </c>
      <c r="J10" s="180"/>
      <c r="K10" s="180"/>
      <c r="L10" s="180" t="s">
        <v>43</v>
      </c>
      <c r="M10" s="180"/>
      <c r="N10" s="180"/>
      <c r="O10" s="180"/>
      <c r="P10" s="180"/>
      <c r="Q10" s="180"/>
    </row>
    <row r="11" spans="1:17" ht="21.75" customHeight="1">
      <c r="B11" s="187"/>
      <c r="C11" s="185" t="s">
        <v>7</v>
      </c>
      <c r="D11" s="180"/>
      <c r="E11" s="186" t="s">
        <v>8</v>
      </c>
      <c r="F11" s="185"/>
      <c r="G11" s="186" t="s">
        <v>9</v>
      </c>
      <c r="H11" s="185"/>
      <c r="I11" s="30" t="s">
        <v>7</v>
      </c>
      <c r="J11" s="65" t="s">
        <v>8</v>
      </c>
      <c r="K11" s="31" t="s">
        <v>9</v>
      </c>
      <c r="L11" s="180" t="s">
        <v>7</v>
      </c>
      <c r="M11" s="180"/>
      <c r="N11" s="180" t="s">
        <v>8</v>
      </c>
      <c r="O11" s="180"/>
      <c r="P11" s="180" t="s">
        <v>9</v>
      </c>
      <c r="Q11" s="180"/>
    </row>
    <row r="12" spans="1:17" ht="43.5" customHeight="1">
      <c r="B12" s="187"/>
      <c r="C12" s="64" t="s">
        <v>39</v>
      </c>
      <c r="D12" s="31" t="s">
        <v>38</v>
      </c>
      <c r="E12" s="64" t="s">
        <v>39</v>
      </c>
      <c r="F12" s="31" t="s">
        <v>38</v>
      </c>
      <c r="G12" s="64" t="s">
        <v>39</v>
      </c>
      <c r="H12" s="31" t="s">
        <v>38</v>
      </c>
      <c r="I12" s="64" t="s">
        <v>39</v>
      </c>
      <c r="J12" s="64" t="s">
        <v>39</v>
      </c>
      <c r="K12" s="31" t="s">
        <v>39</v>
      </c>
      <c r="L12" s="64" t="s">
        <v>39</v>
      </c>
      <c r="M12" s="31" t="s">
        <v>38</v>
      </c>
      <c r="N12" s="30" t="s">
        <v>39</v>
      </c>
      <c r="O12" s="31" t="s">
        <v>38</v>
      </c>
      <c r="P12" s="64" t="s">
        <v>39</v>
      </c>
      <c r="Q12" s="31" t="s">
        <v>38</v>
      </c>
    </row>
    <row r="13" spans="1:17" ht="27" hidden="1" customHeight="1">
      <c r="A13" s="5"/>
      <c r="B13" s="187"/>
      <c r="C13" s="181" t="s">
        <v>4</v>
      </c>
      <c r="D13" s="182"/>
      <c r="E13" s="182"/>
      <c r="F13" s="182"/>
      <c r="G13" s="182"/>
      <c r="H13" s="182"/>
      <c r="I13" s="182"/>
      <c r="J13" s="182"/>
      <c r="K13" s="182"/>
      <c r="L13" s="183"/>
      <c r="M13" s="182"/>
      <c r="N13" s="183"/>
      <c r="O13" s="104"/>
      <c r="P13" s="104"/>
    </row>
    <row r="14" spans="1:17" s="9" customFormat="1" ht="12.75" customHeight="1">
      <c r="A14" s="6"/>
      <c r="B14" s="7">
        <v>1</v>
      </c>
      <c r="C14" s="8">
        <v>2</v>
      </c>
      <c r="D14" s="16">
        <v>3</v>
      </c>
      <c r="E14" s="26">
        <v>4</v>
      </c>
      <c r="F14" s="16">
        <v>5</v>
      </c>
      <c r="G14" s="26">
        <v>6</v>
      </c>
      <c r="H14" s="16">
        <v>7</v>
      </c>
      <c r="I14" s="66">
        <v>8</v>
      </c>
      <c r="J14" s="105">
        <v>9</v>
      </c>
      <c r="K14" s="16">
        <v>10</v>
      </c>
      <c r="L14" s="8">
        <v>11</v>
      </c>
      <c r="M14" s="67">
        <v>12</v>
      </c>
      <c r="N14" s="8">
        <v>13</v>
      </c>
      <c r="O14" s="67">
        <v>14</v>
      </c>
      <c r="P14" s="8">
        <v>15</v>
      </c>
      <c r="Q14" s="106">
        <v>16</v>
      </c>
    </row>
    <row r="15" spans="1:17" ht="27.75" customHeight="1">
      <c r="B15" s="10" t="s">
        <v>6</v>
      </c>
      <c r="C15" s="146">
        <f t="shared" ref="C15:N15" si="0">C20+C23</f>
        <v>18266754537.599991</v>
      </c>
      <c r="D15" s="43"/>
      <c r="E15" s="146">
        <f t="shared" si="0"/>
        <v>-145159883.83000183</v>
      </c>
      <c r="F15" s="32"/>
      <c r="G15" s="155">
        <v>4959170049.25</v>
      </c>
      <c r="H15" s="32"/>
      <c r="I15" s="43">
        <f t="shared" si="0"/>
        <v>2509155860</v>
      </c>
      <c r="J15" s="178">
        <f t="shared" si="0"/>
        <v>0</v>
      </c>
      <c r="K15" s="178">
        <f t="shared" si="0"/>
        <v>0</v>
      </c>
      <c r="L15" s="116">
        <f>L20+L23</f>
        <v>20775910397.599991</v>
      </c>
      <c r="M15" s="76"/>
      <c r="N15" s="116">
        <f t="shared" si="0"/>
        <v>-145159883.83000183</v>
      </c>
      <c r="O15" s="76"/>
      <c r="P15" s="116">
        <f>P20+P23</f>
        <v>4959170049.25</v>
      </c>
      <c r="Q15" s="76"/>
    </row>
    <row r="16" spans="1:17" ht="17.25" customHeight="1">
      <c r="B16" s="11" t="s">
        <v>3</v>
      </c>
      <c r="C16" s="147"/>
      <c r="D16" s="44"/>
      <c r="E16" s="147"/>
      <c r="F16" s="70"/>
      <c r="G16" s="156"/>
      <c r="H16" s="70"/>
      <c r="I16" s="44"/>
      <c r="J16" s="33"/>
      <c r="K16" s="138"/>
      <c r="L16" s="117"/>
      <c r="M16" s="93"/>
      <c r="N16" s="117"/>
      <c r="O16" s="77"/>
      <c r="P16" s="117"/>
      <c r="Q16" s="93"/>
    </row>
    <row r="17" spans="2:17" ht="23.25" customHeight="1">
      <c r="B17" s="15" t="s">
        <v>10</v>
      </c>
      <c r="C17" s="148"/>
      <c r="D17" s="45"/>
      <c r="E17" s="148"/>
      <c r="F17" s="71"/>
      <c r="G17" s="157"/>
      <c r="H17" s="71"/>
      <c r="I17" s="45"/>
      <c r="J17" s="34"/>
      <c r="K17" s="139"/>
      <c r="L17" s="118"/>
      <c r="M17" s="88"/>
      <c r="N17" s="118"/>
      <c r="O17" s="78"/>
      <c r="P17" s="118"/>
      <c r="Q17" s="88"/>
    </row>
    <row r="18" spans="2:17" ht="20.25" customHeight="1">
      <c r="B18" s="12" t="s">
        <v>0</v>
      </c>
      <c r="C18" s="149"/>
      <c r="D18" s="46"/>
      <c r="E18" s="149"/>
      <c r="F18" s="72"/>
      <c r="G18" s="158"/>
      <c r="H18" s="72"/>
      <c r="I18" s="46"/>
      <c r="J18" s="35"/>
      <c r="K18" s="140"/>
      <c r="L18" s="117"/>
      <c r="M18" s="95"/>
      <c r="N18" s="117"/>
      <c r="O18" s="77"/>
      <c r="P18" s="117"/>
      <c r="Q18" s="95"/>
    </row>
    <row r="19" spans="2:17" ht="23.25" customHeight="1">
      <c r="B19" s="12" t="s">
        <v>1</v>
      </c>
      <c r="C19" s="149"/>
      <c r="D19" s="46"/>
      <c r="E19" s="149"/>
      <c r="F19" s="72"/>
      <c r="G19" s="158"/>
      <c r="H19" s="72"/>
      <c r="I19" s="46"/>
      <c r="J19" s="35"/>
      <c r="K19" s="140"/>
      <c r="L19" s="117"/>
      <c r="M19" s="95"/>
      <c r="N19" s="117"/>
      <c r="O19" s="77"/>
      <c r="P19" s="117"/>
      <c r="Q19" s="95"/>
    </row>
    <row r="20" spans="2:17" ht="23.25" customHeight="1">
      <c r="B20" s="15" t="s">
        <v>5</v>
      </c>
      <c r="C20" s="121">
        <f t="shared" ref="C20:P20" si="1">C21+C22</f>
        <v>14597864513.209991</v>
      </c>
      <c r="D20" s="47"/>
      <c r="E20" s="121">
        <v>2456574061.2099991</v>
      </c>
      <c r="F20" s="36"/>
      <c r="G20" s="159">
        <v>11882983327.889999</v>
      </c>
      <c r="H20" s="36"/>
      <c r="I20" s="177">
        <f t="shared" si="1"/>
        <v>0</v>
      </c>
      <c r="J20" s="174">
        <f t="shared" ref="J20" si="2">J21+J22</f>
        <v>0</v>
      </c>
      <c r="K20" s="141">
        <f t="shared" si="1"/>
        <v>179225418.56999999</v>
      </c>
      <c r="L20" s="119">
        <f t="shared" si="1"/>
        <v>14597864513.209991</v>
      </c>
      <c r="M20" s="79"/>
      <c r="N20" s="119">
        <f t="shared" si="1"/>
        <v>2456574061.2099991</v>
      </c>
      <c r="O20" s="79"/>
      <c r="P20" s="119">
        <f t="shared" si="1"/>
        <v>12062208746.459999</v>
      </c>
      <c r="Q20" s="79"/>
    </row>
    <row r="21" spans="2:17" ht="23.25" customHeight="1">
      <c r="B21" s="12" t="s">
        <v>0</v>
      </c>
      <c r="C21" s="150">
        <v>80152613513.209991</v>
      </c>
      <c r="D21" s="59" t="s">
        <v>32</v>
      </c>
      <c r="E21" s="150">
        <v>36379582061.209999</v>
      </c>
      <c r="F21" s="18" t="s">
        <v>34</v>
      </c>
      <c r="G21" s="160">
        <v>42668667327.889999</v>
      </c>
      <c r="H21" s="18" t="s">
        <v>36</v>
      </c>
      <c r="I21" s="48">
        <v>17000000000</v>
      </c>
      <c r="J21" s="175"/>
      <c r="K21" s="142"/>
      <c r="L21" s="125">
        <f>C21+I21</f>
        <v>97152613513.209991</v>
      </c>
      <c r="M21" s="80" t="s">
        <v>32</v>
      </c>
      <c r="N21" s="125">
        <f>E21+J21</f>
        <v>36379582061.209999</v>
      </c>
      <c r="O21" s="80" t="s">
        <v>34</v>
      </c>
      <c r="P21" s="120">
        <f>G21+K21</f>
        <v>42668667327.889999</v>
      </c>
      <c r="Q21" s="80" t="s">
        <v>36</v>
      </c>
    </row>
    <row r="22" spans="2:17" ht="23.25" customHeight="1">
      <c r="B22" s="12" t="s">
        <v>1</v>
      </c>
      <c r="C22" s="150">
        <v>-65554749000</v>
      </c>
      <c r="D22" s="60"/>
      <c r="E22" s="150">
        <v>-33923008000</v>
      </c>
      <c r="F22" s="55"/>
      <c r="G22" s="161">
        <v>-30785684000</v>
      </c>
      <c r="H22" s="55"/>
      <c r="I22" s="48">
        <v>-17000000000</v>
      </c>
      <c r="J22" s="175"/>
      <c r="K22" s="142">
        <v>179225418.56999999</v>
      </c>
      <c r="L22" s="125">
        <f>C22+I22</f>
        <v>-82554749000</v>
      </c>
      <c r="M22" s="96"/>
      <c r="N22" s="125">
        <f>E22+J22</f>
        <v>-33923008000</v>
      </c>
      <c r="O22" s="96"/>
      <c r="P22" s="120">
        <f>G22+K22</f>
        <v>-30606458581.43</v>
      </c>
      <c r="Q22" s="96"/>
    </row>
    <row r="23" spans="2:17" ht="34.5" customHeight="1">
      <c r="B23" s="15" t="s">
        <v>12</v>
      </c>
      <c r="C23" s="126">
        <f>C24+C29</f>
        <v>3668890024.3899994</v>
      </c>
      <c r="D23" s="61"/>
      <c r="E23" s="126">
        <f>E24+E29</f>
        <v>-2601733945.0400009</v>
      </c>
      <c r="F23" s="56"/>
      <c r="G23" s="162">
        <v>-6923813278.6399994</v>
      </c>
      <c r="H23" s="56"/>
      <c r="I23" s="49">
        <f t="shared" ref="I23:L23" si="3">I24+I29</f>
        <v>2509155860</v>
      </c>
      <c r="J23" s="176">
        <f t="shared" si="3"/>
        <v>0</v>
      </c>
      <c r="K23" s="143">
        <f t="shared" si="3"/>
        <v>-179225418.56999999</v>
      </c>
      <c r="L23" s="130">
        <f t="shared" si="3"/>
        <v>6178045884.3899994</v>
      </c>
      <c r="M23" s="97"/>
      <c r="N23" s="130">
        <f t="shared" ref="N23" si="4">N24+N29</f>
        <v>-2601733945.0400009</v>
      </c>
      <c r="O23" s="97"/>
      <c r="P23" s="119">
        <f t="shared" ref="P23" si="5">P24+P29</f>
        <v>-7103038697.2099991</v>
      </c>
      <c r="Q23" s="97"/>
    </row>
    <row r="24" spans="2:17" ht="23.25" customHeight="1">
      <c r="B24" s="12" t="s">
        <v>0</v>
      </c>
      <c r="C24" s="150">
        <f t="shared" ref="C24:P24" si="6">C25+C26+C27</f>
        <v>22122219199</v>
      </c>
      <c r="D24" s="62"/>
      <c r="E24" s="150">
        <v>18995406000</v>
      </c>
      <c r="F24" s="57"/>
      <c r="G24" s="163">
        <v>18886318000</v>
      </c>
      <c r="H24" s="57"/>
      <c r="I24" s="108">
        <f>I25+I26+I27+I28</f>
        <v>7380173700</v>
      </c>
      <c r="J24" s="175">
        <f t="shared" ref="J24" si="7">J25+J26+J27</f>
        <v>0</v>
      </c>
      <c r="K24" s="81"/>
      <c r="L24" s="127">
        <f>L25+L26+L27+L28</f>
        <v>29502392899</v>
      </c>
      <c r="M24" s="98"/>
      <c r="N24" s="127">
        <f t="shared" si="6"/>
        <v>18995406000</v>
      </c>
      <c r="O24" s="98"/>
      <c r="P24" s="122">
        <f t="shared" si="6"/>
        <v>18886318000</v>
      </c>
      <c r="Q24" s="98"/>
    </row>
    <row r="25" spans="2:17" ht="30.75" customHeight="1">
      <c r="B25" s="21" t="s">
        <v>14</v>
      </c>
      <c r="C25" s="150">
        <v>17554749000</v>
      </c>
      <c r="D25" s="59" t="s">
        <v>7</v>
      </c>
      <c r="E25" s="150">
        <v>17923008000</v>
      </c>
      <c r="F25" s="18" t="s">
        <v>8</v>
      </c>
      <c r="G25" s="160">
        <v>18285684000</v>
      </c>
      <c r="H25" s="18" t="s">
        <v>9</v>
      </c>
      <c r="I25" s="48">
        <v>4871017840</v>
      </c>
      <c r="J25" s="48"/>
      <c r="K25" s="81"/>
      <c r="L25" s="125">
        <f>C25+I25</f>
        <v>22425766840</v>
      </c>
      <c r="M25" s="80" t="s">
        <v>7</v>
      </c>
      <c r="N25" s="125">
        <f>E25+J25</f>
        <v>17923008000</v>
      </c>
      <c r="O25" s="80" t="s">
        <v>8</v>
      </c>
      <c r="P25" s="120">
        <f>G25+K25</f>
        <v>18285684000</v>
      </c>
      <c r="Q25" s="80" t="s">
        <v>9</v>
      </c>
    </row>
    <row r="26" spans="2:17" ht="37.5" customHeight="1">
      <c r="B26" s="21" t="s">
        <v>18</v>
      </c>
      <c r="C26" s="123">
        <v>1806347000</v>
      </c>
      <c r="D26" s="63" t="s">
        <v>33</v>
      </c>
      <c r="E26" s="123">
        <v>1072398000</v>
      </c>
      <c r="F26" s="58" t="s">
        <v>35</v>
      </c>
      <c r="G26" s="164">
        <v>600634000</v>
      </c>
      <c r="H26" s="58" t="s">
        <v>37</v>
      </c>
      <c r="I26" s="50"/>
      <c r="J26" s="50"/>
      <c r="K26" s="83"/>
      <c r="L26" s="125">
        <f>C26+I26</f>
        <v>1806347000</v>
      </c>
      <c r="M26" s="91" t="s">
        <v>33</v>
      </c>
      <c r="N26" s="125">
        <f>E26+J26</f>
        <v>1072398000</v>
      </c>
      <c r="O26" s="94" t="s">
        <v>35</v>
      </c>
      <c r="P26" s="120">
        <f>G26+K26</f>
        <v>600634000</v>
      </c>
      <c r="Q26" s="94" t="s">
        <v>37</v>
      </c>
    </row>
    <row r="27" spans="2:17" ht="123.6" customHeight="1">
      <c r="B27" s="21" t="s">
        <v>30</v>
      </c>
      <c r="C27" s="123">
        <v>2761123199</v>
      </c>
      <c r="D27" s="103" t="s">
        <v>8</v>
      </c>
      <c r="E27" s="123"/>
      <c r="F27" s="39"/>
      <c r="G27" s="135"/>
      <c r="H27" s="39"/>
      <c r="I27" s="50"/>
      <c r="J27" s="37"/>
      <c r="K27" s="39"/>
      <c r="L27" s="125">
        <f>C27+I27</f>
        <v>2761123199</v>
      </c>
      <c r="M27" s="103" t="s">
        <v>8</v>
      </c>
      <c r="N27" s="125"/>
      <c r="O27" s="91"/>
      <c r="P27" s="120"/>
      <c r="Q27" s="83"/>
    </row>
    <row r="28" spans="2:17" ht="50.25" customHeight="1">
      <c r="B28" s="21" t="s">
        <v>44</v>
      </c>
      <c r="C28" s="123"/>
      <c r="D28" s="107"/>
      <c r="E28" s="123"/>
      <c r="F28" s="39"/>
      <c r="G28" s="135"/>
      <c r="H28" s="39"/>
      <c r="I28" s="50">
        <v>2509155860</v>
      </c>
      <c r="J28" s="37"/>
      <c r="K28" s="39"/>
      <c r="L28" s="120">
        <f>I28</f>
        <v>2509155860</v>
      </c>
      <c r="M28" s="103" t="s">
        <v>47</v>
      </c>
      <c r="N28" s="125"/>
      <c r="O28" s="91"/>
      <c r="P28" s="120"/>
      <c r="Q28" s="83"/>
    </row>
    <row r="29" spans="2:17" ht="22.5" customHeight="1">
      <c r="B29" s="12" t="s">
        <v>1</v>
      </c>
      <c r="C29" s="123">
        <f>C30+C31+C42+C43+C44+C45</f>
        <v>-18453329174.610001</v>
      </c>
      <c r="D29" s="51"/>
      <c r="E29" s="123">
        <f>E30+E31+E42+E43+E44+E45</f>
        <v>-21597139945.040001</v>
      </c>
      <c r="F29" s="38"/>
      <c r="G29" s="135">
        <v>-25810131278.639999</v>
      </c>
      <c r="H29" s="38"/>
      <c r="I29" s="144">
        <f>I30+I31+I42+I43+I44+I45</f>
        <v>-4871017840</v>
      </c>
      <c r="J29" s="173">
        <f>J30+J31+J42+J43+J44+J45</f>
        <v>0</v>
      </c>
      <c r="K29" s="137">
        <f>K46</f>
        <v>-179225418.56999999</v>
      </c>
      <c r="L29" s="122">
        <f>L30+L31+L42+L43+L44+L45</f>
        <v>-23324347014.610001</v>
      </c>
      <c r="M29" s="82"/>
      <c r="N29" s="122">
        <f>N30+N31+N42+N43+N44+N45</f>
        <v>-21597139945.040001</v>
      </c>
      <c r="O29" s="82"/>
      <c r="P29" s="123">
        <f>P30+P31+P42+P43+P44+P45+P46</f>
        <v>-25989356697.209999</v>
      </c>
      <c r="Q29" s="82"/>
    </row>
    <row r="30" spans="2:17" ht="30.75" customHeight="1">
      <c r="B30" s="21" t="s">
        <v>15</v>
      </c>
      <c r="C30" s="123">
        <f>-C25</f>
        <v>-17554749000</v>
      </c>
      <c r="D30" s="50"/>
      <c r="E30" s="123">
        <v>-17923008000</v>
      </c>
      <c r="F30" s="39"/>
      <c r="G30" s="135">
        <v>-18285684000</v>
      </c>
      <c r="H30" s="39"/>
      <c r="I30" s="145">
        <f>-4871017840</f>
        <v>-4871017840</v>
      </c>
      <c r="J30" s="172">
        <f>-J25</f>
        <v>0</v>
      </c>
      <c r="K30" s="172">
        <f t="shared" ref="I30:L31" si="8">SUM(K32:K40)</f>
        <v>0</v>
      </c>
      <c r="L30" s="122">
        <f>-L25</f>
        <v>-22425766840</v>
      </c>
      <c r="M30" s="83"/>
      <c r="N30" s="122">
        <f t="shared" ref="N30" si="9">-N25</f>
        <v>-17923008000</v>
      </c>
      <c r="O30" s="83"/>
      <c r="P30" s="122">
        <f t="shared" ref="P30" si="10">-P25</f>
        <v>-18285684000</v>
      </c>
      <c r="Q30" s="83"/>
    </row>
    <row r="31" spans="2:17" ht="33.75" customHeight="1">
      <c r="B31" s="21" t="s">
        <v>16</v>
      </c>
      <c r="C31" s="123">
        <f>SUM(C33:C41)</f>
        <v>-898580174.61000001</v>
      </c>
      <c r="D31" s="50"/>
      <c r="E31" s="123">
        <v>-898580174.61000001</v>
      </c>
      <c r="F31" s="39"/>
      <c r="G31" s="135">
        <v>-2744640421.5000005</v>
      </c>
      <c r="H31" s="39"/>
      <c r="I31" s="171">
        <f t="shared" si="8"/>
        <v>0</v>
      </c>
      <c r="J31" s="172">
        <f t="shared" si="8"/>
        <v>0</v>
      </c>
      <c r="K31" s="172">
        <f t="shared" si="8"/>
        <v>0</v>
      </c>
      <c r="L31" s="122">
        <f t="shared" si="8"/>
        <v>-898580174.61000001</v>
      </c>
      <c r="M31" s="83"/>
      <c r="N31" s="122">
        <f t="shared" ref="N31" si="11">SUM(N33:N41)</f>
        <v>-898580174.61000001</v>
      </c>
      <c r="O31" s="83"/>
      <c r="P31" s="122">
        <f>SUM(P33:P41)</f>
        <v>-2744640421.5000005</v>
      </c>
      <c r="Q31" s="83"/>
    </row>
    <row r="32" spans="2:17" ht="15" customHeight="1">
      <c r="B32" s="22" t="s">
        <v>17</v>
      </c>
      <c r="C32" s="123"/>
      <c r="D32" s="50"/>
      <c r="E32" s="123"/>
      <c r="F32" s="39"/>
      <c r="G32" s="135"/>
      <c r="H32" s="39"/>
      <c r="I32" s="50"/>
      <c r="J32" s="37"/>
      <c r="K32" s="39"/>
      <c r="L32" s="122"/>
      <c r="M32" s="83"/>
      <c r="N32" s="122"/>
      <c r="O32" s="84"/>
      <c r="P32" s="122"/>
      <c r="Q32" s="83"/>
    </row>
    <row r="33" spans="2:17" ht="79.5" customHeight="1">
      <c r="B33" s="23" t="s">
        <v>20</v>
      </c>
      <c r="C33" s="151">
        <v>-15000000</v>
      </c>
      <c r="D33" s="52"/>
      <c r="E33" s="151">
        <v>-15000000</v>
      </c>
      <c r="F33" s="73"/>
      <c r="G33" s="165">
        <v>-42000000</v>
      </c>
      <c r="H33" s="73"/>
      <c r="I33" s="52"/>
      <c r="J33" s="40"/>
      <c r="K33" s="73"/>
      <c r="L33" s="122">
        <f t="shared" ref="L33:L38" si="12">C33+I33</f>
        <v>-15000000</v>
      </c>
      <c r="M33" s="99"/>
      <c r="N33" s="125">
        <f t="shared" ref="N33:N38" si="13">E33+J33</f>
        <v>-15000000</v>
      </c>
      <c r="O33" s="80"/>
      <c r="P33" s="120">
        <f t="shared" ref="P33:P38" si="14">G33+K33</f>
        <v>-42000000</v>
      </c>
      <c r="Q33" s="99"/>
    </row>
    <row r="34" spans="2:17" ht="78.75" customHeight="1">
      <c r="B34" s="23" t="s">
        <v>21</v>
      </c>
      <c r="C34" s="151">
        <v>-253824200</v>
      </c>
      <c r="D34" s="52"/>
      <c r="E34" s="151">
        <v>-253824200</v>
      </c>
      <c r="F34" s="73"/>
      <c r="G34" s="165">
        <v>-710707760</v>
      </c>
      <c r="H34" s="73"/>
      <c r="I34" s="52"/>
      <c r="J34" s="40"/>
      <c r="K34" s="73"/>
      <c r="L34" s="122">
        <f t="shared" si="12"/>
        <v>-253824200</v>
      </c>
      <c r="M34" s="99"/>
      <c r="N34" s="125">
        <f t="shared" si="13"/>
        <v>-253824200</v>
      </c>
      <c r="O34" s="80"/>
      <c r="P34" s="120">
        <f t="shared" si="14"/>
        <v>-710707760</v>
      </c>
      <c r="Q34" s="99"/>
    </row>
    <row r="35" spans="2:17" ht="82.5" customHeight="1">
      <c r="B35" s="23" t="s">
        <v>22</v>
      </c>
      <c r="C35" s="151">
        <v>-289969600</v>
      </c>
      <c r="D35" s="52"/>
      <c r="E35" s="151">
        <v>-289969600</v>
      </c>
      <c r="F35" s="73"/>
      <c r="G35" s="165">
        <v>-811914880</v>
      </c>
      <c r="H35" s="73"/>
      <c r="I35" s="52"/>
      <c r="J35" s="40"/>
      <c r="K35" s="73"/>
      <c r="L35" s="122">
        <f t="shared" si="12"/>
        <v>-289969600</v>
      </c>
      <c r="M35" s="99"/>
      <c r="N35" s="125">
        <f t="shared" si="13"/>
        <v>-289969600</v>
      </c>
      <c r="O35" s="80"/>
      <c r="P35" s="120">
        <f t="shared" si="14"/>
        <v>-811914880</v>
      </c>
      <c r="Q35" s="99"/>
    </row>
    <row r="36" spans="2:17" ht="83.25" customHeight="1">
      <c r="B36" s="23" t="s">
        <v>23</v>
      </c>
      <c r="C36" s="151">
        <v>-18680350</v>
      </c>
      <c r="D36" s="52"/>
      <c r="E36" s="151">
        <v>-18680350</v>
      </c>
      <c r="F36" s="73"/>
      <c r="G36" s="165">
        <v>-52304980</v>
      </c>
      <c r="H36" s="73"/>
      <c r="I36" s="52"/>
      <c r="J36" s="40"/>
      <c r="K36" s="73"/>
      <c r="L36" s="122">
        <f t="shared" si="12"/>
        <v>-18680350</v>
      </c>
      <c r="M36" s="99"/>
      <c r="N36" s="125">
        <f t="shared" si="13"/>
        <v>-18680350</v>
      </c>
      <c r="O36" s="80"/>
      <c r="P36" s="120">
        <f t="shared" si="14"/>
        <v>-52304980</v>
      </c>
      <c r="Q36" s="99"/>
    </row>
    <row r="37" spans="2:17" ht="94.5" customHeight="1">
      <c r="B37" s="24" t="s">
        <v>24</v>
      </c>
      <c r="C37" s="123">
        <v>-250000000</v>
      </c>
      <c r="D37" s="50"/>
      <c r="E37" s="151">
        <v>-250000000</v>
      </c>
      <c r="F37" s="73"/>
      <c r="G37" s="165">
        <v>-800000000</v>
      </c>
      <c r="H37" s="73"/>
      <c r="I37" s="50"/>
      <c r="J37" s="37"/>
      <c r="K37" s="39"/>
      <c r="L37" s="122">
        <f t="shared" si="12"/>
        <v>-250000000</v>
      </c>
      <c r="M37" s="99"/>
      <c r="N37" s="125">
        <f t="shared" si="13"/>
        <v>-250000000</v>
      </c>
      <c r="O37" s="80"/>
      <c r="P37" s="120">
        <f t="shared" si="14"/>
        <v>-800000000</v>
      </c>
      <c r="Q37" s="99"/>
    </row>
    <row r="38" spans="2:17" ht="82.5" customHeight="1">
      <c r="B38" s="23" t="s">
        <v>13</v>
      </c>
      <c r="C38" s="123">
        <v>-71106024.609999999</v>
      </c>
      <c r="D38" s="50"/>
      <c r="E38" s="123">
        <v>-71106024.609999999</v>
      </c>
      <c r="F38" s="39"/>
      <c r="G38" s="135">
        <v>-71106024.609999999</v>
      </c>
      <c r="H38" s="39"/>
      <c r="I38" s="50"/>
      <c r="J38" s="37"/>
      <c r="K38" s="39"/>
      <c r="L38" s="122">
        <f t="shared" si="12"/>
        <v>-71106024.609999999</v>
      </c>
      <c r="M38" s="83"/>
      <c r="N38" s="125">
        <f t="shared" si="13"/>
        <v>-71106024.609999999</v>
      </c>
      <c r="O38" s="80"/>
      <c r="P38" s="120">
        <f t="shared" si="14"/>
        <v>-71106024.609999999</v>
      </c>
      <c r="Q38" s="83"/>
    </row>
    <row r="39" spans="2:17" ht="96.75" customHeight="1">
      <c r="B39" s="23" t="s">
        <v>25</v>
      </c>
      <c r="C39" s="123"/>
      <c r="D39" s="53"/>
      <c r="E39" s="123"/>
      <c r="F39" s="17"/>
      <c r="G39" s="135">
        <v>-201204824.84</v>
      </c>
      <c r="H39" s="17"/>
      <c r="I39" s="53"/>
      <c r="J39" s="41"/>
      <c r="K39" s="17"/>
      <c r="L39" s="122"/>
      <c r="M39" s="84"/>
      <c r="N39" s="122"/>
      <c r="O39" s="84"/>
      <c r="P39" s="120">
        <f t="shared" ref="P39:P44" si="15">G39+K39</f>
        <v>-201204824.84</v>
      </c>
      <c r="Q39" s="84"/>
    </row>
    <row r="40" spans="2:17" ht="94.5" customHeight="1">
      <c r="B40" s="23" t="s">
        <v>26</v>
      </c>
      <c r="C40" s="123"/>
      <c r="D40" s="53"/>
      <c r="E40" s="123"/>
      <c r="F40" s="17"/>
      <c r="G40" s="135">
        <v>-45328869.859999999</v>
      </c>
      <c r="H40" s="17"/>
      <c r="I40" s="53"/>
      <c r="J40" s="41"/>
      <c r="K40" s="17"/>
      <c r="L40" s="122"/>
      <c r="M40" s="84"/>
      <c r="N40" s="122"/>
      <c r="O40" s="84"/>
      <c r="P40" s="120">
        <f t="shared" si="15"/>
        <v>-45328869.859999999</v>
      </c>
      <c r="Q40" s="84"/>
    </row>
    <row r="41" spans="2:17" ht="94.5" customHeight="1">
      <c r="B41" s="23" t="s">
        <v>27</v>
      </c>
      <c r="C41" s="123"/>
      <c r="D41" s="53"/>
      <c r="E41" s="123"/>
      <c r="F41" s="17"/>
      <c r="G41" s="135">
        <v>-10073082.189999999</v>
      </c>
      <c r="H41" s="17"/>
      <c r="I41" s="53"/>
      <c r="J41" s="41"/>
      <c r="K41" s="17"/>
      <c r="L41" s="122"/>
      <c r="M41" s="84"/>
      <c r="N41" s="122"/>
      <c r="O41" s="84"/>
      <c r="P41" s="120">
        <f t="shared" si="15"/>
        <v>-10073082.189999999</v>
      </c>
      <c r="Q41" s="84"/>
    </row>
    <row r="42" spans="2:17" ht="42.75" customHeight="1">
      <c r="B42" s="21" t="s">
        <v>19</v>
      </c>
      <c r="C42" s="123"/>
      <c r="D42" s="53"/>
      <c r="E42" s="123">
        <v>-14428571.43</v>
      </c>
      <c r="F42" s="17"/>
      <c r="G42" s="135">
        <v>-143453357.13999999</v>
      </c>
      <c r="H42" s="17"/>
      <c r="I42" s="53"/>
      <c r="J42" s="41"/>
      <c r="K42" s="17"/>
      <c r="L42" s="122"/>
      <c r="M42" s="84"/>
      <c r="N42" s="125">
        <f>E42+J42</f>
        <v>-14428571.43</v>
      </c>
      <c r="O42" s="80"/>
      <c r="P42" s="120">
        <f t="shared" si="15"/>
        <v>-143453357.13999999</v>
      </c>
      <c r="Q42" s="84"/>
    </row>
    <row r="43" spans="2:17" ht="79.5" customHeight="1">
      <c r="B43" s="21" t="s">
        <v>29</v>
      </c>
      <c r="C43" s="152"/>
      <c r="D43" s="54"/>
      <c r="E43" s="152"/>
      <c r="F43" s="25"/>
      <c r="G43" s="166">
        <v>-1986512000</v>
      </c>
      <c r="H43" s="25"/>
      <c r="I43" s="54"/>
      <c r="J43" s="42"/>
      <c r="K43" s="25"/>
      <c r="L43" s="128"/>
      <c r="M43" s="85"/>
      <c r="N43" s="128"/>
      <c r="O43" s="85"/>
      <c r="P43" s="120">
        <f t="shared" si="15"/>
        <v>-1986512000</v>
      </c>
      <c r="Q43" s="85"/>
    </row>
    <row r="44" spans="2:17" ht="108" customHeight="1">
      <c r="B44" s="21" t="s">
        <v>28</v>
      </c>
      <c r="C44" s="123"/>
      <c r="D44" s="53"/>
      <c r="E44" s="123"/>
      <c r="F44" s="17"/>
      <c r="G44" s="135">
        <v>-2649841500</v>
      </c>
      <c r="H44" s="17"/>
      <c r="I44" s="53"/>
      <c r="J44" s="41"/>
      <c r="K44" s="17"/>
      <c r="L44" s="122"/>
      <c r="M44" s="84"/>
      <c r="N44" s="122"/>
      <c r="O44" s="84"/>
      <c r="P44" s="120">
        <f t="shared" si="15"/>
        <v>-2649841500</v>
      </c>
      <c r="Q44" s="84"/>
    </row>
    <row r="45" spans="2:17" ht="127.5" customHeight="1">
      <c r="B45" s="21" t="s">
        <v>31</v>
      </c>
      <c r="C45" s="123"/>
      <c r="D45" s="100"/>
      <c r="E45" s="123">
        <v>-2761123199</v>
      </c>
      <c r="F45" s="17"/>
      <c r="G45" s="167"/>
      <c r="H45" s="17"/>
      <c r="I45" s="53"/>
      <c r="J45" s="41"/>
      <c r="K45" s="17"/>
      <c r="L45" s="122"/>
      <c r="M45" s="84"/>
      <c r="N45" s="125">
        <f>E45+J45</f>
        <v>-2761123199</v>
      </c>
      <c r="O45" s="80"/>
      <c r="P45" s="122"/>
      <c r="Q45" s="84"/>
    </row>
    <row r="46" spans="2:17" s="115" customFormat="1" ht="50.25" customHeight="1">
      <c r="B46" s="109" t="s">
        <v>45</v>
      </c>
      <c r="C46" s="153"/>
      <c r="D46" s="110"/>
      <c r="E46" s="153"/>
      <c r="F46" s="111"/>
      <c r="G46" s="168"/>
      <c r="H46" s="111"/>
      <c r="I46" s="112"/>
      <c r="J46" s="110"/>
      <c r="K46" s="136">
        <v>-179225418.56999999</v>
      </c>
      <c r="L46" s="131"/>
      <c r="M46" s="111"/>
      <c r="N46" s="129"/>
      <c r="O46" s="113"/>
      <c r="P46" s="124">
        <f>K46</f>
        <v>-179225418.56999999</v>
      </c>
      <c r="Q46" s="114"/>
    </row>
    <row r="47" spans="2:17" ht="27" customHeight="1">
      <c r="B47" s="20" t="s">
        <v>11</v>
      </c>
      <c r="C47" s="148"/>
      <c r="D47" s="27"/>
      <c r="E47" s="148"/>
      <c r="F47" s="71"/>
      <c r="G47" s="157"/>
      <c r="H47" s="71"/>
      <c r="I47" s="45"/>
      <c r="J47" s="27"/>
      <c r="K47" s="71"/>
      <c r="L47" s="132"/>
      <c r="M47" s="71"/>
      <c r="N47" s="92"/>
      <c r="O47" s="87"/>
      <c r="P47" s="92"/>
      <c r="Q47" s="88"/>
    </row>
    <row r="48" spans="2:17" ht="15" customHeight="1">
      <c r="B48" s="12" t="s">
        <v>0</v>
      </c>
      <c r="C48" s="149"/>
      <c r="D48" s="28"/>
      <c r="E48" s="149"/>
      <c r="F48" s="74"/>
      <c r="G48" s="169"/>
      <c r="H48" s="74"/>
      <c r="I48" s="68"/>
      <c r="J48" s="28"/>
      <c r="K48" s="74"/>
      <c r="L48" s="133"/>
      <c r="M48" s="74"/>
      <c r="N48" s="13"/>
      <c r="O48" s="84"/>
      <c r="P48" s="13"/>
      <c r="Q48" s="89"/>
    </row>
    <row r="49" spans="2:17" ht="19.5" customHeight="1">
      <c r="B49" s="14" t="s">
        <v>1</v>
      </c>
      <c r="C49" s="154"/>
      <c r="D49" s="29"/>
      <c r="E49" s="154"/>
      <c r="F49" s="75"/>
      <c r="G49" s="170"/>
      <c r="H49" s="75"/>
      <c r="I49" s="69"/>
      <c r="J49" s="29"/>
      <c r="K49" s="75"/>
      <c r="L49" s="134"/>
      <c r="M49" s="75"/>
      <c r="N49" s="19"/>
      <c r="O49" s="86"/>
      <c r="P49" s="19"/>
      <c r="Q49" s="90"/>
    </row>
  </sheetData>
  <mergeCells count="15">
    <mergeCell ref="P1:Q1"/>
    <mergeCell ref="P2:Q2"/>
    <mergeCell ref="P11:Q11"/>
    <mergeCell ref="C13:L13"/>
    <mergeCell ref="M13:N13"/>
    <mergeCell ref="B8:Q8"/>
    <mergeCell ref="C11:D11"/>
    <mergeCell ref="E11:F11"/>
    <mergeCell ref="G11:H11"/>
    <mergeCell ref="L11:M11"/>
    <mergeCell ref="N11:O11"/>
    <mergeCell ref="B10:B13"/>
    <mergeCell ref="C10:H10"/>
    <mergeCell ref="I10:K10"/>
    <mergeCell ref="L10:Q10"/>
  </mergeCells>
  <phoneticPr fontId="3" type="noConversion"/>
  <pageMargins left="0.78740157480314965" right="0.59055118110236227" top="0.78740157480314965" bottom="0.59055118110236227" header="0.51181102362204722" footer="0.39370078740157483"/>
  <pageSetup paperSize="9" scale="42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2023-10-03T13:28:58Z</cp:lastPrinted>
  <dcterms:created xsi:type="dcterms:W3CDTF">2000-09-19T07:45:36Z</dcterms:created>
  <dcterms:modified xsi:type="dcterms:W3CDTF">2023-10-26T10:50:37Z</dcterms:modified>
</cp:coreProperties>
</file>