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дорожный фонд" sheetId="1" r:id="rId1"/>
  </sheets>
  <definedNames>
    <definedName name="Print_Titles" localSheetId="0">'дорожный фонд'!$8:$9</definedName>
    <definedName name="_xlnm.Print_Area" localSheetId="0">'дорожный фонд'!$A$1:$F$77</definedName>
  </definedNames>
  <calcPr calcId="124519"/>
</workbook>
</file>

<file path=xl/calcChain.xml><?xml version="1.0" encoding="utf-8"?>
<calcChain xmlns="http://schemas.openxmlformats.org/spreadsheetml/2006/main">
  <c r="E16" i="1"/>
  <c r="E11" s="1"/>
  <c r="C19"/>
  <c r="D53"/>
  <c r="D22" s="1"/>
  <c r="C22"/>
  <c r="C64"/>
  <c r="E64"/>
  <c r="D64"/>
  <c r="E22"/>
  <c r="F52"/>
  <c r="F51"/>
  <c r="F50"/>
  <c r="D26"/>
  <c r="D25"/>
  <c r="E24"/>
  <c r="E19"/>
  <c r="E15"/>
  <c r="F17" l="1"/>
  <c r="F18"/>
  <c r="F64"/>
  <c r="F66"/>
  <c r="F67"/>
  <c r="D24"/>
  <c r="E68"/>
  <c r="F73"/>
  <c r="F46"/>
  <c r="D19" l="1"/>
  <c r="D15"/>
  <c r="D11" l="1"/>
  <c r="D10" s="1"/>
  <c r="C15"/>
  <c r="F77"/>
  <c r="C77"/>
  <c r="F75"/>
  <c r="D74"/>
  <c r="F72"/>
  <c r="C72"/>
  <c r="F71"/>
  <c r="C71"/>
  <c r="E20"/>
  <c r="F20" s="1"/>
  <c r="F63"/>
  <c r="F62"/>
  <c r="E60"/>
  <c r="D60"/>
  <c r="F57"/>
  <c r="C57"/>
  <c r="F56"/>
  <c r="F55"/>
  <c r="D54"/>
  <c r="C54" s="1"/>
  <c r="F53"/>
  <c r="C53"/>
  <c r="F48"/>
  <c r="F47"/>
  <c r="F44"/>
  <c r="F43"/>
  <c r="F42"/>
  <c r="F41"/>
  <c r="F40"/>
  <c r="F39"/>
  <c r="F37"/>
  <c r="F36"/>
  <c r="F35"/>
  <c r="C35"/>
  <c r="F34"/>
  <c r="F33"/>
  <c r="F32"/>
  <c r="C32"/>
  <c r="C29" s="1"/>
  <c r="F31"/>
  <c r="E29"/>
  <c r="D29"/>
  <c r="F28"/>
  <c r="C28"/>
  <c r="F26"/>
  <c r="C24"/>
  <c r="F23"/>
  <c r="C23"/>
  <c r="F19"/>
  <c r="F16"/>
  <c r="F15"/>
  <c r="F14"/>
  <c r="F13"/>
  <c r="F12"/>
  <c r="E21" l="1"/>
  <c r="C11"/>
  <c r="C10" s="1"/>
  <c r="C68"/>
  <c r="F25"/>
  <c r="D21"/>
  <c r="C74"/>
  <c r="D68"/>
  <c r="E10"/>
  <c r="F60"/>
  <c r="F24"/>
  <c r="F74"/>
  <c r="F54"/>
  <c r="F68"/>
  <c r="C60"/>
  <c r="F29"/>
  <c r="F11"/>
  <c r="F10" l="1"/>
  <c r="C21"/>
  <c r="F21"/>
  <c r="F22"/>
</calcChain>
</file>

<file path=xl/sharedStrings.xml><?xml version="1.0" encoding="utf-8"?>
<sst xmlns="http://schemas.openxmlformats.org/spreadsheetml/2006/main" count="116" uniqueCount="110">
  <si>
    <t>рублей</t>
  </si>
  <si>
    <t xml:space="preserve">Наименование </t>
  </si>
  <si>
    <t xml:space="preserve">Уточненная сводная бюджетная роспись на 2023 год </t>
  </si>
  <si>
    <t>% исполнения к утвержденному плану года</t>
  </si>
  <si>
    <t>ИСТОЧНИКИ ДОРОЖНОГО ФОНДА</t>
  </si>
  <si>
    <t>1.1</t>
  </si>
  <si>
    <t>Доходы от уплаты акцизов на нефтепродукты</t>
  </si>
  <si>
    <t>1.2</t>
  </si>
  <si>
    <t>Транспортный налог</t>
  </si>
  <si>
    <t>1.3</t>
  </si>
  <si>
    <t>Доходы от штрафов за нарушение законодательства РФ о безопасности дорожного движения</t>
  </si>
  <si>
    <t>1.4</t>
  </si>
  <si>
    <t>Иные источники</t>
  </si>
  <si>
    <t>1.5</t>
  </si>
  <si>
    <t>Безвозмездные поступления от физических и юридических лиц</t>
  </si>
  <si>
    <t>1.6</t>
  </si>
  <si>
    <t>1.7</t>
  </si>
  <si>
    <t>1.8</t>
  </si>
  <si>
    <t>Межбюджетные трансферты из федерального бюджета</t>
  </si>
  <si>
    <t xml:space="preserve">Бюджетные кредиты, предоставляемые из федерального бюджета на финансовое обеспечение реализации инфраструктурных проектов </t>
  </si>
  <si>
    <t>2</t>
  </si>
  <si>
    <t xml:space="preserve">РАСХОДЫ ДОРОЖНОГО ФОНДА                 </t>
  </si>
  <si>
    <t>2.1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</si>
  <si>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 (ЦС 6800073230)</t>
  </si>
  <si>
    <t>2.2</t>
  </si>
  <si>
    <t>Развитие системы автоматического контроля и выявления нарушений Правил дорожного движения Российской Федерации (приобретение и содержание комплексов фотовидеофиксации нарушений правил дорожного движения РФ, оплата услуг почтовой связи по направлению постановлений о нарушении законодательства РФ о безопасности дорожного движения) (ЦС 1950370100, 1960173240, 1960273240)</t>
  </si>
  <si>
    <t>2.3</t>
  </si>
  <si>
    <t>затраты на управление дорожным хозяйством (содержание ГКУ «Дорожное агентство «Архангельскавтодор») (ЦС 1950270100)</t>
  </si>
  <si>
    <t>2.4</t>
  </si>
  <si>
    <t>в том числе:</t>
  </si>
  <si>
    <t>на реализацию нацпрокта "Безопасные качественные дороги" в рамках Федерального проекта "Региональная и местная дорожная сеть" (ЦС194R173210 ВР 243, 244)</t>
  </si>
  <si>
    <t>2.5</t>
  </si>
  <si>
    <t>Строительство и реконструкция объектов капитального строительства государственной собственности Архангельской области  (через ГКУ АО "Дорожное агентство "Архангельскавтодор")</t>
  </si>
  <si>
    <t>Разработка проектной документации на реконструкцию мостового перехода через реку Вождеромка на км 60+464 автомобильной дороги Архангельск - Белогорский - Пинега - Кимжа - Мезень в Приморском районе Архангельской области</t>
  </si>
  <si>
    <t>Разработка проектной документации на строительство автомобильной дороги Онега - Тамица - Кянда на участке Тамица - Кянда в Онежском районе Архангельской области</t>
  </si>
  <si>
    <t>Разработка проектной документации на реконструкцию мостового перехода через реку Онега на км 12 + 977 автомобильной дороги Дениславье - Североонежск - СОБР</t>
  </si>
  <si>
    <t>Разработка проектной документации на выполнение работ по строительству автомобильной дороги Онега - Покровское на участке Хайнозерской дороги в Онежском районе</t>
  </si>
  <si>
    <t>2.8</t>
  </si>
  <si>
    <t>Иные межбюджетные трансферты на приведение в нормативное состояние сети автомобильных дорог общего пользования местного значения (ЦС 1920574910, ВР 540)</t>
  </si>
  <si>
    <t>2.9</t>
  </si>
  <si>
    <t>2.10</t>
  </si>
  <si>
    <t>2.11</t>
  </si>
  <si>
    <t>2.12</t>
  </si>
  <si>
    <t>2.13</t>
  </si>
  <si>
    <t>2.14</t>
  </si>
  <si>
    <t>2.15</t>
  </si>
  <si>
    <t xml:space="preserve">Иные межбюджетные трансферты на строительство проезда к строящемуся детскому саду на 280 мест в округе Варавино-Фактория городского округа "Город Архангельск" </t>
  </si>
  <si>
    <t>2.16</t>
  </si>
  <si>
    <t>2.17</t>
  </si>
  <si>
    <t>2.18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</si>
  <si>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197R153940 ВР 243,244)</t>
  </si>
  <si>
    <t>2.19</t>
  </si>
  <si>
    <t>Финансовое обеспечение дорожной деятельности в рамках реалиции национального проекта «Безопасные качественные дороги» (автомобильные дороги Архангельской агломерации) (ЦС 197R153930 ВР 540)</t>
  </si>
  <si>
    <t>2.20</t>
  </si>
  <si>
    <t>Субсидии местным бюджетам на софинансирование модернизации нерегулируемых пешеходных переходов, светофорных объектов и установка светофорных объектов, пешеходных ограждений на автомобильных дорогах общего в рамках реалиции национального проекта «Безопасные качественные дороги» (ЦС 196R376670 ВР 521)</t>
  </si>
  <si>
    <t>2.21</t>
  </si>
  <si>
    <t>2.22</t>
  </si>
  <si>
    <t>Иные 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(через ГБУ АО "Архтелецентр") (ЦС 196R254180 ВР 612)</t>
  </si>
  <si>
    <t>2.23</t>
  </si>
  <si>
    <t>2.24</t>
  </si>
  <si>
    <t>Реализация инфраструктурных проектов, источником финансового обеспечения которых являются бюджетные кредиты, предоставляемые из федерального бюджета на финансовое обеспечение реализации инфраструктурных проектов (ЦС 1924998010 ВР 522)</t>
  </si>
  <si>
    <t>Строительство автодорог в рамках комплексной застройки квартала №152 в г. Архангельске (ЦС 1924998010 ВР 522)</t>
  </si>
  <si>
    <t>Строительство автодорог в рамках комплексной застройки квартала №85 в г. Северодвинске (ЦС 1925098010 ВР 522)</t>
  </si>
  <si>
    <t>2.25</t>
  </si>
  <si>
    <t xml:space="preserve">Расходы за счет межбюджетных трансфертов из федерального бюджета </t>
  </si>
  <si>
    <t>Субсидии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197R153940 ВР 243,244)</t>
  </si>
  <si>
    <t>Остаток бюджетных ассигнований дорожного фонда Архангельской области на 01.01.2023 составляет 253258620,84 рублей (разница между прогнозируемым и фактическим поступлением доходов областного бюджета по источникам, формирующим дорожный фонд Архангельской области в 2022 году  (+26080600,97 рублей), и неиспользованный остаток бюджетных ассигнований дорожного фонда Архангельской области в 2022 году (+227178019,87 рублей). Предусмотрено в областном законе №684-42-ОЗ от 29.03.2023г.- 244854365,31 рублей, внесено в сводную бюджетную роспись на 2023 год и плановый период 2024 и 2025 годов без внесения изменений в закон на основании 8 и 16 абзацев подпункта «в» пункта 1 статьи 11 закона о бюджете - 1568604,81 рубля.</t>
  </si>
  <si>
    <t>Ремонт, капитальный ремонт и содержание автомобильных дорог общего пользования регионального значения (ЦС 1940073210 ВР 243, 244)</t>
  </si>
  <si>
    <t>2.6</t>
  </si>
  <si>
    <t>2.7</t>
  </si>
  <si>
    <t>2.26</t>
  </si>
  <si>
    <t>2.27</t>
  </si>
  <si>
    <t>2.28</t>
  </si>
  <si>
    <t>Субсидии на развитие транспортной инфраструктуры на сельских территориях (Реконструкция участка автомобильной дороги по ул. Центральная и автомобильной дороги переулок Заозерный п. Лайский Док Приморского района Архангельской области, Архангельская область, Приморский район)(ЦС 25302R3720 ВР 522)</t>
  </si>
  <si>
    <t>Иные межбюджетные трансферты на устройство временного объездного низководного автомобильного моста через р. Сова в дер. Чижгора Мезенского района Архангельской области (ЦС 1927474760, ВР 540)</t>
  </si>
  <si>
    <t>Иные межбюджетные трансферты на ремонт грунтового полотна автомобильной дороги общего пользования местного значения по ул. Октябрьская (от жилого дома № 68 по ул. Октябрьская до здания новой школы) в с. Долгощелье Мезенского района Архангельской области (ЦС 1927574910, ВР 540)</t>
  </si>
  <si>
    <t>Иные межбюджетные трансферты на ремонт автомобильной дороги общего пользования местного значения по ул. Победа в с. Лешуконское Лешуконского района Архангельской области (ЦС 1927674910, ВР 540)</t>
  </si>
  <si>
    <t>Иные межбюджетные трансферты на капитальный ремонт участков автомобильной дороги общего пользования местного значения: улица Советская, улица Титова, улица Октябрьская в селе Черевково Красноборского района Архангельской области (ЦС 1927774910, ВР 540)</t>
  </si>
  <si>
    <t>Иные межбюджетные трансферты на строительство проезда к строящейся школе на 1600 мест в территориальном округе Майская Горка городского округа "Город Архангельск" (ЦС 1927870310, ВР 540)</t>
  </si>
  <si>
    <t>Иные межбюджетные трансферты на проектирование и капитальный ремонт участка автомобильной дороги общего пользования местного значения по ул. Школьная в г. Архангельске (ЦС 1927974910, ВР 540)</t>
  </si>
  <si>
    <t>Иные межбюджетные трансферты на проектирование и строительство автомобильной дороги по.ул. Карпогорской от ул.Октябрят до пр.Московского в г. Архангельске (ЦС 1926770310, ВР 540)</t>
  </si>
  <si>
    <r>
      <t>Финансовое обеспечение дорожной деятельности в рамках реалиции национального проекта «Безопасные качественные дороги» (региональные автомобильные дороги)</t>
    </r>
    <r>
      <rPr>
        <i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(ЦС 197R153930 ВР 243,244)</t>
    </r>
  </si>
  <si>
    <t>Иные межбюджетные трансферты на развитие инфраструктуры дорожного хозяйства (Реконструкция моста через Никольское устье Северной Двины в г. Северодвинске, 164501, Архангельская область, г. Северодвинск, ул. Плюснина, д. 7)(ЦС 192R153890 ВР 540)</t>
  </si>
  <si>
    <t>Иные межбюджетные трансферты бюджетам на проектирование, капитальный ремонт и ремонт искусственных сооружений на автомобильных дорог общего пользования местного значения (ЦС 192R173300 ВР 540)</t>
  </si>
  <si>
    <t>1.9</t>
  </si>
  <si>
    <t>Бюджетные кредиты из федерального бюджета в целях опережающего финансового обеспечения расходных обязательств субъектов Российской Федерации</t>
  </si>
  <si>
    <t>2.29</t>
  </si>
  <si>
    <t>Иные межбюджетные трансферты на ремонт дворовых и внутриквартальных проездов в городском округе "Город Архангельск" (ЦС 1925976320, ВР 540)</t>
  </si>
  <si>
    <t>Иные межбюджетные трансферты на ремонт и содержание автомобильных дорог общего пользования местного значения в городском округе "Город Архангельск" (ЦС 1920678760, ВР 540)</t>
  </si>
  <si>
    <t>Иные межбюджетные трансферты на разработку проектно-сметной документации на ремонт автомобильной дороги от пр. Октябрьский до ж/д переезда 22 км в г.Онега (ЦС 1927174910, ВР 540)</t>
  </si>
  <si>
    <t>Иные межбюджетные трансферты на ремонт автомобильных дорог общего пользования в г. Сольвычегодске (ЦС 1927374910, ВР 540)</t>
  </si>
  <si>
    <t>Иные межбюджетные трансферты на ремонт тротуаров с обустройством остановок общественного транспорта по Лахтинскому шоссе в городском округе "Город Архангельск" (ЦС 1928074910, ВР 540)</t>
  </si>
  <si>
    <t>Иные межбюджетные трансферты на развитие инфраструктуры дорожного хозяйства за счет средств резервного фонда Правительств РФ (Реконструкция моста через Никольское устье Северной Двины в г. Северодвинске, 164501, Архангельская область, г. Северодвинск, ул. Плюснина, д. 7) (ЦС 192R15389F ВР 540)</t>
  </si>
  <si>
    <t>Средства бюджетных кредитов из федерального бюджета в целях опережающего финансового обеспечения расходных обязательств  субъектов Российской Федерации</t>
  </si>
  <si>
    <t>"Реконструкция моста через Никольское устье Северной Двины в г. Северодвинске" (ЦС 192R1М3890 ВР 540)</t>
  </si>
  <si>
    <t>Приведение в нормативное состояние автомобильных дорог и искусственных дорожных сооружений (ЦС 197R1М3940 ВР 243,244)</t>
  </si>
  <si>
    <t>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межмуниципального, местного значения (ГКУ АО "Дорожное агентство "Архангельскавтодор"(ЦС 1941657840 ВР 243,244)</t>
  </si>
  <si>
    <t>в том числе за счет собственных источников (включая бюджетные кредиты, предоставляемые из федерального бюджета на финансовое обеспечение реализации инфраструктурных проектов и в целях опережающего финансового обеспечения расходных обязательств субъектов Российской Федерации)  (1.1,1.2,1.3,1.4,1.5,1.6,1.7,1.8)</t>
  </si>
  <si>
    <t>в том числе за счет средств областного бюджета (включая бюджетные кредиты, предоставляемые из федерального бюджета на финансовое обеспечение реализации инфраструктурных проектови в целях опережающего финансового обеспечения расходных обязательств субъектов Российской Федерации)</t>
  </si>
  <si>
    <t>Исполнено на 01.10.2023</t>
  </si>
  <si>
    <t>Утверждено на год 
(в ред. 22 сентября 2023 г. № 1-1-ОЗ)</t>
  </si>
  <si>
    <t>Строительство автодорог в рамках комплексной застройки квартала №152 в г. Архангельске (ЦС 1924970310 ВР 522)</t>
  </si>
  <si>
    <t>Строительство автодорог в рамках комплексной застройки квартала №85 в г. Северодвинске (ЦС 1925070310 ВР 522)</t>
  </si>
  <si>
    <t>Ремонт автомобильной дороги общего пользования местного значения подъезд к ФАП в п. Аргуновский Вельского района Архангельской области</t>
  </si>
  <si>
    <t>2.30</t>
  </si>
  <si>
    <t>2.31</t>
  </si>
  <si>
    <t>2.32</t>
  </si>
  <si>
    <t>2.33</t>
  </si>
  <si>
    <t>ОТЧЕТ ОБ ИСПОЛНЕНИИ ДОРОЖНОГО ФОНДА АРХАНГЕЛЬСКОЙ ОБЛАСТИ  за 9 месяцев 2023 года</t>
  </si>
  <si>
    <t>Иные межбюджетные трансферты на развитие инфраструктуры дорожного хозяйства (Реконструкция моста через Никольское устье Северной Двины в г. Северодвинске, 164501, Архангельская область, г. Северодвинск, ул. Плюснина,  д. 7) (ЦС 192R153890 ВР 540)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</si>
</sst>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color theme="1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" fontId="1" fillId="0" borderId="1">
      <alignment horizontal="right" vertical="top" shrinkToFit="1"/>
    </xf>
  </cellStyleXfs>
  <cellXfs count="50">
    <xf numFmtId="0" fontId="0" fillId="0" borderId="0" xfId="0"/>
    <xf numFmtId="0" fontId="2" fillId="2" borderId="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 vertical="top" wrapText="1" indent="2"/>
    </xf>
    <xf numFmtId="4" fontId="11" fillId="3" borderId="5" xfId="0" applyNumberFormat="1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top" wrapText="1" indent="2"/>
    </xf>
    <xf numFmtId="4" fontId="11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top" wrapText="1" indent="2"/>
    </xf>
    <xf numFmtId="4" fontId="11" fillId="3" borderId="6" xfId="0" applyNumberFormat="1" applyFont="1" applyFill="1" applyBorder="1" applyAlignment="1">
      <alignment horizontal="right" vertical="center"/>
    </xf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7" fillId="3" borderId="1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8" fillId="3" borderId="0" xfId="0" applyFont="1" applyFill="1"/>
    <xf numFmtId="49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 indent="1"/>
    </xf>
    <xf numFmtId="4" fontId="10" fillId="3" borderId="5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4" fontId="9" fillId="3" borderId="0" xfId="0" applyNumberFormat="1" applyFont="1" applyFill="1"/>
    <xf numFmtId="0" fontId="9" fillId="3" borderId="0" xfId="0" applyFont="1" applyFill="1"/>
    <xf numFmtId="49" fontId="11" fillId="3" borderId="5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 indent="1"/>
    </xf>
    <xf numFmtId="49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indent="1"/>
    </xf>
    <xf numFmtId="4" fontId="2" fillId="3" borderId="0" xfId="0" applyNumberFormat="1" applyFont="1" applyFill="1"/>
    <xf numFmtId="49" fontId="10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vertical="center" wrapText="1" indent="2"/>
    </xf>
    <xf numFmtId="4" fontId="3" fillId="3" borderId="0" xfId="0" applyNumberFormat="1" applyFont="1" applyFill="1"/>
    <xf numFmtId="4" fontId="4" fillId="3" borderId="0" xfId="0" applyNumberFormat="1" applyFont="1" applyFill="1"/>
    <xf numFmtId="4" fontId="13" fillId="3" borderId="0" xfId="0" applyNumberFormat="1" applyFont="1" applyFill="1"/>
    <xf numFmtId="0" fontId="11" fillId="3" borderId="5" xfId="0" applyFont="1" applyFill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 indent="1"/>
    </xf>
    <xf numFmtId="0" fontId="11" fillId="3" borderId="5" xfId="0" applyFont="1" applyFill="1" applyBorder="1" applyAlignment="1">
      <alignment horizontal="left" vertical="center" wrapText="1" indent="2"/>
    </xf>
    <xf numFmtId="4" fontId="0" fillId="3" borderId="0" xfId="0" applyNumberFormat="1" applyFill="1"/>
    <xf numFmtId="49" fontId="11" fillId="3" borderId="7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4" fontId="4" fillId="3" borderId="0" xfId="0" applyNumberFormat="1" applyFont="1" applyFill="1" applyAlignment="1">
      <alignment horizontal="center" vertical="center"/>
    </xf>
    <xf numFmtId="0" fontId="15" fillId="3" borderId="5" xfId="0" applyFont="1" applyFill="1" applyBorder="1" applyAlignment="1">
      <alignment horizontal="left" vertical="top" wrapText="1" indent="2"/>
    </xf>
    <xf numFmtId="0" fontId="6" fillId="3" borderId="7" xfId="0" applyFont="1" applyFill="1" applyBorder="1" applyAlignment="1">
      <alignment horizontal="left" vertical="center" wrapText="1" indent="2"/>
    </xf>
    <xf numFmtId="0" fontId="3" fillId="3" borderId="0" xfId="0" applyFont="1" applyFill="1" applyAlignment="1">
      <alignment horizontal="center" vertical="center" wrapText="1"/>
    </xf>
  </cellXfs>
  <cellStyles count="2">
    <cellStyle name="xl40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316"/>
  <sheetViews>
    <sheetView tabSelected="1" view="pageBreakPreview" zoomScale="75" zoomScaleNormal="80" zoomScaleSheetLayoutView="75" workbookViewId="0">
      <pane ySplit="9" topLeftCell="A10" activePane="bottomLeft" state="frozen"/>
      <selection activeCell="D9" sqref="D9"/>
      <selection pane="bottomLeft" activeCell="B10" sqref="B10"/>
    </sheetView>
  </sheetViews>
  <sheetFormatPr defaultColWidth="9.140625" defaultRowHeight="13.15" customHeight="1"/>
  <cols>
    <col min="1" max="1" width="7.7109375" style="9" customWidth="1"/>
    <col min="2" max="2" width="82.7109375" style="9" customWidth="1"/>
    <col min="3" max="3" width="22.5703125" style="9" customWidth="1"/>
    <col min="4" max="4" width="21.28515625" style="9" customWidth="1"/>
    <col min="5" max="5" width="22.7109375" style="9" customWidth="1"/>
    <col min="6" max="6" width="16" style="9" customWidth="1"/>
    <col min="7" max="7" width="31.28515625" style="9" customWidth="1"/>
    <col min="8" max="8" width="30.28515625" style="9" customWidth="1"/>
    <col min="9" max="257" width="9.140625" style="9" customWidth="1"/>
    <col min="258" max="16384" width="9.140625" style="10"/>
  </cols>
  <sheetData>
    <row r="1" spans="1:7" ht="12.75" hidden="1"/>
    <row r="2" spans="1:7" ht="17.25" customHeight="1"/>
    <row r="3" spans="1:7" ht="18" customHeight="1">
      <c r="A3" s="49" t="s">
        <v>108</v>
      </c>
      <c r="B3" s="49"/>
      <c r="C3" s="49"/>
      <c r="D3" s="49"/>
      <c r="E3" s="49"/>
      <c r="F3" s="49"/>
    </row>
    <row r="4" spans="1:7" ht="16.899999999999999" hidden="1" customHeight="1">
      <c r="B4" s="11"/>
      <c r="C4" s="11"/>
      <c r="D4" s="11"/>
      <c r="E4" s="12"/>
      <c r="F4" s="12"/>
    </row>
    <row r="5" spans="1:7" ht="1.1499999999999999" customHeight="1">
      <c r="B5" s="11"/>
      <c r="C5" s="11"/>
      <c r="D5" s="11"/>
      <c r="E5" s="12"/>
      <c r="F5" s="12"/>
    </row>
    <row r="6" spans="1:7" ht="15.75" customHeight="1">
      <c r="B6" s="13"/>
      <c r="C6" s="13"/>
      <c r="D6" s="13"/>
      <c r="F6" s="14" t="s">
        <v>0</v>
      </c>
    </row>
    <row r="7" spans="1:7" ht="0.6" hidden="1" customHeight="1">
      <c r="B7" s="13"/>
      <c r="C7" s="13"/>
      <c r="D7" s="13"/>
    </row>
    <row r="8" spans="1:7" ht="63.6" customHeight="1">
      <c r="A8" s="15"/>
      <c r="B8" s="16" t="s">
        <v>1</v>
      </c>
      <c r="C8" s="17" t="s">
        <v>100</v>
      </c>
      <c r="D8" s="17" t="s">
        <v>2</v>
      </c>
      <c r="E8" s="17" t="s">
        <v>99</v>
      </c>
      <c r="F8" s="18" t="s">
        <v>3</v>
      </c>
    </row>
    <row r="9" spans="1:7" s="20" customFormat="1" ht="15">
      <c r="A9" s="19">
        <v>1</v>
      </c>
      <c r="B9" s="18">
        <v>2</v>
      </c>
      <c r="C9" s="1">
        <v>3</v>
      </c>
      <c r="D9" s="1">
        <v>4</v>
      </c>
      <c r="E9" s="18">
        <v>5</v>
      </c>
      <c r="F9" s="18">
        <v>6</v>
      </c>
    </row>
    <row r="10" spans="1:7" s="26" customFormat="1" ht="21.6" customHeight="1">
      <c r="A10" s="21">
        <v>1</v>
      </c>
      <c r="B10" s="22" t="s">
        <v>4</v>
      </c>
      <c r="C10" s="23">
        <f>C11+C20</f>
        <v>17792657786.120003</v>
      </c>
      <c r="D10" s="23">
        <f t="shared" ref="D10:E10" si="0">D11+D20</f>
        <v>17991186586.120003</v>
      </c>
      <c r="E10" s="23">
        <f t="shared" si="0"/>
        <v>15504087332.279999</v>
      </c>
      <c r="F10" s="24">
        <f t="shared" ref="F10:F77" si="1">E10/D10*100</f>
        <v>86.176013227727992</v>
      </c>
      <c r="G10" s="25"/>
    </row>
    <row r="11" spans="1:7" ht="82.5" customHeight="1">
      <c r="A11" s="27"/>
      <c r="B11" s="48" t="s">
        <v>97</v>
      </c>
      <c r="C11" s="28">
        <f>C12+C13+C14+C15+C16+C17+C18+C19</f>
        <v>12871177086.120001</v>
      </c>
      <c r="D11" s="28">
        <f>D12+D13+D14+D15+D16+D17+D18+D19</f>
        <v>12871177086.120001</v>
      </c>
      <c r="E11" s="28">
        <f>E12+E13+E14+E15+E16+E17+E19+E18</f>
        <v>11350622199.09</v>
      </c>
      <c r="F11" s="24">
        <f t="shared" si="1"/>
        <v>88.18635718508034</v>
      </c>
      <c r="G11" s="25"/>
    </row>
    <row r="12" spans="1:7" ht="18" customHeight="1">
      <c r="A12" s="27" t="s">
        <v>5</v>
      </c>
      <c r="B12" s="29" t="s">
        <v>6</v>
      </c>
      <c r="C12" s="3">
        <v>7071762400</v>
      </c>
      <c r="D12" s="3">
        <v>7071762400</v>
      </c>
      <c r="E12" s="3">
        <v>5955084667.3199997</v>
      </c>
      <c r="F12" s="4">
        <f t="shared" si="1"/>
        <v>84.209343166280576</v>
      </c>
      <c r="G12" s="25"/>
    </row>
    <row r="13" spans="1:7" ht="20.45" customHeight="1">
      <c r="A13" s="27" t="s">
        <v>7</v>
      </c>
      <c r="B13" s="29" t="s">
        <v>8</v>
      </c>
      <c r="C13" s="3">
        <v>556890316</v>
      </c>
      <c r="D13" s="3">
        <v>556890316</v>
      </c>
      <c r="E13" s="3">
        <v>285485316.48000002</v>
      </c>
      <c r="F13" s="4">
        <f t="shared" si="1"/>
        <v>51.264191220017551</v>
      </c>
      <c r="G13" s="25"/>
    </row>
    <row r="14" spans="1:7" ht="34.9" customHeight="1">
      <c r="A14" s="27" t="s">
        <v>9</v>
      </c>
      <c r="B14" s="29" t="s">
        <v>10</v>
      </c>
      <c r="C14" s="3">
        <v>308574500</v>
      </c>
      <c r="D14" s="3">
        <v>308574500</v>
      </c>
      <c r="E14" s="3">
        <v>308330094.30000001</v>
      </c>
      <c r="F14" s="4">
        <f t="shared" si="1"/>
        <v>99.920795237454811</v>
      </c>
      <c r="G14" s="25"/>
    </row>
    <row r="15" spans="1:7" ht="19.899999999999999" customHeight="1">
      <c r="A15" s="27" t="s">
        <v>11</v>
      </c>
      <c r="B15" s="29" t="s">
        <v>12</v>
      </c>
      <c r="C15" s="3">
        <f>5720000+10500000</f>
        <v>16220000</v>
      </c>
      <c r="D15" s="3">
        <f>5720000+10500000</f>
        <v>16220000</v>
      </c>
      <c r="E15" s="3">
        <f>-1806.05+4184056.92</f>
        <v>4182250.87</v>
      </c>
      <c r="F15" s="4">
        <f t="shared" si="1"/>
        <v>25.784530641183721</v>
      </c>
      <c r="G15" s="25"/>
    </row>
    <row r="16" spans="1:7" ht="24" customHeight="1">
      <c r="A16" s="30" t="s">
        <v>13</v>
      </c>
      <c r="B16" s="31" t="s">
        <v>14</v>
      </c>
      <c r="C16" s="8">
        <v>150000000</v>
      </c>
      <c r="D16" s="8">
        <v>150000000</v>
      </c>
      <c r="E16" s="8">
        <f>100000000</f>
        <v>100000000</v>
      </c>
      <c r="F16" s="4">
        <f t="shared" si="1"/>
        <v>66.666666666666657</v>
      </c>
      <c r="G16" s="25"/>
    </row>
    <row r="17" spans="1:257" ht="41.45" customHeight="1">
      <c r="A17" s="27" t="s">
        <v>15</v>
      </c>
      <c r="B17" s="31" t="s">
        <v>19</v>
      </c>
      <c r="C17" s="3">
        <v>1806347000</v>
      </c>
      <c r="D17" s="3">
        <v>1806347000</v>
      </c>
      <c r="E17" s="3">
        <v>1736157000</v>
      </c>
      <c r="F17" s="4">
        <f t="shared" si="1"/>
        <v>96.114257116711244</v>
      </c>
      <c r="G17" s="25"/>
    </row>
    <row r="18" spans="1:257" ht="54" customHeight="1">
      <c r="A18" s="27" t="s">
        <v>16</v>
      </c>
      <c r="B18" s="31" t="s">
        <v>85</v>
      </c>
      <c r="C18" s="3">
        <v>2714959900</v>
      </c>
      <c r="D18" s="3">
        <v>2714959900</v>
      </c>
      <c r="E18" s="3">
        <v>2714959900</v>
      </c>
      <c r="F18" s="4">
        <f t="shared" si="1"/>
        <v>100</v>
      </c>
      <c r="G18" s="25"/>
    </row>
    <row r="19" spans="1:257" ht="176.45" customHeight="1">
      <c r="A19" s="27" t="s">
        <v>17</v>
      </c>
      <c r="B19" s="31" t="s">
        <v>66</v>
      </c>
      <c r="C19" s="3">
        <f>1568604.81+244854365.31</f>
        <v>246422970.12</v>
      </c>
      <c r="D19" s="3">
        <f>1568604.81+244854365.31</f>
        <v>246422970.12</v>
      </c>
      <c r="E19" s="3">
        <f>1568604.81+244854365.31</f>
        <v>246422970.12</v>
      </c>
      <c r="F19" s="4">
        <f t="shared" si="1"/>
        <v>100</v>
      </c>
      <c r="G19" s="25"/>
    </row>
    <row r="20" spans="1:257" ht="28.9" customHeight="1">
      <c r="A20" s="27" t="s">
        <v>84</v>
      </c>
      <c r="B20" s="31" t="s">
        <v>18</v>
      </c>
      <c r="C20" s="3">
        <v>4921480700</v>
      </c>
      <c r="D20" s="3">
        <v>5120009500</v>
      </c>
      <c r="E20" s="3">
        <f>E68</f>
        <v>4153465133.1899996</v>
      </c>
      <c r="F20" s="4">
        <f t="shared" si="1"/>
        <v>81.122215362881647</v>
      </c>
      <c r="G20" s="25"/>
      <c r="H20" s="32"/>
    </row>
    <row r="21" spans="1:257" s="26" customFormat="1" ht="27.6" customHeight="1">
      <c r="A21" s="33" t="s">
        <v>20</v>
      </c>
      <c r="B21" s="34" t="s">
        <v>21</v>
      </c>
      <c r="C21" s="23">
        <f>C22+C68</f>
        <v>17785822786.120003</v>
      </c>
      <c r="D21" s="23">
        <f>D22+D68</f>
        <v>17984351586.120003</v>
      </c>
      <c r="E21" s="23">
        <f>E22+E68</f>
        <v>11971010529.01</v>
      </c>
      <c r="F21" s="24">
        <f t="shared" si="1"/>
        <v>66.563481433764949</v>
      </c>
      <c r="G21" s="25"/>
      <c r="H21" s="25"/>
    </row>
    <row r="22" spans="1:257" ht="97.15" customHeight="1">
      <c r="A22" s="27"/>
      <c r="B22" s="35" t="s">
        <v>98</v>
      </c>
      <c r="C22" s="3">
        <f>C23+C24+C25+C26+C29+C37+C38+C50+C51+C52+C53+C55+C54+C39+C56+C35+C36+C57+C60+C40+C41+C42+C49+C58+C59+C43+C44+C45+C46+C47+C48+C64</f>
        <v>12864342086.120003</v>
      </c>
      <c r="D22" s="3">
        <f>D23+D24+D25+D26+D29+D37+D38+D50+D51+D52+D53+D55+D54+D39+D56+D35+D36+D57+D60+D40+D41+D42+D49+D58+D59+D43+D44+D45+D46+D47+D48+D64</f>
        <v>12864342086.120003</v>
      </c>
      <c r="E22" s="3">
        <f>E23+E24+E25+E26+E29+E37+E38+E50+E51+E52+E53+E55+E54+E39+E56+E35+E36+E57+E60+E40+E41+E42+E49+E58+E59+E43+E44+E45+E46+E47+E48+E64</f>
        <v>7817545395.8200006</v>
      </c>
      <c r="F22" s="4">
        <f t="shared" si="1"/>
        <v>60.769103802477012</v>
      </c>
      <c r="G22" s="36"/>
      <c r="H22" s="37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</row>
    <row r="23" spans="1:257" ht="54" customHeight="1">
      <c r="A23" s="27" t="s">
        <v>22</v>
      </c>
      <c r="B23" s="29" t="s">
        <v>23</v>
      </c>
      <c r="C23" s="3">
        <f>D23</f>
        <v>45000000</v>
      </c>
      <c r="D23" s="3">
        <v>45000000</v>
      </c>
      <c r="E23" s="3">
        <v>0</v>
      </c>
      <c r="F23" s="4">
        <f t="shared" si="1"/>
        <v>0</v>
      </c>
      <c r="G23" s="32"/>
      <c r="H23" s="32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</row>
    <row r="24" spans="1:257" ht="103.9" customHeight="1">
      <c r="A24" s="30" t="s">
        <v>24</v>
      </c>
      <c r="B24" s="29" t="s">
        <v>25</v>
      </c>
      <c r="C24" s="3">
        <f>82412450+180465000+28818800</f>
        <v>291696250</v>
      </c>
      <c r="D24" s="3">
        <f>80841350+180465000+28818800</f>
        <v>290125150</v>
      </c>
      <c r="E24" s="3">
        <f>60238236+180465000+21614094</f>
        <v>262317330</v>
      </c>
      <c r="F24" s="4">
        <f t="shared" si="1"/>
        <v>90.415232874502607</v>
      </c>
      <c r="G24" s="38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</row>
    <row r="25" spans="1:257" ht="43.9" customHeight="1">
      <c r="A25" s="27" t="s">
        <v>26</v>
      </c>
      <c r="B25" s="29" t="s">
        <v>27</v>
      </c>
      <c r="C25" s="3">
        <v>153949157.31999999</v>
      </c>
      <c r="D25" s="3">
        <f>155520257.32</f>
        <v>155520257.31999999</v>
      </c>
      <c r="E25" s="3">
        <v>99659824.010000005</v>
      </c>
      <c r="F25" s="4">
        <f t="shared" si="1"/>
        <v>64.08157093319295</v>
      </c>
      <c r="G25" s="37"/>
      <c r="H25" s="37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</row>
    <row r="26" spans="1:257" ht="52.9" customHeight="1">
      <c r="A26" s="27" t="s">
        <v>28</v>
      </c>
      <c r="B26" s="29" t="s">
        <v>67</v>
      </c>
      <c r="C26" s="3">
        <v>4194030584.3200002</v>
      </c>
      <c r="D26" s="3">
        <f>4863676637.17</f>
        <v>4863676637.1700001</v>
      </c>
      <c r="E26" s="3">
        <v>3115235563.7399998</v>
      </c>
      <c r="F26" s="4">
        <f t="shared" si="1"/>
        <v>64.051041961388378</v>
      </c>
      <c r="G26" s="3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</row>
    <row r="27" spans="1:257" ht="23.45" customHeight="1">
      <c r="A27" s="30"/>
      <c r="B27" s="29" t="s">
        <v>29</v>
      </c>
      <c r="C27" s="3"/>
      <c r="D27" s="6"/>
      <c r="E27" s="3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 ht="60.6" customHeight="1">
      <c r="A28" s="30"/>
      <c r="B28" s="29" t="s">
        <v>30</v>
      </c>
      <c r="C28" s="3">
        <f>448455084+131196650</f>
        <v>579651734</v>
      </c>
      <c r="D28" s="3">
        <v>605059153.79999995</v>
      </c>
      <c r="E28" s="3">
        <v>399761177.93000001</v>
      </c>
      <c r="F28" s="4">
        <f t="shared" si="1"/>
        <v>66.069767793669243</v>
      </c>
      <c r="G28" s="3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</row>
    <row r="29" spans="1:257" ht="57.6" customHeight="1">
      <c r="A29" s="30" t="s">
        <v>31</v>
      </c>
      <c r="B29" s="39" t="s">
        <v>32</v>
      </c>
      <c r="C29" s="3">
        <f>C31+C32+C33+C34</f>
        <v>26035002.159999996</v>
      </c>
      <c r="D29" s="3">
        <f>D31+D32+D33+D34</f>
        <v>39459920.719999999</v>
      </c>
      <c r="E29" s="3">
        <f>E31+E32+E33+E34</f>
        <v>0</v>
      </c>
      <c r="F29" s="4">
        <f t="shared" si="1"/>
        <v>0</v>
      </c>
      <c r="G29" s="3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</row>
    <row r="30" spans="1:257" ht="21" customHeight="1">
      <c r="A30" s="27"/>
      <c r="B30" s="40" t="s">
        <v>29</v>
      </c>
      <c r="C30" s="3"/>
      <c r="D30" s="3"/>
      <c r="E30" s="3"/>
      <c r="F30" s="4"/>
      <c r="G30" s="38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</row>
    <row r="31" spans="1:257" ht="69.599999999999994" customHeight="1">
      <c r="A31" s="27"/>
      <c r="B31" s="41" t="s">
        <v>33</v>
      </c>
      <c r="C31" s="3">
        <v>0</v>
      </c>
      <c r="D31" s="3">
        <v>2560000</v>
      </c>
      <c r="E31" s="3">
        <v>0</v>
      </c>
      <c r="F31" s="4">
        <f t="shared" si="1"/>
        <v>0</v>
      </c>
      <c r="G31" s="38"/>
      <c r="H31" s="38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</row>
    <row r="32" spans="1:257" ht="60.6" customHeight="1">
      <c r="A32" s="27"/>
      <c r="B32" s="41" t="s">
        <v>34</v>
      </c>
      <c r="C32" s="3">
        <f>D32</f>
        <v>16967023.879999999</v>
      </c>
      <c r="D32" s="3">
        <v>16967023.879999999</v>
      </c>
      <c r="E32" s="3">
        <v>0</v>
      </c>
      <c r="F32" s="4">
        <f t="shared" si="1"/>
        <v>0</v>
      </c>
      <c r="G32" s="38"/>
      <c r="H32" s="38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</row>
    <row r="33" spans="1:257" ht="49.9" customHeight="1">
      <c r="A33" s="27"/>
      <c r="B33" s="41" t="s">
        <v>35</v>
      </c>
      <c r="C33" s="3">
        <v>0</v>
      </c>
      <c r="D33" s="3">
        <v>12748000</v>
      </c>
      <c r="E33" s="3">
        <v>0</v>
      </c>
      <c r="F33" s="4">
        <f t="shared" si="1"/>
        <v>0</v>
      </c>
      <c r="G33" s="3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1:257" ht="60.6" customHeight="1">
      <c r="A34" s="27"/>
      <c r="B34" s="41" t="s">
        <v>36</v>
      </c>
      <c r="C34" s="3">
        <v>9067978.2799999993</v>
      </c>
      <c r="D34" s="3">
        <v>7184896.8399999999</v>
      </c>
      <c r="E34" s="3">
        <v>0</v>
      </c>
      <c r="F34" s="4">
        <f t="shared" si="1"/>
        <v>0</v>
      </c>
      <c r="G34" s="38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 ht="56.45" customHeight="1">
      <c r="A35" s="27" t="s">
        <v>68</v>
      </c>
      <c r="B35" s="29" t="s">
        <v>38</v>
      </c>
      <c r="C35" s="3">
        <f>D35</f>
        <v>36874820.640000001</v>
      </c>
      <c r="D35" s="3">
        <v>36874820.640000001</v>
      </c>
      <c r="E35" s="3">
        <v>33169523.850000001</v>
      </c>
      <c r="F35" s="4">
        <f t="shared" si="1"/>
        <v>89.951688643657633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</row>
    <row r="36" spans="1:257" ht="72.599999999999994" customHeight="1">
      <c r="A36" s="27" t="s">
        <v>69</v>
      </c>
      <c r="B36" s="29" t="s">
        <v>74</v>
      </c>
      <c r="C36" s="3">
        <v>0</v>
      </c>
      <c r="D36" s="3">
        <v>71780530</v>
      </c>
      <c r="E36" s="3">
        <v>0</v>
      </c>
      <c r="F36" s="4">
        <f t="shared" si="1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</row>
    <row r="37" spans="1:257" ht="90" customHeight="1">
      <c r="A37" s="27" t="s">
        <v>37</v>
      </c>
      <c r="B37" s="29" t="s">
        <v>75</v>
      </c>
      <c r="C37" s="3">
        <v>0</v>
      </c>
      <c r="D37" s="3">
        <v>3782252</v>
      </c>
      <c r="E37" s="3">
        <v>0</v>
      </c>
      <c r="F37" s="4">
        <f t="shared" si="1"/>
        <v>0</v>
      </c>
      <c r="G37" s="4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</row>
    <row r="38" spans="1:257" ht="73.900000000000006" customHeight="1">
      <c r="A38" s="27" t="s">
        <v>39</v>
      </c>
      <c r="B38" s="29" t="s">
        <v>76</v>
      </c>
      <c r="C38" s="3">
        <v>0</v>
      </c>
      <c r="D38" s="3">
        <v>0</v>
      </c>
      <c r="E38" s="3">
        <v>0</v>
      </c>
      <c r="F38" s="4"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</row>
    <row r="39" spans="1:257" ht="81" customHeight="1">
      <c r="A39" s="27" t="s">
        <v>40</v>
      </c>
      <c r="B39" s="29" t="s">
        <v>77</v>
      </c>
      <c r="C39" s="3">
        <v>0</v>
      </c>
      <c r="D39" s="3">
        <v>18000000</v>
      </c>
      <c r="E39" s="3">
        <v>0</v>
      </c>
      <c r="F39" s="4">
        <f t="shared" si="1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 ht="58.15" customHeight="1">
      <c r="A40" s="27" t="s">
        <v>41</v>
      </c>
      <c r="B40" s="39" t="s">
        <v>78</v>
      </c>
      <c r="C40" s="3">
        <v>0</v>
      </c>
      <c r="D40" s="3">
        <v>18000000</v>
      </c>
      <c r="E40" s="3">
        <v>0</v>
      </c>
      <c r="F40" s="4">
        <f t="shared" ref="F40:F52" si="2">E40/D40*100</f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</row>
    <row r="41" spans="1:257" ht="55.9" customHeight="1">
      <c r="A41" s="27" t="s">
        <v>42</v>
      </c>
      <c r="B41" s="39" t="s">
        <v>79</v>
      </c>
      <c r="C41" s="3">
        <v>0</v>
      </c>
      <c r="D41" s="3">
        <v>2000000</v>
      </c>
      <c r="E41" s="3">
        <v>0</v>
      </c>
      <c r="F41" s="4">
        <f t="shared" si="2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ht="63.6" customHeight="1">
      <c r="A42" s="27" t="s">
        <v>43</v>
      </c>
      <c r="B42" s="39" t="s">
        <v>80</v>
      </c>
      <c r="C42" s="3">
        <v>33000000</v>
      </c>
      <c r="D42" s="3">
        <v>17767765.379999999</v>
      </c>
      <c r="E42" s="3">
        <v>3553553.08</v>
      </c>
      <c r="F42" s="4">
        <f t="shared" si="2"/>
        <v>20.000000022512683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 ht="66.599999999999994" customHeight="1">
      <c r="A43" s="27" t="s">
        <v>44</v>
      </c>
      <c r="B43" s="39" t="s">
        <v>88</v>
      </c>
      <c r="C43" s="3">
        <v>43498365.310000002</v>
      </c>
      <c r="D43" s="3">
        <v>73707481.930000007</v>
      </c>
      <c r="E43" s="3">
        <v>29946966.940000001</v>
      </c>
      <c r="F43" s="4">
        <f t="shared" si="2"/>
        <v>40.629480421594963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 ht="49.9" customHeight="1">
      <c r="A44" s="27" t="s">
        <v>45</v>
      </c>
      <c r="B44" s="39" t="s">
        <v>87</v>
      </c>
      <c r="C44" s="3">
        <v>25000000</v>
      </c>
      <c r="D44" s="3">
        <v>25000000</v>
      </c>
      <c r="E44" s="3">
        <v>0</v>
      </c>
      <c r="F44" s="4">
        <f t="shared" si="2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 ht="63.6" customHeight="1">
      <c r="A45" s="27" t="s">
        <v>47</v>
      </c>
      <c r="B45" s="39" t="s">
        <v>46</v>
      </c>
      <c r="C45" s="3">
        <v>10700000</v>
      </c>
      <c r="D45" s="3">
        <v>0</v>
      </c>
      <c r="E45" s="3">
        <v>0</v>
      </c>
      <c r="F45" s="4"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 ht="63.6" customHeight="1">
      <c r="A46" s="27" t="s">
        <v>48</v>
      </c>
      <c r="B46" s="39" t="s">
        <v>91</v>
      </c>
      <c r="C46" s="3">
        <v>0</v>
      </c>
      <c r="D46" s="3">
        <v>10700000</v>
      </c>
      <c r="E46" s="3">
        <v>0</v>
      </c>
      <c r="F46" s="4">
        <f t="shared" ref="F46" si="3">E46/D46*100</f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 ht="60.6" customHeight="1">
      <c r="A47" s="27" t="s">
        <v>49</v>
      </c>
      <c r="B47" s="39" t="s">
        <v>89</v>
      </c>
      <c r="C47" s="3">
        <v>18620000</v>
      </c>
      <c r="D47" s="3">
        <v>36646019.520000003</v>
      </c>
      <c r="E47" s="3">
        <v>0</v>
      </c>
      <c r="F47" s="4">
        <f t="shared" si="2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 ht="51.6" customHeight="1">
      <c r="A48" s="27" t="s">
        <v>51</v>
      </c>
      <c r="B48" s="39" t="s">
        <v>90</v>
      </c>
      <c r="C48" s="3">
        <v>25036000</v>
      </c>
      <c r="D48" s="3">
        <v>25036000</v>
      </c>
      <c r="E48" s="3">
        <v>25036000</v>
      </c>
      <c r="F48" s="4">
        <f t="shared" si="2"/>
        <v>100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 ht="82.15" customHeight="1">
      <c r="A49" s="27" t="s">
        <v>53</v>
      </c>
      <c r="B49" s="39" t="s">
        <v>82</v>
      </c>
      <c r="C49" s="3">
        <v>110080802.52</v>
      </c>
      <c r="D49" s="3">
        <v>0</v>
      </c>
      <c r="E49" s="3">
        <v>0</v>
      </c>
      <c r="F49" s="4"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 ht="55.9" customHeight="1">
      <c r="A50" s="27" t="s">
        <v>55</v>
      </c>
      <c r="B50" s="2" t="s">
        <v>101</v>
      </c>
      <c r="C50" s="3">
        <v>0</v>
      </c>
      <c r="D50" s="3">
        <v>87281441.180000007</v>
      </c>
      <c r="E50" s="3">
        <v>0</v>
      </c>
      <c r="F50" s="4">
        <f t="shared" si="2"/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 ht="55.9" customHeight="1">
      <c r="A51" s="27" t="s">
        <v>56</v>
      </c>
      <c r="B51" s="2" t="s">
        <v>102</v>
      </c>
      <c r="C51" s="3">
        <v>0</v>
      </c>
      <c r="D51" s="3">
        <v>87253920</v>
      </c>
      <c r="E51" s="3">
        <v>0</v>
      </c>
      <c r="F51" s="4">
        <f t="shared" si="2"/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 ht="55.9" customHeight="1">
      <c r="A52" s="27" t="s">
        <v>58</v>
      </c>
      <c r="B52" s="2" t="s">
        <v>103</v>
      </c>
      <c r="C52" s="3">
        <v>0</v>
      </c>
      <c r="D52" s="3">
        <v>1970531</v>
      </c>
      <c r="E52" s="3">
        <v>1773477.8</v>
      </c>
      <c r="F52" s="4">
        <f t="shared" si="2"/>
        <v>89.999994925225749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 ht="54" customHeight="1">
      <c r="A53" s="27" t="s">
        <v>59</v>
      </c>
      <c r="B53" s="39" t="s">
        <v>81</v>
      </c>
      <c r="C53" s="3">
        <f>512584428.38+1541122161</f>
        <v>2053706589.3800001</v>
      </c>
      <c r="D53" s="3">
        <f>81682455.84+1232724990.95</f>
        <v>1314407446.79</v>
      </c>
      <c r="E53" s="3">
        <v>998628695.05999994</v>
      </c>
      <c r="F53" s="4">
        <f t="shared" si="1"/>
        <v>75.975581049758674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 ht="64.900000000000006" customHeight="1">
      <c r="A54" s="27" t="s">
        <v>63</v>
      </c>
      <c r="B54" s="39" t="s">
        <v>50</v>
      </c>
      <c r="C54" s="3">
        <f>D54</f>
        <v>57605333</v>
      </c>
      <c r="D54" s="3">
        <f>7780000+49825333</f>
        <v>57605333</v>
      </c>
      <c r="E54" s="3">
        <v>42075751.289999999</v>
      </c>
      <c r="F54" s="4">
        <f t="shared" si="1"/>
        <v>73.041416651475657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 ht="62.45" customHeight="1">
      <c r="A55" s="27" t="s">
        <v>70</v>
      </c>
      <c r="B55" s="39" t="s">
        <v>52</v>
      </c>
      <c r="C55" s="3">
        <v>710000000</v>
      </c>
      <c r="D55" s="3">
        <v>715769198</v>
      </c>
      <c r="E55" s="3">
        <v>269771611.79000002</v>
      </c>
      <c r="F55" s="4">
        <f t="shared" si="1"/>
        <v>37.689748670911655</v>
      </c>
      <c r="G55" s="3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 ht="95.45" customHeight="1">
      <c r="A56" s="30" t="s">
        <v>71</v>
      </c>
      <c r="B56" s="39" t="s">
        <v>54</v>
      </c>
      <c r="C56" s="3">
        <v>41568604.810000002</v>
      </c>
      <c r="D56" s="3">
        <v>41568604.810000002</v>
      </c>
      <c r="E56" s="3">
        <v>20888387.510000002</v>
      </c>
      <c r="F56" s="4">
        <f t="shared" si="1"/>
        <v>50.250393549352324</v>
      </c>
      <c r="G56" s="3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 ht="72.599999999999994" customHeight="1">
      <c r="A57" s="30" t="s">
        <v>72</v>
      </c>
      <c r="B57" s="39" t="s">
        <v>73</v>
      </c>
      <c r="C57" s="3">
        <f>D57</f>
        <v>647253.06000000006</v>
      </c>
      <c r="D57" s="3">
        <v>647253.06000000006</v>
      </c>
      <c r="E57" s="3">
        <v>449132.15</v>
      </c>
      <c r="F57" s="4">
        <f>E57/D57*100</f>
        <v>69.390502379393922</v>
      </c>
      <c r="G57" s="3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 ht="93" customHeight="1">
      <c r="A58" s="30" t="s">
        <v>86</v>
      </c>
      <c r="B58" s="39" t="s">
        <v>57</v>
      </c>
      <c r="C58" s="3">
        <v>643400</v>
      </c>
      <c r="D58" s="3">
        <v>643400</v>
      </c>
      <c r="E58" s="3">
        <v>0</v>
      </c>
      <c r="F58" s="4"/>
      <c r="G58" s="3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 ht="70.900000000000006" customHeight="1">
      <c r="A59" s="30" t="s">
        <v>104</v>
      </c>
      <c r="B59" s="39" t="s">
        <v>83</v>
      </c>
      <c r="C59" s="3">
        <v>465343023.60000002</v>
      </c>
      <c r="D59" s="3">
        <v>302811223.60000002</v>
      </c>
      <c r="E59" s="3">
        <v>33349092</v>
      </c>
      <c r="F59" s="4"/>
      <c r="G59" s="3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 ht="76.150000000000006" customHeight="1">
      <c r="A60" s="30" t="s">
        <v>105</v>
      </c>
      <c r="B60" s="39" t="s">
        <v>60</v>
      </c>
      <c r="C60" s="3">
        <f>C62+C63</f>
        <v>1806347000</v>
      </c>
      <c r="D60" s="3">
        <f>D62+D63</f>
        <v>1806347000</v>
      </c>
      <c r="E60" s="3">
        <f>E62+E63</f>
        <v>1479221952.9400001</v>
      </c>
      <c r="F60" s="4">
        <f t="shared" si="1"/>
        <v>81.890243288803319</v>
      </c>
      <c r="G60" s="3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 ht="19.149999999999999" customHeight="1">
      <c r="A61" s="30"/>
      <c r="B61" s="2" t="s">
        <v>29</v>
      </c>
      <c r="C61" s="3"/>
      <c r="D61" s="3"/>
      <c r="E61" s="3"/>
      <c r="F61" s="4"/>
      <c r="G61" s="3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 ht="41.45" customHeight="1">
      <c r="A62" s="30"/>
      <c r="B62" s="2" t="s">
        <v>61</v>
      </c>
      <c r="C62" s="3">
        <v>1260000000</v>
      </c>
      <c r="D62" s="3">
        <v>1260000000</v>
      </c>
      <c r="E62" s="3">
        <v>936144424.79999995</v>
      </c>
      <c r="F62" s="4">
        <f t="shared" si="1"/>
        <v>74.297176571428565</v>
      </c>
      <c r="G62" s="32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 ht="49.9" customHeight="1">
      <c r="A63" s="27"/>
      <c r="B63" s="2" t="s">
        <v>62</v>
      </c>
      <c r="C63" s="3">
        <v>546347000</v>
      </c>
      <c r="D63" s="3">
        <v>546347000</v>
      </c>
      <c r="E63" s="3">
        <v>543077528.13999999</v>
      </c>
      <c r="F63" s="4">
        <f t="shared" si="1"/>
        <v>99.40157594715447</v>
      </c>
      <c r="G63" s="32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 ht="51" customHeight="1">
      <c r="A64" s="30" t="s">
        <v>106</v>
      </c>
      <c r="B64" s="7" t="s">
        <v>93</v>
      </c>
      <c r="C64" s="8">
        <f>C66+C67</f>
        <v>2714959900</v>
      </c>
      <c r="D64" s="3">
        <f>D66+D67</f>
        <v>2714959900</v>
      </c>
      <c r="E64" s="3">
        <f>E66+E67</f>
        <v>1402468533.6600001</v>
      </c>
      <c r="F64" s="4">
        <f t="shared" si="1"/>
        <v>51.657062546669664</v>
      </c>
      <c r="G64" s="3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 ht="21.6" customHeight="1">
      <c r="A65" s="30"/>
      <c r="B65" s="7" t="s">
        <v>29</v>
      </c>
      <c r="C65" s="8"/>
      <c r="D65" s="8"/>
      <c r="E65" s="8"/>
      <c r="F65" s="4"/>
      <c r="G65" s="3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 ht="38.450000000000003" customHeight="1">
      <c r="A66" s="30"/>
      <c r="B66" s="7" t="s">
        <v>94</v>
      </c>
      <c r="C66" s="8">
        <v>108000000</v>
      </c>
      <c r="D66" s="8">
        <v>108000000</v>
      </c>
      <c r="E66" s="8">
        <v>0</v>
      </c>
      <c r="F66" s="4">
        <f t="shared" si="1"/>
        <v>0</v>
      </c>
      <c r="G66" s="32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 ht="37.15" customHeight="1">
      <c r="A67" s="30"/>
      <c r="B67" s="7" t="s">
        <v>95</v>
      </c>
      <c r="C67" s="8">
        <v>2606959900</v>
      </c>
      <c r="D67" s="8">
        <v>2606959900</v>
      </c>
      <c r="E67" s="8">
        <v>1402468533.6600001</v>
      </c>
      <c r="F67" s="4">
        <f t="shared" si="1"/>
        <v>53.797088848969253</v>
      </c>
      <c r="G67" s="3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 ht="33" customHeight="1">
      <c r="A68" s="30" t="s">
        <v>107</v>
      </c>
      <c r="B68" s="31" t="s">
        <v>64</v>
      </c>
      <c r="C68" s="8">
        <f>C70+C71+C72+C73+C75+C74+C76+C77</f>
        <v>4921480700</v>
      </c>
      <c r="D68" s="8">
        <f t="shared" ref="D68:E68" si="4">D70+D71+D72+D73+D75+D74+D76+D77</f>
        <v>5120009500</v>
      </c>
      <c r="E68" s="8">
        <f t="shared" si="4"/>
        <v>4153465133.1899996</v>
      </c>
      <c r="F68" s="4">
        <f t="shared" si="1"/>
        <v>81.122215362881647</v>
      </c>
      <c r="G68" s="32"/>
      <c r="H68" s="32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 ht="18.600000000000001" customHeight="1">
      <c r="A69" s="27"/>
      <c r="B69" s="39" t="s">
        <v>29</v>
      </c>
      <c r="C69" s="3"/>
      <c r="D69" s="3"/>
      <c r="E69" s="3"/>
      <c r="F69" s="4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 ht="91.9" hidden="1" customHeight="1">
      <c r="A70" s="43"/>
      <c r="B70" s="2"/>
      <c r="C70" s="3"/>
      <c r="D70" s="3"/>
      <c r="E70" s="3"/>
      <c r="F70" s="4"/>
      <c r="G70" s="3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 ht="76.150000000000006" customHeight="1">
      <c r="A71" s="43"/>
      <c r="B71" s="47" t="s">
        <v>96</v>
      </c>
      <c r="C71" s="3">
        <f>D71</f>
        <v>834927000</v>
      </c>
      <c r="D71" s="3">
        <v>834927000</v>
      </c>
      <c r="E71" s="3">
        <v>763150600</v>
      </c>
      <c r="F71" s="4">
        <f t="shared" si="1"/>
        <v>91.403272381896855</v>
      </c>
      <c r="G71" s="32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 ht="72" customHeight="1">
      <c r="A72" s="43"/>
      <c r="B72" s="2" t="s">
        <v>109</v>
      </c>
      <c r="C72" s="3">
        <f>D72</f>
        <v>1184531800</v>
      </c>
      <c r="D72" s="3">
        <v>1184531800</v>
      </c>
      <c r="E72" s="3">
        <v>1108066457.0699999</v>
      </c>
      <c r="F72" s="4">
        <f t="shared" si="1"/>
        <v>93.544677911559646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 ht="72" customHeight="1">
      <c r="A73" s="43"/>
      <c r="B73" s="2" t="s">
        <v>92</v>
      </c>
      <c r="C73" s="3">
        <v>0</v>
      </c>
      <c r="D73" s="3">
        <v>198528800</v>
      </c>
      <c r="E73" s="3">
        <v>198528800</v>
      </c>
      <c r="F73" s="4">
        <f t="shared" ref="F73" si="5">E73/D73*100</f>
        <v>100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 ht="55.15" customHeight="1">
      <c r="A74" s="43"/>
      <c r="B74" s="5" t="s">
        <v>65</v>
      </c>
      <c r="C74" s="6">
        <f>D74</f>
        <v>2822661300</v>
      </c>
      <c r="D74" s="6">
        <f>381220000+2441441300</f>
        <v>2822661300</v>
      </c>
      <c r="E74" s="6">
        <v>2061711800</v>
      </c>
      <c r="F74" s="4">
        <f t="shared" si="1"/>
        <v>73.041416623383043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 ht="87.6" customHeight="1">
      <c r="A75" s="30"/>
      <c r="B75" s="2" t="s">
        <v>57</v>
      </c>
      <c r="C75" s="3">
        <v>47645200</v>
      </c>
      <c r="D75" s="3">
        <v>47645200</v>
      </c>
      <c r="E75" s="3">
        <v>0</v>
      </c>
      <c r="F75" s="4">
        <f t="shared" si="1"/>
        <v>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 ht="88.15" hidden="1" customHeight="1">
      <c r="A76" s="44"/>
      <c r="B76" s="2"/>
      <c r="C76" s="3"/>
      <c r="D76" s="3"/>
      <c r="E76" s="3"/>
      <c r="F76" s="4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 ht="88.15" customHeight="1">
      <c r="A77" s="30"/>
      <c r="B77" s="2" t="s">
        <v>73</v>
      </c>
      <c r="C77" s="3">
        <f>D77</f>
        <v>31715400</v>
      </c>
      <c r="D77" s="3">
        <v>31715400</v>
      </c>
      <c r="E77" s="3">
        <v>22007476.120000001</v>
      </c>
      <c r="F77" s="4">
        <f t="shared" si="1"/>
        <v>69.390504675961836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 ht="51.6" customHeight="1">
      <c r="A78" s="10"/>
      <c r="B78" s="45"/>
      <c r="E78" s="46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 ht="12.75">
      <c r="B79" s="45"/>
    </row>
    <row r="80" spans="1:257" ht="12.75">
      <c r="B80" s="45"/>
      <c r="E80" s="32"/>
      <c r="G80" s="32"/>
    </row>
    <row r="81" spans="2:5" ht="12.75">
      <c r="B81" s="45"/>
      <c r="E81" s="32"/>
    </row>
    <row r="82" spans="2:5" ht="12.75">
      <c r="B82" s="45"/>
      <c r="E82" s="32"/>
    </row>
    <row r="83" spans="2:5" ht="12.75">
      <c r="B83" s="45"/>
    </row>
    <row r="84" spans="2:5" ht="12.75">
      <c r="B84" s="45"/>
    </row>
    <row r="85" spans="2:5" ht="12.75">
      <c r="B85" s="45"/>
    </row>
    <row r="86" spans="2:5" ht="12.75">
      <c r="B86" s="45"/>
    </row>
    <row r="87" spans="2:5" ht="12.75">
      <c r="B87" s="45"/>
    </row>
    <row r="88" spans="2:5" ht="12.75">
      <c r="B88" s="45"/>
    </row>
    <row r="89" spans="2:5" ht="12.75">
      <c r="B89" s="45"/>
    </row>
    <row r="90" spans="2:5" ht="12.75">
      <c r="B90" s="45"/>
    </row>
    <row r="91" spans="2:5" ht="12.75">
      <c r="B91" s="45"/>
    </row>
    <row r="92" spans="2:5" ht="12.75">
      <c r="B92" s="45"/>
    </row>
    <row r="93" spans="2:5" ht="12.75">
      <c r="B93" s="45"/>
    </row>
    <row r="94" spans="2:5" ht="12.75">
      <c r="B94" s="45"/>
    </row>
    <row r="95" spans="2:5" ht="12.75">
      <c r="B95" s="45"/>
    </row>
    <row r="96" spans="2:5" ht="12.75">
      <c r="B96" s="45"/>
    </row>
    <row r="97" spans="2:2" ht="12.75">
      <c r="B97" s="45"/>
    </row>
    <row r="98" spans="2:2" ht="12.75">
      <c r="B98" s="45"/>
    </row>
    <row r="99" spans="2:2" ht="12.75">
      <c r="B99" s="45"/>
    </row>
    <row r="100" spans="2:2" ht="12.75">
      <c r="B100" s="45"/>
    </row>
    <row r="101" spans="2:2" ht="12.75">
      <c r="B101" s="45"/>
    </row>
    <row r="102" spans="2:2" ht="12.75">
      <c r="B102" s="45"/>
    </row>
    <row r="103" spans="2:2" ht="12.75">
      <c r="B103" s="45"/>
    </row>
    <row r="104" spans="2:2" ht="12.75">
      <c r="B104" s="45"/>
    </row>
    <row r="105" spans="2:2" ht="12.75">
      <c r="B105" s="45"/>
    </row>
    <row r="106" spans="2:2" ht="12.75">
      <c r="B106" s="45"/>
    </row>
    <row r="107" spans="2:2" ht="12.75">
      <c r="B107" s="45"/>
    </row>
    <row r="108" spans="2:2" ht="12.75">
      <c r="B108" s="45"/>
    </row>
    <row r="109" spans="2:2" ht="12.75">
      <c r="B109" s="45"/>
    </row>
    <row r="110" spans="2:2" ht="12.75">
      <c r="B110" s="45"/>
    </row>
    <row r="111" spans="2:2" ht="12.75">
      <c r="B111" s="45"/>
    </row>
    <row r="112" spans="2:2" ht="12.75">
      <c r="B112" s="45"/>
    </row>
    <row r="113" spans="2:2" ht="12.75">
      <c r="B113" s="45"/>
    </row>
    <row r="114" spans="2:2" ht="12.75">
      <c r="B114" s="45"/>
    </row>
    <row r="115" spans="2:2" ht="12.75">
      <c r="B115" s="45"/>
    </row>
    <row r="116" spans="2:2" ht="12.75">
      <c r="B116" s="45"/>
    </row>
    <row r="117" spans="2:2" ht="12.75">
      <c r="B117" s="45"/>
    </row>
    <row r="118" spans="2:2" ht="12.75">
      <c r="B118" s="45"/>
    </row>
    <row r="119" spans="2:2" ht="12.75">
      <c r="B119" s="45"/>
    </row>
    <row r="120" spans="2:2" ht="12.75">
      <c r="B120" s="45"/>
    </row>
    <row r="121" spans="2:2" ht="12.75">
      <c r="B121" s="45"/>
    </row>
    <row r="122" spans="2:2" ht="12.75">
      <c r="B122" s="45"/>
    </row>
    <row r="123" spans="2:2" ht="12.75">
      <c r="B123" s="45"/>
    </row>
    <row r="124" spans="2:2" ht="12.75">
      <c r="B124" s="45"/>
    </row>
    <row r="125" spans="2:2" ht="12.75">
      <c r="B125" s="45"/>
    </row>
    <row r="126" spans="2:2" ht="12.75">
      <c r="B126" s="45"/>
    </row>
    <row r="127" spans="2:2" ht="12.75">
      <c r="B127" s="45"/>
    </row>
    <row r="128" spans="2:2" ht="12.75">
      <c r="B128" s="45"/>
    </row>
    <row r="129" spans="2:2" ht="12.75">
      <c r="B129" s="45"/>
    </row>
    <row r="130" spans="2:2" ht="12.75">
      <c r="B130" s="45"/>
    </row>
    <row r="131" spans="2:2" ht="12.75">
      <c r="B131" s="45"/>
    </row>
    <row r="132" spans="2:2" ht="12.75">
      <c r="B132" s="45"/>
    </row>
    <row r="133" spans="2:2" ht="12.75">
      <c r="B133" s="45"/>
    </row>
    <row r="134" spans="2:2" ht="12.75">
      <c r="B134" s="45"/>
    </row>
    <row r="135" spans="2:2" ht="12.75">
      <c r="B135" s="45"/>
    </row>
    <row r="136" spans="2:2" ht="12.75">
      <c r="B136" s="45"/>
    </row>
    <row r="137" spans="2:2" ht="12.75">
      <c r="B137" s="45"/>
    </row>
    <row r="138" spans="2:2" ht="12.75">
      <c r="B138" s="45"/>
    </row>
    <row r="139" spans="2:2" ht="12.75">
      <c r="B139" s="45"/>
    </row>
    <row r="140" spans="2:2" ht="12.75">
      <c r="B140" s="45"/>
    </row>
    <row r="141" spans="2:2" ht="12.75">
      <c r="B141" s="45"/>
    </row>
    <row r="142" spans="2:2" ht="12.75">
      <c r="B142" s="45"/>
    </row>
    <row r="143" spans="2:2" ht="12.75">
      <c r="B143" s="45"/>
    </row>
    <row r="144" spans="2:2" ht="12.75">
      <c r="B144" s="45"/>
    </row>
    <row r="145" spans="2:2" ht="12.75">
      <c r="B145" s="45"/>
    </row>
    <row r="146" spans="2:2" ht="12.75">
      <c r="B146" s="45"/>
    </row>
    <row r="147" spans="2:2" ht="12.75">
      <c r="B147" s="45"/>
    </row>
    <row r="148" spans="2:2" ht="12.75">
      <c r="B148" s="45"/>
    </row>
    <row r="149" spans="2:2" ht="12.75">
      <c r="B149" s="45"/>
    </row>
    <row r="150" spans="2:2" ht="12.75">
      <c r="B150" s="45"/>
    </row>
    <row r="151" spans="2:2" ht="12.75">
      <c r="B151" s="45"/>
    </row>
    <row r="152" spans="2:2" ht="12.75">
      <c r="B152" s="45"/>
    </row>
    <row r="153" spans="2:2" ht="12.75">
      <c r="B153" s="45"/>
    </row>
    <row r="154" spans="2:2" ht="12.75">
      <c r="B154" s="45"/>
    </row>
    <row r="155" spans="2:2" ht="12.75">
      <c r="B155" s="45"/>
    </row>
    <row r="156" spans="2:2" ht="12.75">
      <c r="B156" s="45"/>
    </row>
    <row r="157" spans="2:2" ht="12.75">
      <c r="B157" s="45"/>
    </row>
    <row r="158" spans="2:2" ht="12.75">
      <c r="B158" s="45"/>
    </row>
    <row r="159" spans="2:2" ht="12.75">
      <c r="B159" s="45"/>
    </row>
    <row r="160" spans="2:2" ht="12.75">
      <c r="B160" s="45"/>
    </row>
    <row r="161" spans="2:2" ht="12.75">
      <c r="B161" s="45"/>
    </row>
    <row r="162" spans="2:2" ht="12.75">
      <c r="B162" s="45"/>
    </row>
    <row r="163" spans="2:2" ht="12.75">
      <c r="B163" s="45"/>
    </row>
    <row r="164" spans="2:2" ht="12.75">
      <c r="B164" s="45"/>
    </row>
    <row r="165" spans="2:2" ht="12.75">
      <c r="B165" s="45"/>
    </row>
    <row r="166" spans="2:2" ht="12.75">
      <c r="B166" s="45"/>
    </row>
    <row r="167" spans="2:2" ht="12.75">
      <c r="B167" s="45"/>
    </row>
    <row r="168" spans="2:2" ht="12.75">
      <c r="B168" s="45"/>
    </row>
    <row r="169" spans="2:2" ht="12.75">
      <c r="B169" s="45"/>
    </row>
    <row r="170" spans="2:2" ht="12.75">
      <c r="B170" s="45"/>
    </row>
    <row r="171" spans="2:2" ht="12.75">
      <c r="B171" s="45"/>
    </row>
    <row r="172" spans="2:2" ht="12.75">
      <c r="B172" s="45"/>
    </row>
    <row r="173" spans="2:2" ht="12.75">
      <c r="B173" s="45"/>
    </row>
    <row r="174" spans="2:2" ht="12.75">
      <c r="B174" s="45"/>
    </row>
    <row r="175" spans="2:2" ht="12.75">
      <c r="B175" s="45"/>
    </row>
    <row r="176" spans="2:2" ht="12.75">
      <c r="B176" s="45"/>
    </row>
    <row r="177" spans="2:2" ht="12.75">
      <c r="B177" s="45"/>
    </row>
    <row r="178" spans="2:2" ht="12.75">
      <c r="B178" s="45"/>
    </row>
    <row r="179" spans="2:2" ht="12.75">
      <c r="B179" s="45"/>
    </row>
    <row r="180" spans="2:2" ht="12.75">
      <c r="B180" s="45"/>
    </row>
    <row r="181" spans="2:2" ht="12.75">
      <c r="B181" s="45"/>
    </row>
    <row r="182" spans="2:2" ht="12.75">
      <c r="B182" s="45"/>
    </row>
    <row r="183" spans="2:2" ht="12.75">
      <c r="B183" s="45"/>
    </row>
    <row r="184" spans="2:2" ht="12.75">
      <c r="B184" s="45"/>
    </row>
    <row r="185" spans="2:2" ht="12.75">
      <c r="B185" s="45"/>
    </row>
    <row r="186" spans="2:2" ht="12.75">
      <c r="B186" s="45"/>
    </row>
    <row r="187" spans="2:2" ht="12.75">
      <c r="B187" s="45"/>
    </row>
    <row r="188" spans="2:2" ht="12.75">
      <c r="B188" s="45"/>
    </row>
    <row r="189" spans="2:2" ht="12.75">
      <c r="B189" s="45"/>
    </row>
    <row r="190" spans="2:2" ht="12.75">
      <c r="B190" s="45"/>
    </row>
    <row r="191" spans="2:2" ht="12.75">
      <c r="B191" s="45"/>
    </row>
    <row r="192" spans="2:2" ht="12.75">
      <c r="B192" s="45"/>
    </row>
    <row r="193" spans="2:2" ht="12.75">
      <c r="B193" s="45"/>
    </row>
    <row r="194" spans="2:2" ht="12.75">
      <c r="B194" s="45"/>
    </row>
    <row r="195" spans="2:2" ht="12.75">
      <c r="B195" s="45"/>
    </row>
    <row r="196" spans="2:2" ht="12.75">
      <c r="B196" s="45"/>
    </row>
    <row r="197" spans="2:2" ht="12.75">
      <c r="B197" s="45"/>
    </row>
    <row r="198" spans="2:2" ht="12.75">
      <c r="B198" s="45"/>
    </row>
    <row r="199" spans="2:2" ht="12.75">
      <c r="B199" s="45"/>
    </row>
    <row r="200" spans="2:2" ht="12.75">
      <c r="B200" s="45"/>
    </row>
    <row r="201" spans="2:2" ht="12.75">
      <c r="B201" s="45"/>
    </row>
    <row r="202" spans="2:2" ht="12.75">
      <c r="B202" s="45"/>
    </row>
    <row r="203" spans="2:2" ht="12.75">
      <c r="B203" s="45"/>
    </row>
    <row r="204" spans="2:2" ht="12.75">
      <c r="B204" s="45"/>
    </row>
    <row r="205" spans="2:2" ht="12.75">
      <c r="B205" s="45"/>
    </row>
    <row r="206" spans="2:2" ht="12.75">
      <c r="B206" s="45"/>
    </row>
    <row r="207" spans="2:2" ht="12.75">
      <c r="B207" s="45"/>
    </row>
    <row r="208" spans="2:2" ht="12.75">
      <c r="B208" s="45"/>
    </row>
    <row r="209" spans="2:2" ht="12.75">
      <c r="B209" s="45"/>
    </row>
    <row r="210" spans="2:2" ht="12.75">
      <c r="B210" s="45"/>
    </row>
    <row r="211" spans="2:2" ht="12.75">
      <c r="B211" s="45"/>
    </row>
    <row r="212" spans="2:2" ht="12.75">
      <c r="B212" s="45"/>
    </row>
    <row r="213" spans="2:2" ht="12.75">
      <c r="B213" s="45"/>
    </row>
    <row r="214" spans="2:2" ht="12.75">
      <c r="B214" s="45"/>
    </row>
    <row r="215" spans="2:2" ht="12.75">
      <c r="B215" s="45"/>
    </row>
    <row r="216" spans="2:2" ht="12.75">
      <c r="B216" s="45"/>
    </row>
    <row r="217" spans="2:2" ht="12.75">
      <c r="B217" s="45"/>
    </row>
    <row r="218" spans="2:2" ht="12.75">
      <c r="B218" s="45"/>
    </row>
    <row r="219" spans="2:2" ht="12.75">
      <c r="B219" s="45"/>
    </row>
    <row r="220" spans="2:2" ht="12.75">
      <c r="B220" s="45"/>
    </row>
    <row r="221" spans="2:2" ht="12.75">
      <c r="B221" s="45"/>
    </row>
    <row r="222" spans="2:2" ht="12.75">
      <c r="B222" s="45"/>
    </row>
    <row r="223" spans="2:2" ht="12.75">
      <c r="B223" s="45"/>
    </row>
    <row r="224" spans="2:2" ht="12.75">
      <c r="B224" s="45"/>
    </row>
    <row r="225" spans="2:2" ht="12.75">
      <c r="B225" s="45"/>
    </row>
    <row r="226" spans="2:2" ht="12.75">
      <c r="B226" s="45"/>
    </row>
    <row r="227" spans="2:2" ht="12.75">
      <c r="B227" s="45"/>
    </row>
    <row r="228" spans="2:2" ht="12.75">
      <c r="B228" s="45"/>
    </row>
    <row r="229" spans="2:2" ht="12.75">
      <c r="B229" s="45"/>
    </row>
    <row r="230" spans="2:2" ht="12.75">
      <c r="B230" s="45"/>
    </row>
    <row r="231" spans="2:2" ht="12.75">
      <c r="B231" s="45"/>
    </row>
    <row r="232" spans="2:2" ht="12.75">
      <c r="B232" s="45"/>
    </row>
    <row r="233" spans="2:2" ht="12.75">
      <c r="B233" s="45"/>
    </row>
    <row r="234" spans="2:2" ht="12.75">
      <c r="B234" s="45"/>
    </row>
    <row r="235" spans="2:2" ht="12.75">
      <c r="B235" s="45"/>
    </row>
    <row r="236" spans="2:2" ht="12.75">
      <c r="B236" s="45"/>
    </row>
    <row r="237" spans="2:2" ht="12.75">
      <c r="B237" s="45"/>
    </row>
    <row r="238" spans="2:2" ht="12.75">
      <c r="B238" s="45"/>
    </row>
    <row r="239" spans="2:2" ht="12.75">
      <c r="B239" s="45"/>
    </row>
    <row r="240" spans="2:2" ht="12.75">
      <c r="B240" s="45"/>
    </row>
    <row r="241" spans="2:2" ht="12.75">
      <c r="B241" s="45"/>
    </row>
    <row r="242" spans="2:2" ht="12.75">
      <c r="B242" s="45"/>
    </row>
    <row r="243" spans="2:2" ht="12.75">
      <c r="B243" s="45"/>
    </row>
    <row r="244" spans="2:2" ht="12.75">
      <c r="B244" s="45"/>
    </row>
    <row r="245" spans="2:2" ht="12.75">
      <c r="B245" s="45"/>
    </row>
    <row r="246" spans="2:2" ht="12.75">
      <c r="B246" s="45"/>
    </row>
    <row r="247" spans="2:2" ht="12.75">
      <c r="B247" s="45"/>
    </row>
    <row r="248" spans="2:2" ht="12.75">
      <c r="B248" s="45"/>
    </row>
    <row r="249" spans="2:2" ht="12.75">
      <c r="B249" s="45"/>
    </row>
    <row r="250" spans="2:2" ht="12.75">
      <c r="B250" s="45"/>
    </row>
    <row r="251" spans="2:2" ht="12.75">
      <c r="B251" s="45"/>
    </row>
    <row r="252" spans="2:2" ht="12.75">
      <c r="B252" s="45"/>
    </row>
    <row r="253" spans="2:2" ht="12.75">
      <c r="B253" s="45"/>
    </row>
    <row r="254" spans="2:2" ht="12.75">
      <c r="B254" s="45"/>
    </row>
    <row r="255" spans="2:2" ht="12.75">
      <c r="B255" s="45"/>
    </row>
    <row r="256" spans="2:2" ht="12.75">
      <c r="B256" s="45"/>
    </row>
    <row r="257" spans="2:2" ht="12.75">
      <c r="B257" s="45"/>
    </row>
    <row r="258" spans="2:2" ht="12.75">
      <c r="B258" s="45"/>
    </row>
    <row r="259" spans="2:2" ht="12.75">
      <c r="B259" s="45"/>
    </row>
    <row r="260" spans="2:2" ht="12.75">
      <c r="B260" s="45"/>
    </row>
    <row r="261" spans="2:2" ht="12.75">
      <c r="B261" s="45"/>
    </row>
    <row r="262" spans="2:2" ht="12.75">
      <c r="B262" s="45"/>
    </row>
    <row r="263" spans="2:2" ht="12.75">
      <c r="B263" s="45"/>
    </row>
    <row r="264" spans="2:2" ht="12.75">
      <c r="B264" s="45"/>
    </row>
    <row r="265" spans="2:2" ht="12.75">
      <c r="B265" s="45"/>
    </row>
    <row r="266" spans="2:2" ht="12.75">
      <c r="B266" s="45"/>
    </row>
    <row r="267" spans="2:2" ht="12.75">
      <c r="B267" s="45"/>
    </row>
    <row r="268" spans="2:2" ht="12.75">
      <c r="B268" s="45"/>
    </row>
    <row r="269" spans="2:2" ht="12.75">
      <c r="B269" s="45"/>
    </row>
    <row r="270" spans="2:2" ht="12.75">
      <c r="B270" s="45"/>
    </row>
    <row r="271" spans="2:2" ht="12.75">
      <c r="B271" s="45"/>
    </row>
    <row r="272" spans="2:2" ht="12.75">
      <c r="B272" s="45"/>
    </row>
    <row r="273" spans="2:2" ht="12.75">
      <c r="B273" s="45"/>
    </row>
    <row r="274" spans="2:2" ht="12.75">
      <c r="B274" s="45"/>
    </row>
    <row r="275" spans="2:2" ht="12.75">
      <c r="B275" s="45"/>
    </row>
    <row r="276" spans="2:2" ht="12.75">
      <c r="B276" s="45"/>
    </row>
    <row r="277" spans="2:2" ht="12.75">
      <c r="B277" s="45"/>
    </row>
    <row r="278" spans="2:2" ht="12.75">
      <c r="B278" s="45"/>
    </row>
    <row r="279" spans="2:2" ht="12.75">
      <c r="B279" s="45"/>
    </row>
    <row r="280" spans="2:2" ht="12.75">
      <c r="B280" s="45"/>
    </row>
    <row r="281" spans="2:2" ht="12.75">
      <c r="B281" s="45"/>
    </row>
    <row r="282" spans="2:2" ht="12.75">
      <c r="B282" s="45"/>
    </row>
    <row r="283" spans="2:2" ht="12.75">
      <c r="B283" s="45"/>
    </row>
    <row r="284" spans="2:2" ht="12.75">
      <c r="B284" s="45"/>
    </row>
    <row r="285" spans="2:2" ht="12.75">
      <c r="B285" s="45"/>
    </row>
    <row r="286" spans="2:2" ht="12.75">
      <c r="B286" s="45"/>
    </row>
    <row r="287" spans="2:2" ht="12.75">
      <c r="B287" s="45"/>
    </row>
    <row r="288" spans="2:2" ht="12.75">
      <c r="B288" s="45"/>
    </row>
    <row r="289" spans="2:2" ht="12.75">
      <c r="B289" s="45"/>
    </row>
    <row r="290" spans="2:2" ht="12.75">
      <c r="B290" s="45"/>
    </row>
    <row r="291" spans="2:2" ht="12.75">
      <c r="B291" s="45"/>
    </row>
    <row r="292" spans="2:2" ht="12.75">
      <c r="B292" s="45"/>
    </row>
    <row r="293" spans="2:2" ht="12.75">
      <c r="B293" s="45"/>
    </row>
    <row r="294" spans="2:2" ht="12.75">
      <c r="B294" s="45"/>
    </row>
    <row r="295" spans="2:2" ht="12.75">
      <c r="B295" s="45"/>
    </row>
    <row r="296" spans="2:2" ht="12.75">
      <c r="B296" s="45"/>
    </row>
    <row r="297" spans="2:2" ht="12.75">
      <c r="B297" s="45"/>
    </row>
    <row r="298" spans="2:2" ht="12.75">
      <c r="B298" s="45"/>
    </row>
    <row r="299" spans="2:2" ht="12.75">
      <c r="B299" s="45"/>
    </row>
    <row r="300" spans="2:2" ht="12.75">
      <c r="B300" s="45"/>
    </row>
    <row r="301" spans="2:2" ht="12.75">
      <c r="B301" s="45"/>
    </row>
    <row r="302" spans="2:2" ht="12.75">
      <c r="B302" s="45"/>
    </row>
    <row r="303" spans="2:2" ht="12.75">
      <c r="B303" s="45"/>
    </row>
    <row r="304" spans="2:2" ht="12.75">
      <c r="B304" s="45"/>
    </row>
    <row r="305" spans="2:2" ht="12.75">
      <c r="B305" s="45"/>
    </row>
    <row r="306" spans="2:2" ht="12.75">
      <c r="B306" s="45"/>
    </row>
    <row r="307" spans="2:2" ht="12.75">
      <c r="B307" s="45"/>
    </row>
    <row r="308" spans="2:2" ht="12.75">
      <c r="B308" s="45"/>
    </row>
    <row r="309" spans="2:2" ht="12.75">
      <c r="B309" s="45"/>
    </row>
    <row r="310" spans="2:2" ht="12.75">
      <c r="B310" s="45"/>
    </row>
    <row r="311" spans="2:2" ht="12.75">
      <c r="B311" s="45"/>
    </row>
    <row r="312" spans="2:2" ht="12.75">
      <c r="B312" s="45"/>
    </row>
    <row r="313" spans="2:2" ht="12.75">
      <c r="B313" s="45"/>
    </row>
    <row r="314" spans="2:2" ht="12.75">
      <c r="B314" s="45"/>
    </row>
    <row r="315" spans="2:2" ht="12.75">
      <c r="B315" s="45"/>
    </row>
    <row r="316" spans="2:2" ht="12.75">
      <c r="B316" s="45"/>
    </row>
  </sheetData>
  <mergeCells count="1">
    <mergeCell ref="A3:F3"/>
  </mergeCells>
  <pageMargins left="0.39370099999999991" right="0.39370099999999991" top="0.78740199999999982" bottom="0.78740199999999982" header="0" footer="0"/>
  <pageSetup paperSize="9" scale="80" firstPageNumber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дорожный фонд</vt:lpstr>
      <vt:lpstr>'дорожный фонд'!Print_Titles</vt:lpstr>
      <vt:lpstr>'дорожный фонд'!Область_печати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revision>2</cp:revision>
  <cp:lastPrinted>2023-10-13T11:24:08Z</cp:lastPrinted>
  <dcterms:created xsi:type="dcterms:W3CDTF">2000-09-19T07:45:00Z</dcterms:created>
  <dcterms:modified xsi:type="dcterms:W3CDTF">2023-10-23T12:06:15Z</dcterms:modified>
  <cp:version>786432</cp:version>
</cp:coreProperties>
</file>