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Лист1!$7:$9</definedName>
    <definedName name="_xlnm.Print_Area" localSheetId="0">Лист1!$A$1:$L$60</definedName>
  </definedNames>
  <calcPr calcId="125725"/>
</workbook>
</file>

<file path=xl/calcChain.xml><?xml version="1.0" encoding="utf-8"?>
<calcChain xmlns="http://schemas.openxmlformats.org/spreadsheetml/2006/main">
  <c r="F50" i="9"/>
  <c r="K41"/>
  <c r="I22"/>
  <c r="H18"/>
  <c r="G18"/>
  <c r="E18"/>
  <c r="D18"/>
  <c r="J40" l="1"/>
  <c r="I21"/>
  <c r="K58" l="1"/>
  <c r="J58"/>
  <c r="I58"/>
  <c r="I57" s="1"/>
  <c r="I56" s="1"/>
  <c r="I55" s="1"/>
  <c r="K39"/>
  <c r="J39"/>
  <c r="I39"/>
  <c r="K38"/>
  <c r="J38"/>
  <c r="I38"/>
  <c r="K37"/>
  <c r="J37"/>
  <c r="I37"/>
  <c r="I29"/>
  <c r="J29"/>
  <c r="K29"/>
  <c r="I30"/>
  <c r="J30"/>
  <c r="K30"/>
  <c r="I31"/>
  <c r="J31"/>
  <c r="K31"/>
  <c r="I32"/>
  <c r="J32"/>
  <c r="K32"/>
  <c r="K36"/>
  <c r="J36"/>
  <c r="I36"/>
  <c r="K35"/>
  <c r="J35"/>
  <c r="I35"/>
  <c r="K34"/>
  <c r="J34"/>
  <c r="I34"/>
  <c r="K33"/>
  <c r="J33"/>
  <c r="I33"/>
  <c r="K28"/>
  <c r="J28"/>
  <c r="I28"/>
  <c r="K20"/>
  <c r="J20"/>
  <c r="I20"/>
  <c r="K19"/>
  <c r="J19"/>
  <c r="I19"/>
  <c r="K14"/>
  <c r="K13" s="1"/>
  <c r="J14"/>
  <c r="J13" s="1"/>
  <c r="D13"/>
  <c r="I14"/>
  <c r="I13" s="1"/>
  <c r="K12"/>
  <c r="K11" s="1"/>
  <c r="J12"/>
  <c r="J11" s="1"/>
  <c r="I12"/>
  <c r="I11" s="1"/>
  <c r="K57"/>
  <c r="K56" s="1"/>
  <c r="K55" s="1"/>
  <c r="J57"/>
  <c r="J56" s="1"/>
  <c r="J55" s="1"/>
  <c r="K53"/>
  <c r="K52" s="1"/>
  <c r="J53"/>
  <c r="J52" s="1"/>
  <c r="I53"/>
  <c r="I52" s="1"/>
  <c r="H57"/>
  <c r="H56" s="1"/>
  <c r="H55" s="1"/>
  <c r="G57"/>
  <c r="G56" s="1"/>
  <c r="G55" s="1"/>
  <c r="F57"/>
  <c r="F56" s="1"/>
  <c r="F55" s="1"/>
  <c r="H53"/>
  <c r="H52" s="1"/>
  <c r="G53"/>
  <c r="G52" s="1"/>
  <c r="F53"/>
  <c r="F52" s="1"/>
  <c r="H26"/>
  <c r="G26"/>
  <c r="F26"/>
  <c r="H25"/>
  <c r="G25"/>
  <c r="F25"/>
  <c r="H17"/>
  <c r="H46" s="1"/>
  <c r="G17"/>
  <c r="F17"/>
  <c r="H13"/>
  <c r="G13"/>
  <c r="F13"/>
  <c r="H11"/>
  <c r="G11"/>
  <c r="F11"/>
  <c r="C11"/>
  <c r="D11"/>
  <c r="E11"/>
  <c r="C13"/>
  <c r="E13"/>
  <c r="H24" l="1"/>
  <c r="G24"/>
  <c r="G23" s="1"/>
  <c r="F24"/>
  <c r="F23" s="1"/>
  <c r="K25"/>
  <c r="K18"/>
  <c r="K17" s="1"/>
  <c r="J25"/>
  <c r="J18"/>
  <c r="J17" s="1"/>
  <c r="I25"/>
  <c r="I18"/>
  <c r="I17" s="1"/>
  <c r="G10"/>
  <c r="F45"/>
  <c r="F44" s="1"/>
  <c r="F43" s="1"/>
  <c r="F51"/>
  <c r="H45"/>
  <c r="H44" s="1"/>
  <c r="H43" s="1"/>
  <c r="J26"/>
  <c r="K51"/>
  <c r="I26"/>
  <c r="K26"/>
  <c r="K10"/>
  <c r="J10"/>
  <c r="G51"/>
  <c r="H23"/>
  <c r="H15" s="1"/>
  <c r="H10"/>
  <c r="F10"/>
  <c r="I51"/>
  <c r="J51"/>
  <c r="I10"/>
  <c r="H51"/>
  <c r="G45"/>
  <c r="G44" s="1"/>
  <c r="G43" s="1"/>
  <c r="G16" l="1"/>
  <c r="G15" s="1"/>
  <c r="G50"/>
  <c r="G49" s="1"/>
  <c r="G48" s="1"/>
  <c r="G47" s="1"/>
  <c r="G42" s="1"/>
  <c r="G60" s="1"/>
  <c r="I24"/>
  <c r="I23" s="1"/>
  <c r="I16" s="1"/>
  <c r="I15" s="1"/>
  <c r="H50"/>
  <c r="H49" s="1"/>
  <c r="H48" s="1"/>
  <c r="H47" s="1"/>
  <c r="H42" s="1"/>
  <c r="H60" s="1"/>
  <c r="J24"/>
  <c r="J23" s="1"/>
  <c r="J16" s="1"/>
  <c r="J15" s="1"/>
  <c r="K24"/>
  <c r="K23" s="1"/>
  <c r="K16" s="1"/>
  <c r="K15" s="1"/>
  <c r="F15"/>
  <c r="F49"/>
  <c r="F48" s="1"/>
  <c r="F47" s="1"/>
  <c r="F42" s="1"/>
  <c r="F60" l="1"/>
  <c r="E26"/>
  <c r="D26"/>
  <c r="C26"/>
  <c r="E25"/>
  <c r="D25"/>
  <c r="C25"/>
  <c r="D24" l="1"/>
  <c r="C24"/>
  <c r="E57"/>
  <c r="E56" s="1"/>
  <c r="E55" s="1"/>
  <c r="D57"/>
  <c r="D56" s="1"/>
  <c r="D55" s="1"/>
  <c r="C57"/>
  <c r="C56" s="1"/>
  <c r="C55" s="1"/>
  <c r="E53" l="1"/>
  <c r="E52" s="1"/>
  <c r="E51" s="1"/>
  <c r="D53"/>
  <c r="D52" s="1"/>
  <c r="D51" s="1"/>
  <c r="C53"/>
  <c r="C52" s="1"/>
  <c r="C51" s="1"/>
  <c r="E17" l="1"/>
  <c r="K46" s="1"/>
  <c r="K45" s="1"/>
  <c r="K44" s="1"/>
  <c r="K43" s="1"/>
  <c r="D17"/>
  <c r="J46" s="1"/>
  <c r="J45" s="1"/>
  <c r="J44" s="1"/>
  <c r="J43" s="1"/>
  <c r="E10"/>
  <c r="D10"/>
  <c r="E23"/>
  <c r="K50" s="1"/>
  <c r="K49" s="1"/>
  <c r="K48" s="1"/>
  <c r="K47" s="1"/>
  <c r="D23"/>
  <c r="J50" s="1"/>
  <c r="J49" s="1"/>
  <c r="J48" s="1"/>
  <c r="J47" s="1"/>
  <c r="K42" l="1"/>
  <c r="K60" s="1"/>
  <c r="J42"/>
  <c r="J60" s="1"/>
  <c r="E49"/>
  <c r="E48" s="1"/>
  <c r="E47" s="1"/>
  <c r="E45"/>
  <c r="E44" s="1"/>
  <c r="E43" s="1"/>
  <c r="D45"/>
  <c r="D44" s="1"/>
  <c r="D43" s="1"/>
  <c r="D49"/>
  <c r="D48" s="1"/>
  <c r="D47" s="1"/>
  <c r="E15"/>
  <c r="D15"/>
  <c r="E42" l="1"/>
  <c r="D42"/>
  <c r="C17"/>
  <c r="C10" l="1"/>
  <c r="C23"/>
  <c r="I50" s="1"/>
  <c r="I49" s="1"/>
  <c r="I48" s="1"/>
  <c r="I47" s="1"/>
  <c r="C45" l="1"/>
  <c r="C44" s="1"/>
  <c r="C43" s="1"/>
  <c r="I46"/>
  <c r="I45" s="1"/>
  <c r="I44" s="1"/>
  <c r="I43" s="1"/>
  <c r="I42" s="1"/>
  <c r="I60" s="1"/>
  <c r="C15"/>
  <c r="C49"/>
  <c r="C48" s="1"/>
  <c r="C47" s="1"/>
  <c r="E60"/>
  <c r="D60"/>
  <c r="C42" l="1"/>
  <c r="C60" s="1"/>
</calcChain>
</file>

<file path=xl/sharedStrings.xml><?xml version="1.0" encoding="utf-8"?>
<sst xmlns="http://schemas.openxmlformats.org/spreadsheetml/2006/main" count="109" uniqueCount="103">
  <si>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</si>
  <si>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</si>
  <si>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</si>
  <si>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</si>
  <si>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</si>
  <si>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</si>
  <si>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</si>
  <si>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</si>
  <si>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</si>
  <si>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</si>
  <si>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</si>
  <si>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</si>
  <si>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</si>
  <si>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</si>
  <si>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</si>
  <si>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</si>
  <si>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</si>
  <si>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</si>
  <si>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</si>
  <si>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</si>
  <si>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</si>
  <si>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</si>
  <si>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</si>
  <si>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</si>
  <si>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</si>
  <si>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</si>
  <si>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</si>
  <si>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</si>
  <si>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</si>
  <si>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</si>
  <si>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</si>
  <si>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</si>
  <si>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</si>
  <si>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</si>
  <si>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</si>
  <si>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</si>
  <si>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</si>
  <si>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</si>
  <si>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</si>
  <si>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</si>
  <si>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</si>
  <si>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</si>
  <si>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</si>
  <si>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</si>
  <si>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</si>
  <si>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</si>
  <si>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</si>
  <si>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</si>
  <si>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</si>
  <si>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</si>
  <si>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</si>
  <si>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</si>
  <si>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</si>
  <si>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</si>
  <si>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</si>
  <si>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</si>
  <si>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</si>
  <si>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</si>
  <si>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</si>
  <si>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</si>
  <si>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</si>
  <si>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</si>
  <si>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</si>
  <si>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</si>
  <si>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</si>
  <si>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</si>
  <si>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</si>
  <si>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</si>
  <si>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</si>
  <si>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</si>
  <si>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</si>
  <si>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</si>
  <si>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</si>
  <si>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</si>
  <si>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</si>
  <si>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</si>
  <si>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</si>
  <si>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</si>
  <si>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</si>
  <si>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2025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</si>
  <si>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</si>
  <si>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000 01 03 01 00 02 5600 710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</si>
  <si>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</si>
  <si>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</si>
  <si>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(специальные казначейские кредиты)</t>
  </si>
  <si>
    <t>000 01 03 01 00 02 5700 710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</si>
  <si>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</si>
  <si>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</si>
  <si>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Утверждено, рублей</t>
  </si>
  <si>
    <t>Предлагаемые изменения, рублей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</si>
  <si>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</si>
  <si>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</si>
  <si>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</si>
  <si>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</si>
  <si>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</si>
  <si>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</si>
  <si>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</si>
  <si>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</si>
  <si>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 xml:space="preserve">                      Приложение № 2</t>
  </si>
  <si>
    <t xml:space="preserve">                                                          </t>
  </si>
  <si>
    <t xml:space="preserve">                      к пояснительной записке</t>
  </si>
  <si>
    <t>ПРЕДЛАГАЕМОЕ ИЗМЕНЕНИЕ ИСТОЧНИКОВ ФИНАНСИРОВАНИЯ
дефицита областного бюджета на 2023 год, направления профицита областного бюджета на плановый период 2024 года и источники финансирования дефицита областного бюджета на плановый период 2025 года</t>
  </si>
  <si>
    <t>Сумма с учетом изменений, рублей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</si>
</sst>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_р_._-;_-@_-"/>
    <numFmt numFmtId="165" formatCode="_-* #,##0.00\ _₽_-;\-* #,##0.0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25">
    <xf numFmtId="0" fontId="0" fillId="0" borderId="0" xfId="0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3" fillId="0" borderId="0" xfId="0" applyFont="1" applyFill="1"/>
    <xf numFmtId="164" fontId="0" fillId="2" borderId="0" xfId="0" applyNumberFormat="1" applyFill="1" applyBorder="1"/>
    <xf numFmtId="0" fontId="0" fillId="2" borderId="0" xfId="0" applyFill="1"/>
    <xf numFmtId="0" fontId="5" fillId="0" borderId="0" xfId="0" applyFont="1" applyFill="1"/>
    <xf numFmtId="0" fontId="6" fillId="0" borderId="0" xfId="1" applyFont="1" applyFill="1"/>
    <xf numFmtId="0" fontId="5" fillId="0" borderId="0" xfId="0" applyFont="1" applyFill="1" applyAlignment="1">
      <alignment horizontal="right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5" fillId="0" borderId="0" xfId="0" applyNumberFormat="1" applyFont="1" applyFill="1"/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9" fillId="0" borderId="25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1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vertical="center"/>
    </xf>
    <xf numFmtId="164" fontId="7" fillId="2" borderId="24" xfId="0" applyNumberFormat="1" applyFont="1" applyFill="1" applyBorder="1" applyAlignment="1">
      <alignment vertical="center"/>
    </xf>
    <xf numFmtId="164" fontId="7" fillId="0" borderId="2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vertical="center"/>
    </xf>
    <xf numFmtId="164" fontId="9" fillId="2" borderId="11" xfId="0" applyNumberFormat="1" applyFont="1" applyFill="1" applyBorder="1" applyAlignment="1">
      <alignment vertical="center"/>
    </xf>
    <xf numFmtId="164" fontId="9" fillId="2" borderId="25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2"/>
    </xf>
    <xf numFmtId="0" fontId="7" fillId="2" borderId="3" xfId="0" applyFont="1" applyFill="1" applyBorder="1" applyAlignment="1">
      <alignment horizontal="left" vertical="center" wrapText="1" indent="2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vertical="center"/>
    </xf>
    <xf numFmtId="164" fontId="9" fillId="0" borderId="13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3"/>
    </xf>
    <xf numFmtId="165" fontId="7" fillId="0" borderId="23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7" fillId="0" borderId="28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vertical="center"/>
    </xf>
    <xf numFmtId="164" fontId="9" fillId="0" borderId="17" xfId="0" applyNumberFormat="1" applyFont="1" applyFill="1" applyBorder="1" applyAlignment="1">
      <alignment vertical="center"/>
    </xf>
    <xf numFmtId="164" fontId="9" fillId="0" borderId="18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43" fontId="9" fillId="0" borderId="10" xfId="0" applyNumberFormat="1" applyFont="1" applyFill="1" applyBorder="1" applyAlignment="1">
      <alignment vertical="center"/>
    </xf>
    <xf numFmtId="43" fontId="9" fillId="0" borderId="11" xfId="0" applyNumberFormat="1" applyFont="1" applyFill="1" applyBorder="1" applyAlignment="1">
      <alignment vertical="center"/>
    </xf>
    <xf numFmtId="43" fontId="9" fillId="0" borderId="25" xfId="0" applyNumberFormat="1" applyFont="1" applyFill="1" applyBorder="1" applyAlignment="1">
      <alignment vertical="center"/>
    </xf>
    <xf numFmtId="43" fontId="7" fillId="0" borderId="12" xfId="0" applyNumberFormat="1" applyFont="1" applyFill="1" applyBorder="1" applyAlignment="1">
      <alignment vertical="center"/>
    </xf>
    <xf numFmtId="43" fontId="7" fillId="0" borderId="13" xfId="0" applyNumberFormat="1" applyFont="1" applyFill="1" applyBorder="1" applyAlignment="1">
      <alignment vertical="center"/>
    </xf>
    <xf numFmtId="43" fontId="7" fillId="0" borderId="23" xfId="0" applyNumberFormat="1" applyFont="1" applyFill="1" applyBorder="1" applyAlignment="1">
      <alignment vertical="center"/>
    </xf>
    <xf numFmtId="43" fontId="7" fillId="2" borderId="12" xfId="0" applyNumberFormat="1" applyFont="1" applyFill="1" applyBorder="1" applyAlignment="1">
      <alignment vertical="center"/>
    </xf>
    <xf numFmtId="43" fontId="7" fillId="2" borderId="13" xfId="0" applyNumberFormat="1" applyFont="1" applyFill="1" applyBorder="1" applyAlignment="1">
      <alignment vertical="center"/>
    </xf>
    <xf numFmtId="43" fontId="7" fillId="2" borderId="23" xfId="0" applyNumberFormat="1" applyFont="1" applyFill="1" applyBorder="1" applyAlignment="1">
      <alignment vertical="center"/>
    </xf>
    <xf numFmtId="43" fontId="7" fillId="2" borderId="20" xfId="0" applyNumberFormat="1" applyFont="1" applyFill="1" applyBorder="1" applyAlignment="1">
      <alignment vertical="center"/>
    </xf>
    <xf numFmtId="43" fontId="7" fillId="2" borderId="19" xfId="0" applyNumberFormat="1" applyFont="1" applyFill="1" applyBorder="1" applyAlignment="1">
      <alignment vertical="center"/>
    </xf>
    <xf numFmtId="43" fontId="7" fillId="2" borderId="24" xfId="0" applyNumberFormat="1" applyFont="1" applyFill="1" applyBorder="1" applyAlignment="1">
      <alignment vertical="center"/>
    </xf>
    <xf numFmtId="43" fontId="9" fillId="2" borderId="10" xfId="0" applyNumberFormat="1" applyFont="1" applyFill="1" applyBorder="1" applyAlignment="1">
      <alignment vertical="center"/>
    </xf>
    <xf numFmtId="43" fontId="9" fillId="2" borderId="11" xfId="0" applyNumberFormat="1" applyFont="1" applyFill="1" applyBorder="1" applyAlignment="1">
      <alignment vertical="center"/>
    </xf>
    <xf numFmtId="43" fontId="9" fillId="2" borderId="25" xfId="0" applyNumberFormat="1" applyFont="1" applyFill="1" applyBorder="1" applyAlignment="1">
      <alignment vertical="center"/>
    </xf>
    <xf numFmtId="43" fontId="9" fillId="0" borderId="12" xfId="0" applyNumberFormat="1" applyFont="1" applyFill="1" applyBorder="1" applyAlignment="1">
      <alignment vertical="center"/>
    </xf>
    <xf numFmtId="43" fontId="9" fillId="0" borderId="13" xfId="0" applyNumberFormat="1" applyFont="1" applyFill="1" applyBorder="1" applyAlignment="1">
      <alignment vertical="center"/>
    </xf>
    <xf numFmtId="43" fontId="9" fillId="0" borderId="23" xfId="0" applyNumberFormat="1" applyFont="1" applyFill="1" applyBorder="1" applyAlignment="1">
      <alignment vertical="center"/>
    </xf>
    <xf numFmtId="43" fontId="10" fillId="2" borderId="12" xfId="0" applyNumberFormat="1" applyFont="1" applyFill="1" applyBorder="1" applyAlignment="1">
      <alignment vertical="center"/>
    </xf>
    <xf numFmtId="43" fontId="10" fillId="2" borderId="13" xfId="0" applyNumberFormat="1" applyFont="1" applyFill="1" applyBorder="1" applyAlignment="1">
      <alignment vertical="center"/>
    </xf>
    <xf numFmtId="43" fontId="10" fillId="2" borderId="14" xfId="0" applyNumberFormat="1" applyFont="1" applyFill="1" applyBorder="1" applyAlignment="1">
      <alignment vertical="center"/>
    </xf>
    <xf numFmtId="43" fontId="7" fillId="2" borderId="15" xfId="0" applyNumberFormat="1" applyFont="1" applyFill="1" applyBorder="1" applyAlignment="1">
      <alignment vertical="center"/>
    </xf>
    <xf numFmtId="43" fontId="7" fillId="2" borderId="26" xfId="0" applyNumberFormat="1" applyFont="1" applyFill="1" applyBorder="1" applyAlignment="1">
      <alignment vertical="center"/>
    </xf>
    <xf numFmtId="43" fontId="7" fillId="0" borderId="14" xfId="0" applyNumberFormat="1" applyFont="1" applyFill="1" applyBorder="1" applyAlignment="1">
      <alignment vertical="center"/>
    </xf>
    <xf numFmtId="43" fontId="7" fillId="0" borderId="15" xfId="0" applyNumberFormat="1" applyFont="1" applyFill="1" applyBorder="1" applyAlignment="1">
      <alignment vertical="center"/>
    </xf>
    <xf numFmtId="43" fontId="7" fillId="0" borderId="26" xfId="0" applyNumberFormat="1" applyFont="1" applyFill="1" applyBorder="1" applyAlignment="1">
      <alignment vertical="center"/>
    </xf>
    <xf numFmtId="43" fontId="7" fillId="2" borderId="14" xfId="0" applyNumberFormat="1" applyFont="1" applyFill="1" applyBorder="1" applyAlignment="1">
      <alignment vertical="center"/>
    </xf>
    <xf numFmtId="43" fontId="9" fillId="0" borderId="17" xfId="0" applyNumberFormat="1" applyFont="1" applyFill="1" applyBorder="1" applyAlignment="1">
      <alignment vertical="center"/>
    </xf>
    <xf numFmtId="43" fontId="9" fillId="0" borderId="18" xfId="0" applyNumberFormat="1" applyFont="1" applyFill="1" applyBorder="1" applyAlignment="1">
      <alignment vertical="center"/>
    </xf>
    <xf numFmtId="43" fontId="9" fillId="0" borderId="22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 indent="3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tabSelected="1" topLeftCell="C46" zoomScaleNormal="100" zoomScaleSheetLayoutView="55" workbookViewId="0">
      <selection activeCell="K15" sqref="K15"/>
    </sheetView>
  </sheetViews>
  <sheetFormatPr defaultColWidth="9.140625" defaultRowHeight="12.75"/>
  <cols>
    <col min="1" max="1" width="57.28515625" style="13" customWidth="1"/>
    <col min="2" max="2" width="31.5703125" style="13" customWidth="1"/>
    <col min="3" max="4" width="22" style="13" customWidth="1"/>
    <col min="5" max="5" width="22.7109375" style="13" customWidth="1"/>
    <col min="6" max="8" width="19" style="13" customWidth="1"/>
    <col min="9" max="10" width="23" style="13" customWidth="1"/>
    <col min="11" max="11" width="22.7109375" style="13" customWidth="1"/>
    <col min="12" max="12" width="2.5703125" style="1" customWidth="1"/>
    <col min="13" max="14" width="21.42578125" style="1" customWidth="1"/>
    <col min="15" max="15" width="0.28515625" style="1" customWidth="1"/>
    <col min="16" max="16" width="0.140625" style="1" customWidth="1"/>
    <col min="17" max="16384" width="9.140625" style="1"/>
  </cols>
  <sheetData>
    <row r="1" spans="1:16" ht="18.75" customHeight="1">
      <c r="A1" s="80"/>
      <c r="B1" s="80"/>
      <c r="C1" s="80"/>
      <c r="D1" s="79"/>
      <c r="E1" s="81"/>
      <c r="F1" s="80"/>
      <c r="G1" s="79"/>
      <c r="H1" s="81"/>
      <c r="I1" s="80"/>
      <c r="J1" s="114" t="s">
        <v>98</v>
      </c>
      <c r="K1" s="113"/>
    </row>
    <row r="2" spans="1:16" ht="18.75" customHeight="1">
      <c r="A2" s="80"/>
      <c r="B2" s="80"/>
      <c r="C2" s="80"/>
      <c r="D2" s="79"/>
      <c r="E2" s="81"/>
      <c r="F2" s="80"/>
      <c r="G2" s="79"/>
      <c r="H2" s="81"/>
      <c r="I2" s="80"/>
      <c r="J2" s="115" t="s">
        <v>100</v>
      </c>
      <c r="K2" s="113"/>
    </row>
    <row r="3" spans="1:16" ht="18.75" customHeight="1">
      <c r="A3" s="80"/>
      <c r="B3" s="80"/>
      <c r="C3" s="80"/>
      <c r="D3" s="114"/>
      <c r="E3" s="113"/>
      <c r="F3" s="80"/>
      <c r="G3" s="114"/>
      <c r="H3" s="113"/>
      <c r="I3" s="80"/>
      <c r="J3" s="114" t="s">
        <v>99</v>
      </c>
      <c r="K3" s="113"/>
    </row>
    <row r="4" spans="1:16" ht="24" customHeight="1">
      <c r="A4" s="80"/>
      <c r="B4" s="80"/>
      <c r="C4" s="80"/>
      <c r="D4" s="79"/>
      <c r="E4" s="80"/>
      <c r="F4" s="80"/>
      <c r="G4" s="79"/>
      <c r="H4" s="80"/>
      <c r="I4" s="80"/>
      <c r="J4" s="116"/>
      <c r="K4" s="116"/>
    </row>
    <row r="5" spans="1:16" ht="57" customHeight="1">
      <c r="A5" s="120" t="s">
        <v>101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2"/>
      <c r="M5" s="2"/>
      <c r="N5" s="2"/>
      <c r="O5" s="2"/>
      <c r="P5" s="2"/>
    </row>
    <row r="6" spans="1:16" ht="15.75">
      <c r="A6" s="14"/>
      <c r="B6" s="14"/>
      <c r="C6" s="14"/>
      <c r="D6" s="15"/>
      <c r="F6" s="14"/>
      <c r="G6" s="15"/>
      <c r="I6" s="14"/>
      <c r="J6" s="15"/>
      <c r="L6" s="2"/>
      <c r="M6" s="2"/>
      <c r="N6" s="2"/>
      <c r="O6" s="2"/>
      <c r="P6" s="2"/>
    </row>
    <row r="7" spans="1:16" ht="23.1" customHeight="1">
      <c r="A7" s="123" t="s">
        <v>0</v>
      </c>
      <c r="B7" s="123" t="s">
        <v>30</v>
      </c>
      <c r="C7" s="117" t="s">
        <v>88</v>
      </c>
      <c r="D7" s="121"/>
      <c r="E7" s="122"/>
      <c r="F7" s="117" t="s">
        <v>89</v>
      </c>
      <c r="G7" s="121"/>
      <c r="H7" s="122"/>
      <c r="I7" s="117" t="s">
        <v>102</v>
      </c>
      <c r="J7" s="118"/>
      <c r="K7" s="119"/>
      <c r="L7" s="2"/>
      <c r="M7" s="2"/>
      <c r="N7" s="2"/>
      <c r="O7" s="2"/>
      <c r="P7" s="2"/>
    </row>
    <row r="8" spans="1:16" ht="24.95" customHeight="1">
      <c r="A8" s="124"/>
      <c r="B8" s="124"/>
      <c r="C8" s="16" t="s">
        <v>38</v>
      </c>
      <c r="D8" s="17" t="s">
        <v>52</v>
      </c>
      <c r="E8" s="18" t="s">
        <v>79</v>
      </c>
      <c r="F8" s="16" t="s">
        <v>38</v>
      </c>
      <c r="G8" s="17" t="s">
        <v>52</v>
      </c>
      <c r="H8" s="18" t="s">
        <v>79</v>
      </c>
      <c r="I8" s="16" t="s">
        <v>38</v>
      </c>
      <c r="J8" s="17" t="s">
        <v>52</v>
      </c>
      <c r="K8" s="18" t="s">
        <v>79</v>
      </c>
      <c r="L8" s="2"/>
      <c r="M8" s="2"/>
      <c r="N8" s="2"/>
      <c r="O8" s="2"/>
      <c r="P8" s="2"/>
    </row>
    <row r="9" spans="1:16">
      <c r="A9" s="19">
        <v>1</v>
      </c>
      <c r="B9" s="19">
        <v>2</v>
      </c>
      <c r="C9" s="20">
        <v>3</v>
      </c>
      <c r="D9" s="21">
        <v>4</v>
      </c>
      <c r="E9" s="22">
        <v>5</v>
      </c>
      <c r="F9" s="20">
        <v>6</v>
      </c>
      <c r="G9" s="21">
        <v>7</v>
      </c>
      <c r="H9" s="22">
        <v>8</v>
      </c>
      <c r="I9" s="20">
        <v>9</v>
      </c>
      <c r="J9" s="21">
        <v>10</v>
      </c>
      <c r="K9" s="22">
        <v>11</v>
      </c>
      <c r="L9" s="2"/>
      <c r="M9" s="2"/>
      <c r="N9" s="2"/>
      <c r="O9" s="2"/>
      <c r="P9" s="2"/>
    </row>
    <row r="10" spans="1:16" ht="36" customHeight="1">
      <c r="A10" s="25" t="s">
        <v>1</v>
      </c>
      <c r="B10" s="26" t="s">
        <v>2</v>
      </c>
      <c r="C10" s="27">
        <f>C11+C13</f>
        <v>14597864513.209991</v>
      </c>
      <c r="D10" s="28">
        <f t="shared" ref="D10:E10" si="0">D11+D13</f>
        <v>2456574061.2099991</v>
      </c>
      <c r="E10" s="29">
        <f t="shared" si="0"/>
        <v>12062208746.459999</v>
      </c>
      <c r="F10" s="27">
        <f>F11+F13</f>
        <v>0</v>
      </c>
      <c r="G10" s="28">
        <f t="shared" ref="G10:H10" si="1">G11+G13</f>
        <v>0</v>
      </c>
      <c r="H10" s="29">
        <f t="shared" si="1"/>
        <v>0</v>
      </c>
      <c r="I10" s="82">
        <f>I11+I13</f>
        <v>14597864513.209991</v>
      </c>
      <c r="J10" s="83">
        <f t="shared" ref="J10:K10" si="2">J11+J13</f>
        <v>2456574061.2099991</v>
      </c>
      <c r="K10" s="84">
        <f t="shared" si="2"/>
        <v>12062208746.459999</v>
      </c>
      <c r="L10" s="4"/>
      <c r="M10" s="4"/>
      <c r="N10" s="5"/>
      <c r="O10" s="5"/>
      <c r="P10" s="5"/>
    </row>
    <row r="11" spans="1:16" ht="33.75" customHeight="1">
      <c r="A11" s="30" t="s">
        <v>90</v>
      </c>
      <c r="B11" s="31" t="s">
        <v>3</v>
      </c>
      <c r="C11" s="32">
        <f>C12</f>
        <v>97152613513.209991</v>
      </c>
      <c r="D11" s="33">
        <f t="shared" ref="D11:K11" si="3">D12</f>
        <v>36379582061.209999</v>
      </c>
      <c r="E11" s="34">
        <f t="shared" si="3"/>
        <v>42668667327.889999</v>
      </c>
      <c r="F11" s="32">
        <f>F12</f>
        <v>0</v>
      </c>
      <c r="G11" s="33">
        <f t="shared" si="3"/>
        <v>0</v>
      </c>
      <c r="H11" s="34">
        <f t="shared" si="3"/>
        <v>0</v>
      </c>
      <c r="I11" s="85">
        <f>I12</f>
        <v>97152613513.209991</v>
      </c>
      <c r="J11" s="86">
        <f t="shared" si="3"/>
        <v>36379582061.209999</v>
      </c>
      <c r="K11" s="87">
        <f t="shared" si="3"/>
        <v>42668667327.889999</v>
      </c>
      <c r="L11" s="3"/>
      <c r="M11" s="3"/>
      <c r="N11" s="5"/>
      <c r="O11" s="5"/>
      <c r="P11" s="5"/>
    </row>
    <row r="12" spans="1:16" ht="31.5" customHeight="1">
      <c r="A12" s="35" t="s">
        <v>65</v>
      </c>
      <c r="B12" s="31" t="s">
        <v>4</v>
      </c>
      <c r="C12" s="36">
        <v>97152613513.209991</v>
      </c>
      <c r="D12" s="37">
        <v>36379582061.209999</v>
      </c>
      <c r="E12" s="38">
        <v>42668667327.889999</v>
      </c>
      <c r="F12" s="32"/>
      <c r="G12" s="37"/>
      <c r="H12" s="38"/>
      <c r="I12" s="88">
        <f>C12+F12</f>
        <v>97152613513.209991</v>
      </c>
      <c r="J12" s="89">
        <f>D12+G12</f>
        <v>36379582061.209999</v>
      </c>
      <c r="K12" s="90">
        <f>E12+H12</f>
        <v>42668667327.889999</v>
      </c>
      <c r="L12" s="6"/>
      <c r="M12" s="6"/>
      <c r="N12" s="5"/>
      <c r="O12" s="5"/>
      <c r="P12" s="5"/>
    </row>
    <row r="13" spans="1:16" ht="33.75" customHeight="1">
      <c r="A13" s="30" t="s">
        <v>5</v>
      </c>
      <c r="B13" s="31" t="s">
        <v>6</v>
      </c>
      <c r="C13" s="36">
        <f>C14</f>
        <v>-82554749000</v>
      </c>
      <c r="D13" s="37">
        <f t="shared" ref="D13:K13" si="4">D14</f>
        <v>-33923008000</v>
      </c>
      <c r="E13" s="38">
        <f t="shared" si="4"/>
        <v>-30606458581.43</v>
      </c>
      <c r="F13" s="36">
        <f>F14</f>
        <v>0</v>
      </c>
      <c r="G13" s="37">
        <f t="shared" si="4"/>
        <v>0</v>
      </c>
      <c r="H13" s="38">
        <f t="shared" si="4"/>
        <v>0</v>
      </c>
      <c r="I13" s="88">
        <f>I14</f>
        <v>-82554749000</v>
      </c>
      <c r="J13" s="89">
        <f t="shared" si="4"/>
        <v>-33923008000</v>
      </c>
      <c r="K13" s="90">
        <f t="shared" si="4"/>
        <v>-30606458581.43</v>
      </c>
      <c r="L13" s="6"/>
      <c r="M13" s="6"/>
      <c r="N13" s="5"/>
      <c r="O13" s="5"/>
      <c r="P13" s="5"/>
    </row>
    <row r="14" spans="1:16" ht="31.5" customHeight="1">
      <c r="A14" s="39" t="s">
        <v>66</v>
      </c>
      <c r="B14" s="40" t="s">
        <v>7</v>
      </c>
      <c r="C14" s="41">
        <v>-82554749000</v>
      </c>
      <c r="D14" s="42">
        <v>-33923008000</v>
      </c>
      <c r="E14" s="43">
        <v>-30606458581.43</v>
      </c>
      <c r="F14" s="44"/>
      <c r="G14" s="42"/>
      <c r="H14" s="43"/>
      <c r="I14" s="91">
        <f>C14+F14</f>
        <v>-82554749000</v>
      </c>
      <c r="J14" s="92">
        <f>D14+G14</f>
        <v>-33923008000</v>
      </c>
      <c r="K14" s="93">
        <f>E14+H14</f>
        <v>-30606458581.43</v>
      </c>
      <c r="L14" s="6"/>
      <c r="M14" s="6"/>
      <c r="N14" s="5"/>
      <c r="O14" s="5"/>
      <c r="P14" s="5"/>
    </row>
    <row r="15" spans="1:16" ht="32.25" customHeight="1">
      <c r="A15" s="45" t="s">
        <v>34</v>
      </c>
      <c r="B15" s="46" t="s">
        <v>8</v>
      </c>
      <c r="C15" s="47">
        <f t="shared" ref="C15:K15" si="5">C16</f>
        <v>6178045884.3899994</v>
      </c>
      <c r="D15" s="48">
        <f t="shared" si="5"/>
        <v>-2601733945.0400009</v>
      </c>
      <c r="E15" s="49">
        <f t="shared" si="5"/>
        <v>-7103038697.2099991</v>
      </c>
      <c r="F15" s="47">
        <f t="shared" si="5"/>
        <v>0</v>
      </c>
      <c r="G15" s="48">
        <f t="shared" si="5"/>
        <v>0</v>
      </c>
      <c r="H15" s="49">
        <f t="shared" si="5"/>
        <v>0</v>
      </c>
      <c r="I15" s="94">
        <f t="shared" si="5"/>
        <v>6178045884.3899994</v>
      </c>
      <c r="J15" s="95">
        <f t="shared" si="5"/>
        <v>-2601733945.0400009</v>
      </c>
      <c r="K15" s="96">
        <f t="shared" si="5"/>
        <v>-7103038697.2099991</v>
      </c>
      <c r="L15" s="7"/>
      <c r="M15" s="7"/>
      <c r="N15" s="5"/>
      <c r="O15" s="5"/>
      <c r="P15" s="5"/>
    </row>
    <row r="16" spans="1:16" ht="33" customHeight="1">
      <c r="A16" s="30" t="s">
        <v>35</v>
      </c>
      <c r="B16" s="31" t="s">
        <v>25</v>
      </c>
      <c r="C16" s="32">
        <v>6178045884.3899994</v>
      </c>
      <c r="D16" s="33">
        <v>-2601733945.0400009</v>
      </c>
      <c r="E16" s="34">
        <v>-7103038697.2099991</v>
      </c>
      <c r="F16" s="32"/>
      <c r="G16" s="33">
        <f t="shared" ref="G16:K16" si="6">G17+G23</f>
        <v>0</v>
      </c>
      <c r="H16" s="34"/>
      <c r="I16" s="85">
        <f t="shared" si="6"/>
        <v>6178045884.3899994</v>
      </c>
      <c r="J16" s="86">
        <f t="shared" si="6"/>
        <v>-2601733945.0400009</v>
      </c>
      <c r="K16" s="87">
        <f t="shared" si="6"/>
        <v>-7103038697.2099991</v>
      </c>
      <c r="L16" s="8"/>
      <c r="M16" s="8"/>
      <c r="N16" s="5"/>
      <c r="O16" s="5"/>
      <c r="P16" s="5"/>
    </row>
    <row r="17" spans="1:16" ht="48.75" customHeight="1">
      <c r="A17" s="30" t="s">
        <v>91</v>
      </c>
      <c r="B17" s="31" t="s">
        <v>26</v>
      </c>
      <c r="C17" s="32">
        <f t="shared" ref="C17" si="7">C18</f>
        <v>29502392899</v>
      </c>
      <c r="D17" s="33">
        <f t="shared" ref="D17:K17" si="8">D18</f>
        <v>18995406000</v>
      </c>
      <c r="E17" s="34">
        <f t="shared" si="8"/>
        <v>18886318000</v>
      </c>
      <c r="F17" s="32">
        <f t="shared" si="8"/>
        <v>0</v>
      </c>
      <c r="G17" s="33">
        <f t="shared" si="8"/>
        <v>0</v>
      </c>
      <c r="H17" s="34">
        <f t="shared" si="8"/>
        <v>0</v>
      </c>
      <c r="I17" s="85">
        <f t="shared" si="8"/>
        <v>29502392899</v>
      </c>
      <c r="J17" s="86">
        <f t="shared" si="8"/>
        <v>18995406000</v>
      </c>
      <c r="K17" s="87">
        <f t="shared" si="8"/>
        <v>18886318000</v>
      </c>
      <c r="L17" s="3"/>
      <c r="M17" s="3"/>
      <c r="N17" s="5"/>
      <c r="O17" s="5"/>
      <c r="P17" s="5"/>
    </row>
    <row r="18" spans="1:16" ht="45" customHeight="1">
      <c r="A18" s="35" t="s">
        <v>67</v>
      </c>
      <c r="B18" s="31" t="s">
        <v>27</v>
      </c>
      <c r="C18" s="32">
        <v>29502392899</v>
      </c>
      <c r="D18" s="33">
        <f t="shared" ref="D18:K18" si="9">D19+D20+D21+D22</f>
        <v>18995406000</v>
      </c>
      <c r="E18" s="34">
        <f t="shared" si="9"/>
        <v>18886318000</v>
      </c>
      <c r="F18" s="32"/>
      <c r="G18" s="33">
        <f t="shared" si="9"/>
        <v>0</v>
      </c>
      <c r="H18" s="34">
        <f t="shared" si="9"/>
        <v>0</v>
      </c>
      <c r="I18" s="85">
        <f t="shared" si="9"/>
        <v>29502392899</v>
      </c>
      <c r="J18" s="86">
        <f t="shared" si="9"/>
        <v>18995406000</v>
      </c>
      <c r="K18" s="87">
        <f t="shared" si="9"/>
        <v>18886318000</v>
      </c>
      <c r="L18" s="3"/>
      <c r="M18" s="3"/>
      <c r="N18" s="5"/>
      <c r="O18" s="5"/>
      <c r="P18" s="5"/>
    </row>
    <row r="19" spans="1:16" ht="43.5" customHeight="1">
      <c r="A19" s="50" t="s">
        <v>47</v>
      </c>
      <c r="B19" s="31" t="s">
        <v>68</v>
      </c>
      <c r="C19" s="36">
        <v>22425766840</v>
      </c>
      <c r="D19" s="37">
        <v>17923008000</v>
      </c>
      <c r="E19" s="38">
        <v>18285684000</v>
      </c>
      <c r="F19" s="36"/>
      <c r="G19" s="37"/>
      <c r="H19" s="38"/>
      <c r="I19" s="88">
        <f t="shared" ref="I19:K20" si="10">C19+F19</f>
        <v>22425766840</v>
      </c>
      <c r="J19" s="89">
        <f>D19+G19</f>
        <v>17923008000</v>
      </c>
      <c r="K19" s="90">
        <f t="shared" si="10"/>
        <v>18285684000</v>
      </c>
      <c r="L19" s="6"/>
      <c r="M19" s="6"/>
      <c r="N19" s="5"/>
      <c r="O19" s="5"/>
      <c r="P19" s="5"/>
    </row>
    <row r="20" spans="1:16" ht="48" customHeight="1">
      <c r="A20" s="50" t="s">
        <v>53</v>
      </c>
      <c r="B20" s="31" t="s">
        <v>54</v>
      </c>
      <c r="C20" s="36">
        <v>1806347000</v>
      </c>
      <c r="D20" s="37">
        <v>1072398000</v>
      </c>
      <c r="E20" s="34">
        <v>600634000</v>
      </c>
      <c r="F20" s="36"/>
      <c r="G20" s="37"/>
      <c r="H20" s="34"/>
      <c r="I20" s="88">
        <f t="shared" si="10"/>
        <v>1806347000</v>
      </c>
      <c r="J20" s="89">
        <f>D20+G20</f>
        <v>1072398000</v>
      </c>
      <c r="K20" s="90">
        <f t="shared" si="10"/>
        <v>600634000</v>
      </c>
      <c r="L20" s="6"/>
      <c r="M20" s="3"/>
      <c r="N20" s="5"/>
      <c r="O20" s="5"/>
      <c r="P20" s="5"/>
    </row>
    <row r="21" spans="1:16" ht="166.5" customHeight="1">
      <c r="A21" s="50" t="s">
        <v>80</v>
      </c>
      <c r="B21" s="31" t="s">
        <v>81</v>
      </c>
      <c r="C21" s="32">
        <v>2761123199</v>
      </c>
      <c r="D21" s="33">
        <v>0</v>
      </c>
      <c r="E21" s="34">
        <v>0</v>
      </c>
      <c r="F21" s="32"/>
      <c r="G21" s="33">
        <v>0</v>
      </c>
      <c r="H21" s="34">
        <v>0</v>
      </c>
      <c r="I21" s="85">
        <f>C21+F21</f>
        <v>2761123199</v>
      </c>
      <c r="J21" s="86"/>
      <c r="K21" s="87"/>
      <c r="L21" s="3"/>
      <c r="M21" s="3"/>
      <c r="N21" s="5"/>
      <c r="O21" s="5"/>
      <c r="P21" s="5"/>
    </row>
    <row r="22" spans="1:16" s="12" customFormat="1" ht="65.099999999999994" customHeight="1">
      <c r="A22" s="51" t="s">
        <v>84</v>
      </c>
      <c r="B22" s="52" t="s">
        <v>85</v>
      </c>
      <c r="C22" s="36">
        <v>2509155860</v>
      </c>
      <c r="D22" s="37"/>
      <c r="E22" s="38"/>
      <c r="F22" s="36"/>
      <c r="G22" s="37"/>
      <c r="H22" s="38"/>
      <c r="I22" s="88">
        <f>C22+F22</f>
        <v>2509155860</v>
      </c>
      <c r="J22" s="89"/>
      <c r="K22" s="90"/>
      <c r="L22" s="6"/>
      <c r="M22" s="6"/>
      <c r="N22" s="11"/>
      <c r="O22" s="11"/>
      <c r="P22" s="11"/>
    </row>
    <row r="23" spans="1:16" s="10" customFormat="1" ht="48" customHeight="1">
      <c r="A23" s="30" t="s">
        <v>36</v>
      </c>
      <c r="B23" s="31" t="s">
        <v>28</v>
      </c>
      <c r="C23" s="32">
        <f>C24</f>
        <v>-23324347014.610001</v>
      </c>
      <c r="D23" s="33">
        <f t="shared" ref="D23:K23" si="11">D24</f>
        <v>-21597139945.040001</v>
      </c>
      <c r="E23" s="34">
        <f t="shared" si="11"/>
        <v>-25989356697.209999</v>
      </c>
      <c r="F23" s="32">
        <f>F24</f>
        <v>0</v>
      </c>
      <c r="G23" s="33">
        <f t="shared" si="11"/>
        <v>0</v>
      </c>
      <c r="H23" s="34">
        <f t="shared" si="11"/>
        <v>0</v>
      </c>
      <c r="I23" s="85">
        <f>I24</f>
        <v>-23324347014.610001</v>
      </c>
      <c r="J23" s="86">
        <f t="shared" si="11"/>
        <v>-21597139945.040001</v>
      </c>
      <c r="K23" s="87">
        <f t="shared" si="11"/>
        <v>-25989356697.209999</v>
      </c>
      <c r="L23" s="4"/>
      <c r="M23" s="4"/>
      <c r="N23" s="9"/>
      <c r="O23" s="9"/>
      <c r="P23" s="9"/>
    </row>
    <row r="24" spans="1:16" ht="46.5" customHeight="1">
      <c r="A24" s="35" t="s">
        <v>37</v>
      </c>
      <c r="B24" s="31" t="s">
        <v>29</v>
      </c>
      <c r="C24" s="32">
        <f t="shared" ref="C24:K24" si="12">C25+C26+C37+C38+C39+C40+C41</f>
        <v>-23324347014.610001</v>
      </c>
      <c r="D24" s="33">
        <f t="shared" si="12"/>
        <v>-21597139945.040001</v>
      </c>
      <c r="E24" s="34">
        <v>-25989356697.209999</v>
      </c>
      <c r="F24" s="32">
        <f t="shared" si="12"/>
        <v>0</v>
      </c>
      <c r="G24" s="33">
        <f t="shared" si="12"/>
        <v>0</v>
      </c>
      <c r="H24" s="34">
        <f t="shared" si="12"/>
        <v>0</v>
      </c>
      <c r="I24" s="85">
        <f t="shared" si="12"/>
        <v>-23324347014.610001</v>
      </c>
      <c r="J24" s="86">
        <f t="shared" si="12"/>
        <v>-21597139945.040001</v>
      </c>
      <c r="K24" s="87">
        <f t="shared" si="12"/>
        <v>-25989356697.209999</v>
      </c>
      <c r="L24" s="3"/>
      <c r="M24" s="3"/>
      <c r="N24" s="5"/>
      <c r="O24" s="5"/>
      <c r="P24" s="5"/>
    </row>
    <row r="25" spans="1:16" ht="46.5" customHeight="1">
      <c r="A25" s="50" t="s">
        <v>49</v>
      </c>
      <c r="B25" s="31" t="s">
        <v>69</v>
      </c>
      <c r="C25" s="32">
        <f t="shared" ref="C25:K25" si="13">-C19</f>
        <v>-22425766840</v>
      </c>
      <c r="D25" s="33">
        <f t="shared" si="13"/>
        <v>-17923008000</v>
      </c>
      <c r="E25" s="34">
        <f t="shared" si="13"/>
        <v>-18285684000</v>
      </c>
      <c r="F25" s="32">
        <f t="shared" si="13"/>
        <v>0</v>
      </c>
      <c r="G25" s="33">
        <f t="shared" si="13"/>
        <v>0</v>
      </c>
      <c r="H25" s="34">
        <f t="shared" si="13"/>
        <v>0</v>
      </c>
      <c r="I25" s="85">
        <f t="shared" si="13"/>
        <v>-22425766840</v>
      </c>
      <c r="J25" s="86">
        <f t="shared" si="13"/>
        <v>-17923008000</v>
      </c>
      <c r="K25" s="87">
        <f t="shared" si="13"/>
        <v>-18285684000</v>
      </c>
      <c r="L25" s="3"/>
      <c r="M25" s="3"/>
      <c r="N25" s="5"/>
      <c r="O25" s="5"/>
      <c r="P25" s="5"/>
    </row>
    <row r="26" spans="1:16" ht="32.25" customHeight="1">
      <c r="A26" s="50" t="s">
        <v>50</v>
      </c>
      <c r="B26" s="31" t="s">
        <v>48</v>
      </c>
      <c r="C26" s="32">
        <f>SUM(C28:C36)</f>
        <v>-898580174.61000001</v>
      </c>
      <c r="D26" s="33">
        <f t="shared" ref="D26:E26" si="14">SUM(D28:D36)</f>
        <v>-898580174.61000001</v>
      </c>
      <c r="E26" s="34">
        <f t="shared" si="14"/>
        <v>-2744640421.5000005</v>
      </c>
      <c r="F26" s="32">
        <f>SUM(F28:F36)</f>
        <v>0</v>
      </c>
      <c r="G26" s="33">
        <f t="shared" ref="G26:H26" si="15">SUM(G28:G36)</f>
        <v>0</v>
      </c>
      <c r="H26" s="34">
        <f t="shared" si="15"/>
        <v>0</v>
      </c>
      <c r="I26" s="85">
        <f>SUM(I28:I36)</f>
        <v>-898580174.61000001</v>
      </c>
      <c r="J26" s="86">
        <f t="shared" ref="J26:K26" si="16">SUM(J28:J36)</f>
        <v>-898580174.61000001</v>
      </c>
      <c r="K26" s="87">
        <f t="shared" si="16"/>
        <v>-2744640421.5000005</v>
      </c>
      <c r="L26" s="3"/>
      <c r="M26" s="3"/>
      <c r="N26" s="5"/>
      <c r="O26" s="5"/>
      <c r="P26" s="5"/>
    </row>
    <row r="27" spans="1:16" ht="18" customHeight="1">
      <c r="A27" s="58" t="s">
        <v>51</v>
      </c>
      <c r="B27" s="31"/>
      <c r="C27" s="32"/>
      <c r="D27" s="33"/>
      <c r="E27" s="34"/>
      <c r="F27" s="32"/>
      <c r="G27" s="33"/>
      <c r="H27" s="34"/>
      <c r="I27" s="85"/>
      <c r="J27" s="86"/>
      <c r="K27" s="87"/>
      <c r="L27" s="3"/>
      <c r="M27" s="3"/>
      <c r="N27" s="5"/>
      <c r="O27" s="5"/>
      <c r="P27" s="5"/>
    </row>
    <row r="28" spans="1:16" ht="120" customHeight="1">
      <c r="A28" s="58" t="s">
        <v>92</v>
      </c>
      <c r="B28" s="31"/>
      <c r="C28" s="36">
        <v>-15000000</v>
      </c>
      <c r="D28" s="37">
        <v>-15000000</v>
      </c>
      <c r="E28" s="59">
        <v>-42000000</v>
      </c>
      <c r="F28" s="36"/>
      <c r="G28" s="37"/>
      <c r="H28" s="59"/>
      <c r="I28" s="88">
        <f>C28+F28</f>
        <v>-15000000</v>
      </c>
      <c r="J28" s="89">
        <f>D28+G28</f>
        <v>-15000000</v>
      </c>
      <c r="K28" s="87">
        <f>E28+H28</f>
        <v>-42000000</v>
      </c>
      <c r="L28" s="3"/>
      <c r="M28" s="3"/>
      <c r="N28" s="5"/>
      <c r="O28" s="5"/>
      <c r="P28" s="5"/>
    </row>
    <row r="29" spans="1:16" ht="120.75" customHeight="1">
      <c r="A29" s="58" t="s">
        <v>97</v>
      </c>
      <c r="B29" s="31"/>
      <c r="C29" s="36">
        <v>-253824200</v>
      </c>
      <c r="D29" s="37">
        <v>-253824200</v>
      </c>
      <c r="E29" s="59">
        <v>-710707760</v>
      </c>
      <c r="F29" s="36"/>
      <c r="G29" s="37"/>
      <c r="H29" s="59"/>
      <c r="I29" s="88">
        <f t="shared" ref="I29:I36" si="17">C29+F29</f>
        <v>-253824200</v>
      </c>
      <c r="J29" s="89">
        <f t="shared" ref="J29:J36" si="18">D29+G29</f>
        <v>-253824200</v>
      </c>
      <c r="K29" s="87">
        <f t="shared" ref="K29:K36" si="19">E29+H29</f>
        <v>-710707760</v>
      </c>
      <c r="L29" s="3"/>
      <c r="M29" s="3"/>
      <c r="N29" s="5"/>
      <c r="O29" s="5"/>
      <c r="P29" s="5"/>
    </row>
    <row r="30" spans="1:16" ht="123" customHeight="1">
      <c r="A30" s="58" t="s">
        <v>93</v>
      </c>
      <c r="B30" s="31"/>
      <c r="C30" s="36">
        <v>-289969600</v>
      </c>
      <c r="D30" s="37">
        <v>-289969600</v>
      </c>
      <c r="E30" s="59">
        <v>-811914880</v>
      </c>
      <c r="F30" s="36"/>
      <c r="G30" s="37"/>
      <c r="H30" s="59"/>
      <c r="I30" s="88">
        <f t="shared" si="17"/>
        <v>-289969600</v>
      </c>
      <c r="J30" s="89">
        <f t="shared" si="18"/>
        <v>-289969600</v>
      </c>
      <c r="K30" s="87">
        <f t="shared" si="19"/>
        <v>-811914880</v>
      </c>
      <c r="L30" s="3"/>
      <c r="M30" s="3"/>
      <c r="N30" s="5"/>
      <c r="O30" s="5"/>
      <c r="P30" s="5"/>
    </row>
    <row r="31" spans="1:16" ht="121.5" customHeight="1">
      <c r="A31" s="58" t="s">
        <v>94</v>
      </c>
      <c r="B31" s="31"/>
      <c r="C31" s="36">
        <v>-18680350</v>
      </c>
      <c r="D31" s="37">
        <v>-18680350</v>
      </c>
      <c r="E31" s="59">
        <v>-52304980</v>
      </c>
      <c r="F31" s="36"/>
      <c r="G31" s="37"/>
      <c r="H31" s="59"/>
      <c r="I31" s="88">
        <f t="shared" si="17"/>
        <v>-18680350</v>
      </c>
      <c r="J31" s="89">
        <f t="shared" si="18"/>
        <v>-18680350</v>
      </c>
      <c r="K31" s="87">
        <f t="shared" si="19"/>
        <v>-52304980</v>
      </c>
      <c r="L31" s="3"/>
      <c r="M31" s="3"/>
      <c r="N31" s="5"/>
      <c r="O31" s="5"/>
      <c r="P31" s="5"/>
    </row>
    <row r="32" spans="1:16" ht="132.75" customHeight="1">
      <c r="A32" s="112" t="s">
        <v>95</v>
      </c>
      <c r="B32" s="31"/>
      <c r="C32" s="36">
        <v>-250000000</v>
      </c>
      <c r="D32" s="37">
        <v>-250000000</v>
      </c>
      <c r="E32" s="38">
        <v>-800000000</v>
      </c>
      <c r="F32" s="36"/>
      <c r="G32" s="37"/>
      <c r="H32" s="38"/>
      <c r="I32" s="88">
        <f t="shared" si="17"/>
        <v>-250000000</v>
      </c>
      <c r="J32" s="89">
        <f t="shared" si="18"/>
        <v>-250000000</v>
      </c>
      <c r="K32" s="87">
        <f t="shared" si="19"/>
        <v>-800000000</v>
      </c>
      <c r="L32" s="3"/>
      <c r="M32" s="3"/>
      <c r="N32" s="5"/>
      <c r="O32" s="5"/>
      <c r="P32" s="5"/>
    </row>
    <row r="33" spans="1:16" ht="125.25" customHeight="1">
      <c r="A33" s="58" t="s">
        <v>96</v>
      </c>
      <c r="B33" s="31"/>
      <c r="C33" s="36">
        <v>-71106024.609999999</v>
      </c>
      <c r="D33" s="37">
        <v>-71106024.609999999</v>
      </c>
      <c r="E33" s="38">
        <v>-71106024.609999999</v>
      </c>
      <c r="F33" s="36"/>
      <c r="G33" s="37"/>
      <c r="H33" s="38"/>
      <c r="I33" s="88">
        <f t="shared" si="17"/>
        <v>-71106024.609999999</v>
      </c>
      <c r="J33" s="89">
        <f t="shared" si="18"/>
        <v>-71106024.609999999</v>
      </c>
      <c r="K33" s="87">
        <f t="shared" si="19"/>
        <v>-71106024.609999999</v>
      </c>
      <c r="L33" s="3"/>
      <c r="M33" s="3"/>
      <c r="N33" s="5"/>
      <c r="O33" s="5"/>
      <c r="P33" s="5"/>
    </row>
    <row r="34" spans="1:16" ht="151.5" customHeight="1">
      <c r="A34" s="58" t="s">
        <v>70</v>
      </c>
      <c r="B34" s="31"/>
      <c r="C34" s="36"/>
      <c r="D34" s="37"/>
      <c r="E34" s="59">
        <v>-201204824.84</v>
      </c>
      <c r="F34" s="36"/>
      <c r="G34" s="37"/>
      <c r="H34" s="59"/>
      <c r="I34" s="100">
        <f t="shared" si="17"/>
        <v>0</v>
      </c>
      <c r="J34" s="101">
        <f t="shared" si="18"/>
        <v>0</v>
      </c>
      <c r="K34" s="87">
        <f t="shared" si="19"/>
        <v>-201204824.84</v>
      </c>
      <c r="L34" s="3"/>
      <c r="M34" s="3"/>
      <c r="N34" s="5"/>
      <c r="O34" s="5"/>
      <c r="P34" s="5"/>
    </row>
    <row r="35" spans="1:16" ht="151.5" customHeight="1">
      <c r="A35" s="58" t="s">
        <v>71</v>
      </c>
      <c r="B35" s="31"/>
      <c r="C35" s="36"/>
      <c r="D35" s="37"/>
      <c r="E35" s="59">
        <v>-45328869.859999999</v>
      </c>
      <c r="F35" s="36"/>
      <c r="G35" s="37"/>
      <c r="H35" s="59"/>
      <c r="I35" s="100">
        <f t="shared" si="17"/>
        <v>0</v>
      </c>
      <c r="J35" s="101">
        <f t="shared" si="18"/>
        <v>0</v>
      </c>
      <c r="K35" s="87">
        <f t="shared" si="19"/>
        <v>-45328869.859999999</v>
      </c>
      <c r="L35" s="3"/>
      <c r="M35" s="3"/>
      <c r="N35" s="5"/>
      <c r="O35" s="5"/>
      <c r="P35" s="5"/>
    </row>
    <row r="36" spans="1:16" ht="150.75" customHeight="1">
      <c r="A36" s="58" t="s">
        <v>72</v>
      </c>
      <c r="B36" s="31"/>
      <c r="C36" s="36"/>
      <c r="D36" s="37"/>
      <c r="E36" s="59">
        <v>-10073082.189999999</v>
      </c>
      <c r="F36" s="36"/>
      <c r="G36" s="37"/>
      <c r="H36" s="59"/>
      <c r="I36" s="100">
        <f t="shared" si="17"/>
        <v>0</v>
      </c>
      <c r="J36" s="101">
        <f t="shared" si="18"/>
        <v>0</v>
      </c>
      <c r="K36" s="87">
        <f t="shared" si="19"/>
        <v>-10073082.189999999</v>
      </c>
      <c r="L36" s="3"/>
      <c r="M36" s="3"/>
      <c r="N36" s="5"/>
      <c r="O36" s="5"/>
      <c r="P36" s="5"/>
    </row>
    <row r="37" spans="1:16" ht="45.75" customHeight="1">
      <c r="A37" s="50" t="s">
        <v>56</v>
      </c>
      <c r="B37" s="31" t="s">
        <v>55</v>
      </c>
      <c r="C37" s="36"/>
      <c r="D37" s="37">
        <v>-14428571.43</v>
      </c>
      <c r="E37" s="38">
        <v>-143453357.13999999</v>
      </c>
      <c r="F37" s="36"/>
      <c r="G37" s="37"/>
      <c r="H37" s="38"/>
      <c r="I37" s="100">
        <f t="shared" ref="I37:I39" si="20">C37+F37</f>
        <v>0</v>
      </c>
      <c r="J37" s="89">
        <f t="shared" ref="J37:J39" si="21">D37+G37</f>
        <v>-14428571.43</v>
      </c>
      <c r="K37" s="87">
        <f t="shared" ref="K37:K39" si="22">E37+H37</f>
        <v>-143453357.13999999</v>
      </c>
      <c r="L37" s="3"/>
      <c r="M37" s="3"/>
      <c r="N37" s="5"/>
      <c r="O37" s="5"/>
      <c r="P37" s="5"/>
    </row>
    <row r="38" spans="1:16" ht="109.5" customHeight="1">
      <c r="A38" s="50" t="s">
        <v>76</v>
      </c>
      <c r="B38" s="31" t="s">
        <v>73</v>
      </c>
      <c r="C38" s="36"/>
      <c r="D38" s="37"/>
      <c r="E38" s="38">
        <v>-1986512000</v>
      </c>
      <c r="F38" s="36"/>
      <c r="G38" s="37"/>
      <c r="H38" s="38"/>
      <c r="I38" s="100">
        <f t="shared" si="20"/>
        <v>0</v>
      </c>
      <c r="J38" s="101">
        <f t="shared" si="21"/>
        <v>0</v>
      </c>
      <c r="K38" s="87">
        <f t="shared" si="22"/>
        <v>-1986512000</v>
      </c>
      <c r="L38" s="3"/>
      <c r="M38" s="3"/>
      <c r="N38" s="5"/>
      <c r="O38" s="5"/>
      <c r="P38" s="5"/>
    </row>
    <row r="39" spans="1:16" ht="155.25" customHeight="1">
      <c r="A39" s="50" t="s">
        <v>74</v>
      </c>
      <c r="B39" s="31" t="s">
        <v>75</v>
      </c>
      <c r="C39" s="36"/>
      <c r="D39" s="37"/>
      <c r="E39" s="38">
        <v>-2649841500</v>
      </c>
      <c r="F39" s="36"/>
      <c r="G39" s="37"/>
      <c r="H39" s="38"/>
      <c r="I39" s="100">
        <f t="shared" si="20"/>
        <v>0</v>
      </c>
      <c r="J39" s="101">
        <f t="shared" si="21"/>
        <v>0</v>
      </c>
      <c r="K39" s="87">
        <f t="shared" si="22"/>
        <v>-2649841500</v>
      </c>
      <c r="L39" s="3"/>
      <c r="M39" s="6"/>
      <c r="N39" s="5"/>
      <c r="O39" s="5"/>
      <c r="P39" s="5"/>
    </row>
    <row r="40" spans="1:16" ht="180.75" customHeight="1">
      <c r="A40" s="50" t="s">
        <v>82</v>
      </c>
      <c r="B40" s="31" t="s">
        <v>83</v>
      </c>
      <c r="C40" s="36"/>
      <c r="D40" s="37">
        <v>-2761123199</v>
      </c>
      <c r="E40" s="38"/>
      <c r="F40" s="36"/>
      <c r="G40" s="37"/>
      <c r="H40" s="38"/>
      <c r="I40" s="100"/>
      <c r="J40" s="89">
        <f>D40+G40</f>
        <v>-2761123199</v>
      </c>
      <c r="K40" s="87"/>
      <c r="L40" s="3"/>
      <c r="M40" s="6"/>
      <c r="N40" s="5"/>
      <c r="O40" s="5"/>
      <c r="P40" s="5"/>
    </row>
    <row r="41" spans="1:16" s="12" customFormat="1" ht="63.6" customHeight="1">
      <c r="A41" s="51" t="s">
        <v>86</v>
      </c>
      <c r="B41" s="52" t="s">
        <v>87</v>
      </c>
      <c r="C41" s="60"/>
      <c r="D41" s="61"/>
      <c r="E41" s="62">
        <v>-179225418.56999999</v>
      </c>
      <c r="F41" s="60"/>
      <c r="G41" s="61"/>
      <c r="H41" s="62"/>
      <c r="I41" s="102"/>
      <c r="J41" s="103"/>
      <c r="K41" s="104">
        <f>E41+H41</f>
        <v>-179225418.56999999</v>
      </c>
      <c r="L41" s="6"/>
      <c r="M41" s="6"/>
      <c r="N41" s="11"/>
      <c r="O41" s="11"/>
      <c r="P41" s="11"/>
    </row>
    <row r="42" spans="1:16" ht="31.5" customHeight="1">
      <c r="A42" s="45" t="s">
        <v>31</v>
      </c>
      <c r="B42" s="63" t="s">
        <v>9</v>
      </c>
      <c r="C42" s="27">
        <f>C43+C47</f>
        <v>2426437279.8999939</v>
      </c>
      <c r="D42" s="28">
        <f t="shared" ref="D42:E42" si="23">D43+D47</f>
        <v>0</v>
      </c>
      <c r="E42" s="29">
        <f t="shared" si="23"/>
        <v>0</v>
      </c>
      <c r="F42" s="27">
        <f>F43+F47</f>
        <v>0</v>
      </c>
      <c r="G42" s="28">
        <f t="shared" ref="G42:H42" si="24">G43+G47</f>
        <v>0</v>
      </c>
      <c r="H42" s="29">
        <f t="shared" si="24"/>
        <v>0</v>
      </c>
      <c r="I42" s="82">
        <f>I43+I47</f>
        <v>2426437279.8999939</v>
      </c>
      <c r="J42" s="83">
        <f t="shared" ref="J42:K42" si="25">J43+J47</f>
        <v>0</v>
      </c>
      <c r="K42" s="84">
        <f t="shared" si="25"/>
        <v>0</v>
      </c>
      <c r="L42" s="4"/>
      <c r="M42" s="4"/>
      <c r="N42" s="5"/>
      <c r="O42" s="5"/>
      <c r="P42" s="5"/>
    </row>
    <row r="43" spans="1:16" ht="23.25" customHeight="1">
      <c r="A43" s="30" t="s">
        <v>10</v>
      </c>
      <c r="B43" s="64" t="s">
        <v>11</v>
      </c>
      <c r="C43" s="32">
        <f>C44</f>
        <v>-254648139024.20999</v>
      </c>
      <c r="D43" s="33">
        <f t="shared" ref="D43:K45" si="26">D44</f>
        <v>-183528593917.10999</v>
      </c>
      <c r="E43" s="34">
        <f t="shared" si="26"/>
        <v>-186583370381.39001</v>
      </c>
      <c r="F43" s="32">
        <f>F44</f>
        <v>-6472911</v>
      </c>
      <c r="G43" s="33">
        <f t="shared" si="26"/>
        <v>0</v>
      </c>
      <c r="H43" s="34">
        <f t="shared" si="26"/>
        <v>0</v>
      </c>
      <c r="I43" s="85">
        <f>I44</f>
        <v>-254654611935.20999</v>
      </c>
      <c r="J43" s="86">
        <f t="shared" si="26"/>
        <v>-183528593917.10999</v>
      </c>
      <c r="K43" s="87">
        <f t="shared" si="26"/>
        <v>-186583370381.39001</v>
      </c>
      <c r="L43" s="3"/>
      <c r="M43" s="3"/>
      <c r="N43" s="5"/>
      <c r="O43" s="5"/>
      <c r="P43" s="5"/>
    </row>
    <row r="44" spans="1:16" ht="20.25" customHeight="1">
      <c r="A44" s="30" t="s">
        <v>12</v>
      </c>
      <c r="B44" s="31" t="s">
        <v>13</v>
      </c>
      <c r="C44" s="32">
        <f>C45</f>
        <v>-254648139024.20999</v>
      </c>
      <c r="D44" s="33">
        <f t="shared" si="26"/>
        <v>-183528593917.10999</v>
      </c>
      <c r="E44" s="34">
        <f t="shared" si="26"/>
        <v>-186583370381.39001</v>
      </c>
      <c r="F44" s="32">
        <f>F45</f>
        <v>-6472911</v>
      </c>
      <c r="G44" s="33">
        <f t="shared" si="26"/>
        <v>0</v>
      </c>
      <c r="H44" s="34">
        <f t="shared" si="26"/>
        <v>0</v>
      </c>
      <c r="I44" s="85">
        <f>I45</f>
        <v>-254654611935.20999</v>
      </c>
      <c r="J44" s="86">
        <f t="shared" si="26"/>
        <v>-183528593917.10999</v>
      </c>
      <c r="K44" s="87">
        <f t="shared" si="26"/>
        <v>-186583370381.39001</v>
      </c>
      <c r="L44" s="3"/>
      <c r="M44" s="3"/>
      <c r="N44" s="5"/>
      <c r="O44" s="5"/>
      <c r="P44" s="5"/>
    </row>
    <row r="45" spans="1:16" ht="21.75" customHeight="1">
      <c r="A45" s="30" t="s">
        <v>14</v>
      </c>
      <c r="B45" s="31" t="s">
        <v>15</v>
      </c>
      <c r="C45" s="32">
        <f>C46</f>
        <v>-254648139024.20999</v>
      </c>
      <c r="D45" s="33">
        <f t="shared" si="26"/>
        <v>-183528593917.10999</v>
      </c>
      <c r="E45" s="34">
        <f t="shared" si="26"/>
        <v>-186583370381.39001</v>
      </c>
      <c r="F45" s="32">
        <f>F46</f>
        <v>-6472911</v>
      </c>
      <c r="G45" s="33">
        <f t="shared" si="26"/>
        <v>0</v>
      </c>
      <c r="H45" s="34">
        <f t="shared" si="26"/>
        <v>0</v>
      </c>
      <c r="I45" s="85">
        <f>I46</f>
        <v>-254654611935.20999</v>
      </c>
      <c r="J45" s="86">
        <f t="shared" si="26"/>
        <v>-183528593917.10999</v>
      </c>
      <c r="K45" s="87">
        <f t="shared" si="26"/>
        <v>-186583370381.39001</v>
      </c>
      <c r="L45" s="3"/>
      <c r="M45" s="3"/>
      <c r="N45" s="5"/>
      <c r="O45" s="5"/>
      <c r="P45" s="5"/>
    </row>
    <row r="46" spans="1:16" ht="30.75" customHeight="1">
      <c r="A46" s="35" t="s">
        <v>32</v>
      </c>
      <c r="B46" s="31" t="s">
        <v>16</v>
      </c>
      <c r="C46" s="32">
        <v>-254648139024.20999</v>
      </c>
      <c r="D46" s="69">
        <v>-183528593917.10999</v>
      </c>
      <c r="E46" s="34">
        <v>-186583370381.39001</v>
      </c>
      <c r="F46" s="65">
        <v>-6472911</v>
      </c>
      <c r="G46" s="33"/>
      <c r="H46" s="34">
        <f>-H12-H17-H56</f>
        <v>0</v>
      </c>
      <c r="I46" s="85">
        <f>C46+F46</f>
        <v>-254654611935.20999</v>
      </c>
      <c r="J46" s="86">
        <f>D46+G46</f>
        <v>-183528593917.10999</v>
      </c>
      <c r="K46" s="87">
        <f>E46+H46</f>
        <v>-186583370381.39001</v>
      </c>
      <c r="L46" s="3"/>
      <c r="M46" s="3"/>
      <c r="N46" s="5"/>
      <c r="O46" s="5"/>
      <c r="P46" s="5"/>
    </row>
    <row r="47" spans="1:16" ht="21" customHeight="1">
      <c r="A47" s="30" t="s">
        <v>17</v>
      </c>
      <c r="B47" s="31" t="s">
        <v>18</v>
      </c>
      <c r="C47" s="32">
        <f>C48</f>
        <v>257074576304.10999</v>
      </c>
      <c r="D47" s="33">
        <f t="shared" ref="D47:K49" si="27">D48</f>
        <v>183528593917.11002</v>
      </c>
      <c r="E47" s="34">
        <f t="shared" si="27"/>
        <v>186583370381.39001</v>
      </c>
      <c r="F47" s="32">
        <f>F48</f>
        <v>6472911</v>
      </c>
      <c r="G47" s="33">
        <f t="shared" si="27"/>
        <v>0</v>
      </c>
      <c r="H47" s="34">
        <f t="shared" si="27"/>
        <v>0</v>
      </c>
      <c r="I47" s="85">
        <f>I48</f>
        <v>257081049215.10999</v>
      </c>
      <c r="J47" s="86">
        <f t="shared" si="27"/>
        <v>183528593917.11002</v>
      </c>
      <c r="K47" s="87">
        <f t="shared" si="27"/>
        <v>186583370381.39001</v>
      </c>
      <c r="L47" s="3"/>
      <c r="M47" s="3"/>
      <c r="N47" s="5"/>
      <c r="O47" s="5"/>
      <c r="P47" s="5"/>
    </row>
    <row r="48" spans="1:16" ht="21" customHeight="1">
      <c r="A48" s="30" t="s">
        <v>19</v>
      </c>
      <c r="B48" s="31" t="s">
        <v>20</v>
      </c>
      <c r="C48" s="32">
        <f>C49</f>
        <v>257074576304.10999</v>
      </c>
      <c r="D48" s="33">
        <f t="shared" si="27"/>
        <v>183528593917.11002</v>
      </c>
      <c r="E48" s="34">
        <f t="shared" si="27"/>
        <v>186583370381.39001</v>
      </c>
      <c r="F48" s="32">
        <f>F49</f>
        <v>6472911</v>
      </c>
      <c r="G48" s="33">
        <f t="shared" si="27"/>
        <v>0</v>
      </c>
      <c r="H48" s="34">
        <f t="shared" si="27"/>
        <v>0</v>
      </c>
      <c r="I48" s="85">
        <f>I49</f>
        <v>257081049215.10999</v>
      </c>
      <c r="J48" s="86">
        <f t="shared" si="27"/>
        <v>183528593917.11002</v>
      </c>
      <c r="K48" s="87">
        <f t="shared" si="27"/>
        <v>186583370381.39001</v>
      </c>
      <c r="L48" s="3"/>
      <c r="M48" s="3"/>
      <c r="N48" s="5"/>
      <c r="O48" s="5"/>
      <c r="P48" s="5"/>
    </row>
    <row r="49" spans="1:16" ht="21" customHeight="1">
      <c r="A49" s="30" t="s">
        <v>21</v>
      </c>
      <c r="B49" s="31" t="s">
        <v>22</v>
      </c>
      <c r="C49" s="32">
        <f>C50</f>
        <v>257074576304.10999</v>
      </c>
      <c r="D49" s="33">
        <f t="shared" si="27"/>
        <v>183528593917.11002</v>
      </c>
      <c r="E49" s="34">
        <f t="shared" si="27"/>
        <v>186583370381.39001</v>
      </c>
      <c r="F49" s="32">
        <f>F50</f>
        <v>6472911</v>
      </c>
      <c r="G49" s="33">
        <f t="shared" si="27"/>
        <v>0</v>
      </c>
      <c r="H49" s="34">
        <f t="shared" si="27"/>
        <v>0</v>
      </c>
      <c r="I49" s="85">
        <f>I50</f>
        <v>257081049215.10999</v>
      </c>
      <c r="J49" s="86">
        <f t="shared" si="27"/>
        <v>183528593917.11002</v>
      </c>
      <c r="K49" s="87">
        <f t="shared" si="27"/>
        <v>186583370381.39001</v>
      </c>
      <c r="L49" s="3"/>
      <c r="M49" s="3"/>
      <c r="N49" s="5"/>
      <c r="O49" s="5"/>
      <c r="P49" s="5"/>
    </row>
    <row r="50" spans="1:16" ht="30" customHeight="1">
      <c r="A50" s="66" t="s">
        <v>33</v>
      </c>
      <c r="B50" s="67" t="s">
        <v>23</v>
      </c>
      <c r="C50" s="68">
        <v>257074576304.10999</v>
      </c>
      <c r="D50" s="69">
        <v>183528593917.11002</v>
      </c>
      <c r="E50" s="70">
        <v>186583370381.39001</v>
      </c>
      <c r="F50" s="65">
        <f>6472911</f>
        <v>6472911</v>
      </c>
      <c r="G50" s="69">
        <f>-G13-G23</f>
        <v>0</v>
      </c>
      <c r="H50" s="71">
        <f>-H13-H23</f>
        <v>0</v>
      </c>
      <c r="I50" s="105">
        <f>C50+F50</f>
        <v>257081049215.10999</v>
      </c>
      <c r="J50" s="106">
        <f>D50+G50</f>
        <v>183528593917.11002</v>
      </c>
      <c r="K50" s="107">
        <f>E50+H50</f>
        <v>186583370381.39001</v>
      </c>
      <c r="L50" s="3"/>
      <c r="M50" s="3"/>
      <c r="N50" s="5"/>
      <c r="O50" s="5"/>
      <c r="P50" s="5"/>
    </row>
    <row r="51" spans="1:16" ht="29.25" customHeight="1">
      <c r="A51" s="45" t="s">
        <v>39</v>
      </c>
      <c r="B51" s="46" t="s">
        <v>40</v>
      </c>
      <c r="C51" s="27">
        <f>C52+C55</f>
        <v>71146666.5</v>
      </c>
      <c r="D51" s="28">
        <f t="shared" ref="D51:E51" si="28">D52+D55</f>
        <v>71146666.5</v>
      </c>
      <c r="E51" s="29">
        <f t="shared" si="28"/>
        <v>604202066.5</v>
      </c>
      <c r="F51" s="27">
        <f>F52+F55</f>
        <v>0</v>
      </c>
      <c r="G51" s="28">
        <f t="shared" ref="G51:H51" si="29">G52+G55</f>
        <v>0</v>
      </c>
      <c r="H51" s="29">
        <f t="shared" si="29"/>
        <v>0</v>
      </c>
      <c r="I51" s="82">
        <f>I52+I55</f>
        <v>71146666.5</v>
      </c>
      <c r="J51" s="83">
        <f t="shared" ref="J51:K51" si="30">J52+J55</f>
        <v>71146666.5</v>
      </c>
      <c r="K51" s="84">
        <f t="shared" si="30"/>
        <v>604202066.5</v>
      </c>
      <c r="L51" s="4"/>
      <c r="M51" s="4"/>
      <c r="N51" s="5"/>
      <c r="O51" s="5"/>
      <c r="P51" s="5"/>
    </row>
    <row r="52" spans="1:16" ht="43.5" hidden="1" customHeight="1">
      <c r="A52" s="53" t="s">
        <v>41</v>
      </c>
      <c r="B52" s="54" t="s">
        <v>42</v>
      </c>
      <c r="C52" s="32">
        <f>C53</f>
        <v>0</v>
      </c>
      <c r="D52" s="33">
        <f t="shared" ref="D52:K53" si="31">D53</f>
        <v>0</v>
      </c>
      <c r="E52" s="34">
        <f t="shared" si="31"/>
        <v>0</v>
      </c>
      <c r="F52" s="32">
        <f>F53</f>
        <v>0</v>
      </c>
      <c r="G52" s="33">
        <f t="shared" si="31"/>
        <v>0</v>
      </c>
      <c r="H52" s="34">
        <f t="shared" si="31"/>
        <v>0</v>
      </c>
      <c r="I52" s="85">
        <f>I53</f>
        <v>0</v>
      </c>
      <c r="J52" s="86">
        <f t="shared" si="31"/>
        <v>0</v>
      </c>
      <c r="K52" s="87">
        <f t="shared" si="31"/>
        <v>0</v>
      </c>
      <c r="L52" s="3"/>
      <c r="M52" s="3"/>
      <c r="N52" s="5"/>
      <c r="O52" s="5"/>
      <c r="P52" s="5"/>
    </row>
    <row r="53" spans="1:16" ht="52.5" hidden="1" customHeight="1">
      <c r="A53" s="30" t="s">
        <v>43</v>
      </c>
      <c r="B53" s="31" t="s">
        <v>44</v>
      </c>
      <c r="C53" s="32">
        <f>C54</f>
        <v>0</v>
      </c>
      <c r="D53" s="33">
        <f t="shared" si="31"/>
        <v>0</v>
      </c>
      <c r="E53" s="34">
        <f t="shared" si="31"/>
        <v>0</v>
      </c>
      <c r="F53" s="32">
        <f>F54</f>
        <v>0</v>
      </c>
      <c r="G53" s="33">
        <f t="shared" si="31"/>
        <v>0</v>
      </c>
      <c r="H53" s="34">
        <f t="shared" si="31"/>
        <v>0</v>
      </c>
      <c r="I53" s="85">
        <f>I54</f>
        <v>0</v>
      </c>
      <c r="J53" s="86">
        <f t="shared" si="31"/>
        <v>0</v>
      </c>
      <c r="K53" s="87">
        <f t="shared" si="31"/>
        <v>0</v>
      </c>
      <c r="L53" s="3"/>
      <c r="M53" s="3"/>
      <c r="N53" s="5"/>
      <c r="O53" s="5"/>
      <c r="P53" s="5"/>
    </row>
    <row r="54" spans="1:16" ht="49.5" hidden="1" customHeight="1">
      <c r="A54" s="35" t="s">
        <v>45</v>
      </c>
      <c r="B54" s="31" t="s">
        <v>46</v>
      </c>
      <c r="C54" s="32">
        <v>0</v>
      </c>
      <c r="D54" s="33">
        <v>0</v>
      </c>
      <c r="E54" s="34">
        <v>0</v>
      </c>
      <c r="F54" s="32">
        <v>0</v>
      </c>
      <c r="G54" s="33">
        <v>0</v>
      </c>
      <c r="H54" s="34">
        <v>0</v>
      </c>
      <c r="I54" s="85">
        <v>0</v>
      </c>
      <c r="J54" s="86">
        <v>0</v>
      </c>
      <c r="K54" s="87">
        <v>0</v>
      </c>
      <c r="L54" s="3"/>
      <c r="M54" s="3"/>
      <c r="N54" s="5"/>
      <c r="O54" s="5"/>
      <c r="P54" s="5"/>
    </row>
    <row r="55" spans="1:16" ht="32.1" customHeight="1">
      <c r="A55" s="72" t="s">
        <v>58</v>
      </c>
      <c r="B55" s="54" t="s">
        <v>57</v>
      </c>
      <c r="C55" s="55">
        <f>C56</f>
        <v>71146666.5</v>
      </c>
      <c r="D55" s="56">
        <f t="shared" ref="D55:K57" si="32">D56</f>
        <v>71146666.5</v>
      </c>
      <c r="E55" s="57">
        <f t="shared" si="32"/>
        <v>604202066.5</v>
      </c>
      <c r="F55" s="55">
        <f>F56</f>
        <v>0</v>
      </c>
      <c r="G55" s="56">
        <f t="shared" si="32"/>
        <v>0</v>
      </c>
      <c r="H55" s="57">
        <f t="shared" si="32"/>
        <v>0</v>
      </c>
      <c r="I55" s="97">
        <f>I56</f>
        <v>71146666.5</v>
      </c>
      <c r="J55" s="98">
        <f t="shared" si="32"/>
        <v>71146666.5</v>
      </c>
      <c r="K55" s="99">
        <f t="shared" si="32"/>
        <v>604202066.5</v>
      </c>
      <c r="L55" s="4"/>
      <c r="M55" s="4"/>
      <c r="N55" s="5"/>
      <c r="O55" s="5"/>
      <c r="P55" s="5"/>
    </row>
    <row r="56" spans="1:16" ht="31.5" customHeight="1">
      <c r="A56" s="35" t="s">
        <v>60</v>
      </c>
      <c r="B56" s="31" t="s">
        <v>59</v>
      </c>
      <c r="C56" s="32">
        <f>C57</f>
        <v>71146666.5</v>
      </c>
      <c r="D56" s="33">
        <f t="shared" si="32"/>
        <v>71146666.5</v>
      </c>
      <c r="E56" s="34">
        <f t="shared" si="32"/>
        <v>604202066.5</v>
      </c>
      <c r="F56" s="32">
        <f>F57</f>
        <v>0</v>
      </c>
      <c r="G56" s="33">
        <f t="shared" si="32"/>
        <v>0</v>
      </c>
      <c r="H56" s="34">
        <f t="shared" si="32"/>
        <v>0</v>
      </c>
      <c r="I56" s="85">
        <f>I57</f>
        <v>71146666.5</v>
      </c>
      <c r="J56" s="86">
        <f t="shared" si="32"/>
        <v>71146666.5</v>
      </c>
      <c r="K56" s="87">
        <f t="shared" si="32"/>
        <v>604202066.5</v>
      </c>
      <c r="L56" s="3"/>
      <c r="M56" s="3"/>
      <c r="N56" s="5"/>
      <c r="O56" s="5"/>
      <c r="P56" s="5"/>
    </row>
    <row r="57" spans="1:16" ht="43.5" customHeight="1">
      <c r="A57" s="35" t="s">
        <v>62</v>
      </c>
      <c r="B57" s="31" t="s">
        <v>61</v>
      </c>
      <c r="C57" s="32">
        <f>C58</f>
        <v>71146666.5</v>
      </c>
      <c r="D57" s="33">
        <f t="shared" si="32"/>
        <v>71146666.5</v>
      </c>
      <c r="E57" s="34">
        <f t="shared" si="32"/>
        <v>604202066.5</v>
      </c>
      <c r="F57" s="32">
        <f>F58</f>
        <v>0</v>
      </c>
      <c r="G57" s="33">
        <f t="shared" si="32"/>
        <v>0</v>
      </c>
      <c r="H57" s="34">
        <f t="shared" si="32"/>
        <v>0</v>
      </c>
      <c r="I57" s="85">
        <f>I58</f>
        <v>71146666.5</v>
      </c>
      <c r="J57" s="86">
        <f t="shared" si="32"/>
        <v>71146666.5</v>
      </c>
      <c r="K57" s="87">
        <f t="shared" si="32"/>
        <v>604202066.5</v>
      </c>
      <c r="L57" s="3"/>
      <c r="M57" s="3"/>
      <c r="N57" s="5"/>
      <c r="O57" s="5"/>
      <c r="P57" s="5"/>
    </row>
    <row r="58" spans="1:16" ht="58.5" customHeight="1">
      <c r="A58" s="35" t="s">
        <v>64</v>
      </c>
      <c r="B58" s="31" t="s">
        <v>63</v>
      </c>
      <c r="C58" s="32">
        <v>71146666.5</v>
      </c>
      <c r="D58" s="37">
        <v>71146666.5</v>
      </c>
      <c r="E58" s="38">
        <v>604202066.5</v>
      </c>
      <c r="F58" s="32"/>
      <c r="G58" s="37"/>
      <c r="H58" s="38"/>
      <c r="I58" s="85">
        <f>C58+F58</f>
        <v>71146666.5</v>
      </c>
      <c r="J58" s="89">
        <f>D58+G58</f>
        <v>71146666.5</v>
      </c>
      <c r="K58" s="90">
        <f>E58+H58</f>
        <v>604202066.5</v>
      </c>
      <c r="L58" s="6"/>
      <c r="M58" s="6"/>
      <c r="N58" s="5"/>
      <c r="O58" s="5"/>
      <c r="P58" s="5"/>
    </row>
    <row r="59" spans="1:16" ht="109.5" customHeight="1">
      <c r="A59" s="73" t="s">
        <v>77</v>
      </c>
      <c r="B59" s="67" t="s">
        <v>78</v>
      </c>
      <c r="C59" s="60"/>
      <c r="D59" s="61"/>
      <c r="E59" s="62">
        <v>533055400</v>
      </c>
      <c r="F59" s="60"/>
      <c r="G59" s="61"/>
      <c r="H59" s="62"/>
      <c r="I59" s="108"/>
      <c r="J59" s="103"/>
      <c r="K59" s="104">
        <v>533055400</v>
      </c>
      <c r="L59" s="6"/>
      <c r="M59" s="6"/>
      <c r="N59" s="5"/>
      <c r="O59" s="5"/>
      <c r="P59" s="5"/>
    </row>
    <row r="60" spans="1:16" ht="27" customHeight="1">
      <c r="A60" s="23" t="s">
        <v>24</v>
      </c>
      <c r="B60" s="74"/>
      <c r="C60" s="75">
        <f t="shared" ref="C60:K60" si="33">C10+C15+C42+C51</f>
        <v>23273494343.999985</v>
      </c>
      <c r="D60" s="76">
        <f t="shared" si="33"/>
        <v>-74013217.330001831</v>
      </c>
      <c r="E60" s="77">
        <f t="shared" si="33"/>
        <v>5563372115.75</v>
      </c>
      <c r="F60" s="75">
        <f t="shared" si="33"/>
        <v>0</v>
      </c>
      <c r="G60" s="76">
        <f t="shared" si="33"/>
        <v>0</v>
      </c>
      <c r="H60" s="77">
        <f t="shared" si="33"/>
        <v>0</v>
      </c>
      <c r="I60" s="109">
        <f t="shared" si="33"/>
        <v>23273494343.999985</v>
      </c>
      <c r="J60" s="110">
        <f t="shared" si="33"/>
        <v>-74013217.330001831</v>
      </c>
      <c r="K60" s="111">
        <f t="shared" si="33"/>
        <v>5563372115.75</v>
      </c>
      <c r="L60" s="78"/>
      <c r="M60" s="4"/>
      <c r="N60" s="5"/>
      <c r="O60" s="5"/>
      <c r="P60" s="5"/>
    </row>
    <row r="61" spans="1:16">
      <c r="C61" s="24"/>
      <c r="D61" s="24"/>
      <c r="E61" s="24"/>
      <c r="F61" s="24"/>
      <c r="G61" s="24"/>
      <c r="H61" s="24"/>
      <c r="I61" s="24"/>
      <c r="J61" s="24"/>
      <c r="K61" s="24"/>
      <c r="L61" s="2"/>
      <c r="M61" s="2"/>
      <c r="N61" s="2"/>
      <c r="O61" s="2"/>
      <c r="P61" s="2"/>
    </row>
    <row r="62" spans="1:16">
      <c r="L62" s="2"/>
      <c r="M62" s="2"/>
      <c r="N62" s="2"/>
      <c r="O62" s="2"/>
      <c r="P62" s="2"/>
    </row>
    <row r="63" spans="1:16">
      <c r="L63" s="2"/>
      <c r="M63" s="2"/>
      <c r="N63" s="2"/>
      <c r="O63" s="2"/>
      <c r="P63" s="2"/>
    </row>
    <row r="64" spans="1:16">
      <c r="L64" s="2"/>
      <c r="M64" s="2"/>
      <c r="N64" s="2"/>
      <c r="O64" s="2"/>
      <c r="P64" s="2"/>
    </row>
    <row r="65" spans="12:16">
      <c r="L65" s="2"/>
      <c r="M65" s="2"/>
      <c r="N65" s="2"/>
      <c r="O65" s="2"/>
      <c r="P65" s="2"/>
    </row>
    <row r="66" spans="12:16">
      <c r="L66" s="2"/>
      <c r="M66" s="2"/>
      <c r="N66" s="2"/>
      <c r="O66" s="2"/>
      <c r="P66" s="2"/>
    </row>
    <row r="67" spans="12:16">
      <c r="L67" s="2"/>
      <c r="M67" s="2"/>
      <c r="N67" s="2"/>
      <c r="O67" s="2"/>
      <c r="P67" s="2"/>
    </row>
    <row r="68" spans="12:16">
      <c r="L68" s="2"/>
      <c r="M68" s="2"/>
      <c r="N68" s="2"/>
      <c r="O68" s="2"/>
      <c r="P68" s="2"/>
    </row>
    <row r="69" spans="12:16">
      <c r="L69" s="2"/>
      <c r="M69" s="2"/>
      <c r="N69" s="2"/>
      <c r="O69" s="2"/>
      <c r="P69" s="2"/>
    </row>
    <row r="70" spans="12:16">
      <c r="L70" s="2"/>
      <c r="M70" s="2"/>
      <c r="N70" s="2"/>
      <c r="O70" s="2"/>
      <c r="P70" s="2"/>
    </row>
    <row r="71" spans="12:16">
      <c r="L71" s="2"/>
      <c r="M71" s="2"/>
      <c r="N71" s="2"/>
      <c r="O71" s="2"/>
      <c r="P71" s="2"/>
    </row>
    <row r="72" spans="12:16">
      <c r="L72" s="2"/>
      <c r="M72" s="2"/>
      <c r="N72" s="2"/>
      <c r="O72" s="2"/>
      <c r="P72" s="2"/>
    </row>
    <row r="73" spans="12:16">
      <c r="L73" s="2"/>
      <c r="M73" s="2"/>
      <c r="N73" s="2"/>
      <c r="O73" s="2"/>
      <c r="P73" s="2"/>
    </row>
    <row r="74" spans="12:16">
      <c r="L74" s="2"/>
      <c r="M74" s="2"/>
      <c r="N74" s="2"/>
      <c r="O74" s="2"/>
      <c r="P74" s="2"/>
    </row>
    <row r="75" spans="12:16">
      <c r="L75" s="2"/>
      <c r="M75" s="2"/>
      <c r="N75" s="2"/>
      <c r="O75" s="2"/>
      <c r="P75" s="2"/>
    </row>
  </sheetData>
  <mergeCells count="7">
    <mergeCell ref="J4:K4"/>
    <mergeCell ref="I7:K7"/>
    <mergeCell ref="A5:K5"/>
    <mergeCell ref="F7:H7"/>
    <mergeCell ref="B7:B8"/>
    <mergeCell ref="A7:A8"/>
    <mergeCell ref="C7:E7"/>
  </mergeCells>
  <phoneticPr fontId="1" type="noConversion"/>
  <pageMargins left="0.74803149606299213" right="0.51181102362204722" top="0.98425196850393704" bottom="0.55118110236220474" header="0.62992125984251968" footer="0.39370078740157483"/>
  <pageSetup paperSize="9" scale="47" fitToHeight="0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2023-11-24T12:00:13Z</cp:lastPrinted>
  <dcterms:created xsi:type="dcterms:W3CDTF">1996-10-08T23:32:33Z</dcterms:created>
  <dcterms:modified xsi:type="dcterms:W3CDTF">2023-11-24T12:01:14Z</dcterms:modified>
</cp:coreProperties>
</file>