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5840"/>
  </bookViews>
  <sheets>
    <sheet name="2024 год" sheetId="1" r:id="rId1"/>
    <sheet name="2025 год" sheetId="5" r:id="rId2"/>
    <sheet name="2026 год" sheetId="6" r:id="rId3"/>
    <sheet name="2024" sheetId="3" state="hidden" r:id="rId4"/>
    <sheet name="2025" sheetId="4" state="hidden" r:id="rId5"/>
  </sheets>
  <definedNames>
    <definedName name="_xlnm.Print_Area" localSheetId="3">'2024'!$A$1:$I$16</definedName>
    <definedName name="_xlnm.Print_Area" localSheetId="0">'2024 год'!$A$1:$I$8</definedName>
    <definedName name="_xlnm.Print_Area" localSheetId="4">'2025'!$A$1:$I$15</definedName>
    <definedName name="_xlnm.Print_Area" localSheetId="1">'2025 год'!$A$1:$I$8</definedName>
    <definedName name="_xlnm.Print_Area" localSheetId="2">'2026 год'!$A$1:$I$9</definedName>
  </definedNames>
  <calcPr calcId="125725"/>
</workbook>
</file>

<file path=xl/calcChain.xml><?xml version="1.0" encoding="utf-8"?>
<calcChain xmlns="http://schemas.openxmlformats.org/spreadsheetml/2006/main">
  <c r="F4" i="1"/>
  <c r="D4" i="6" l="1"/>
  <c r="F4" s="1"/>
  <c r="D4" i="5"/>
  <c r="F4" s="1"/>
  <c r="H4" l="1"/>
  <c r="G4" i="6" s="1"/>
  <c r="H4"/>
  <c r="I4" l="1"/>
  <c r="H4" i="1"/>
  <c r="E4" i="3"/>
  <c r="E4" i="4" s="1"/>
  <c r="G4" i="5" l="1"/>
  <c r="I4" s="1"/>
  <c r="I4" i="1"/>
  <c r="D4" i="3"/>
  <c r="D4" i="4" s="1"/>
  <c r="F4" i="3" l="1"/>
  <c r="F4" i="4" l="1"/>
  <c r="H4" i="3"/>
  <c r="G4" i="4" s="1"/>
  <c r="H4" l="1"/>
  <c r="I4" s="1"/>
  <c r="G4" i="3" l="1"/>
  <c r="I4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2023 года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2023 года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</t>
        </r>
      </text>
    </comment>
  </commentList>
</comments>
</file>

<file path=xl/sharedStrings.xml><?xml version="1.0" encoding="utf-8"?>
<sst xmlns="http://schemas.openxmlformats.org/spreadsheetml/2006/main" count="70" uniqueCount="33">
  <si>
    <t>ИНН</t>
  </si>
  <si>
    <t>Наименование</t>
  </si>
  <si>
    <t>ООО "РВК-Архангельск"</t>
  </si>
  <si>
    <t>Потребность в средствах областного бюджета, рублей</t>
  </si>
  <si>
    <t>СОГЛАСОВАНО:</t>
  </si>
  <si>
    <t>Министр ТЭК и ЖКХ АО</t>
  </si>
  <si>
    <t>Д.Н. Поташев</t>
  </si>
  <si>
    <t>Территории городского округа "Город Архангельск", на которых осуществляется подвоз воды населению</t>
  </si>
  <si>
    <t>КИЗ Лето, ул. Дорожников, 
1 – 4 линии Черная Курья, 
ул. Динамо, пер. Динамо, 
ул. Кирпичная, ул. Горная
ул. Набережная Исакогорки, 
ул. Закрытая, ул. Короткая, ул. Пинежская, ул. Приречная</t>
  </si>
  <si>
    <r>
      <t>Т</t>
    </r>
    <r>
      <rPr>
        <sz val="12"/>
        <color indexed="8"/>
        <rFont val="Tahoma"/>
        <family val="2"/>
        <charset val="204"/>
      </rPr>
      <t>ариф на подвоз воды 
без НДС,
 руб./куб.м</t>
    </r>
  </si>
  <si>
    <t>Руководитель АТиЦ АО</t>
  </si>
  <si>
    <t>Е.А. Попова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</si>
  <si>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2024 год</t>
  </si>
  <si>
    <t>Запланированный  на 2024 год объем ресурса, 
куб.м.</t>
  </si>
  <si>
    <t>декабрь 2023 года,
рублей</t>
  </si>
  <si>
    <t>декабрь 2024 года,
рублей</t>
  </si>
  <si>
    <t>Потребность в средствах субсидии 
за декабрь 2023 - 
ноябрь  2024,
рублей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</si>
  <si>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2025 год</t>
  </si>
  <si>
    <t>Запланированный  на 2025 год объем ресурса, 
куб.м.</t>
  </si>
  <si>
    <t>декабрь 2025 года,
рублей</t>
  </si>
  <si>
    <t>Потребность в средствах субсидии 
за декабрь 2024 - 
ноябрь  2025,
рублей</t>
  </si>
  <si>
    <t>декабрь 2026 года,
рублей</t>
  </si>
  <si>
    <t>Запланированный на 2024 год объем ресурса, 
куб.м.</t>
  </si>
  <si>
    <t>Потребность в средствах субсидии 
за декабрь 2023 - 
ноябрь 2024,
рублей</t>
  </si>
  <si>
    <t>декабрь 
2023 года,
рублей</t>
  </si>
  <si>
    <t>Запланированный на 2025 год объем ресурса, 
куб.м.</t>
  </si>
  <si>
    <t>Потребность в средствах субсидии 
за декабрь 2024 - 
ноябрь 2025,
рублей</t>
  </si>
  <si>
    <t>КИЗ Лето, ул. Дорожников, 
1 – 4 линии Черная Курья, 
ул. Динамо, пер. Динамо, 
ул. Кирпичная, ул. Горная
ул. Набережная Исакогорки, 
ул. Закрытая, ул. Короткая, ул. Пинежская, 
ул. Приречная</t>
  </si>
  <si>
    <t>Запланированный на 2026 год объем ресурса, 
куб.м.</t>
  </si>
  <si>
    <t>Расчет плановой потребности 
 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
на 2024 год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</si>
  <si>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населению,
на 2025 год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</si>
  <si>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населению,
на 2026 год</t>
  </si>
  <si>
    <t>Потребность в средствах субсидии 
за декабрь 2025 - 
ноябрь 2026,
рублей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</si>
</sst>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48"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sz val="12"/>
      <color rgb="FFFF000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6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28" borderId="11"/>
    <xf numFmtId="0" fontId="2" fillId="29" borderId="12"/>
    <xf numFmtId="0" fontId="2" fillId="29" borderId="12"/>
    <xf numFmtId="0" fontId="2" fillId="29" borderId="12"/>
    <xf numFmtId="0" fontId="2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2" fillId="0" borderId="0" applyFont="0" applyFill="0" applyBorder="0" applyAlignment="0" applyProtection="0"/>
    <xf numFmtId="0" fontId="40" fillId="0" borderId="0"/>
  </cellStyleXfs>
  <cellXfs count="42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41" fillId="0" borderId="0" xfId="201" applyFont="1" applyAlignment="1">
      <alignment vertical="center" wrapText="1"/>
    </xf>
    <xf numFmtId="0" fontId="22" fillId="0" borderId="0" xfId="0" applyFont="1"/>
    <xf numFmtId="0" fontId="2" fillId="0" borderId="0" xfId="200" applyFont="1" applyAlignment="1">
      <alignment horizontal="center" vertical="center"/>
    </xf>
    <xf numFmtId="0" fontId="21" fillId="0" borderId="0" xfId="200" applyAlignment="1">
      <alignment horizontal="center" vertical="center"/>
    </xf>
    <xf numFmtId="0" fontId="21" fillId="0" borderId="0" xfId="20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1" borderId="15" xfId="177" applyFont="1" applyFill="1" applyBorder="1" applyAlignment="1">
      <alignment horizontal="center" vertical="center" wrapText="1"/>
    </xf>
    <xf numFmtId="0" fontId="22" fillId="31" borderId="16" xfId="177" applyFont="1" applyFill="1" applyBorder="1" applyAlignment="1">
      <alignment horizontal="center" vertical="center" wrapText="1"/>
    </xf>
    <xf numFmtId="4" fontId="22" fillId="31" borderId="15" xfId="177" applyNumberFormat="1" applyFont="1" applyFill="1" applyBorder="1" applyAlignment="1">
      <alignment horizontal="center" vertical="center" wrapText="1"/>
    </xf>
    <xf numFmtId="0" fontId="22" fillId="31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5" fontId="22" fillId="0" borderId="17" xfId="234" applyNumberFormat="1" applyFont="1" applyFill="1" applyBorder="1" applyAlignment="1" applyProtection="1">
      <alignment horizontal="center" vertical="center" wrapText="1"/>
    </xf>
    <xf numFmtId="165" fontId="22" fillId="0" borderId="15" xfId="234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4" fontId="44" fillId="32" borderId="0" xfId="234" applyNumberFormat="1" applyFont="1" applyFill="1" applyBorder="1" applyAlignment="1">
      <alignment horizontal="center" vertical="center"/>
    </xf>
    <xf numFmtId="0" fontId="44" fillId="0" borderId="0" xfId="0" applyFont="1"/>
    <xf numFmtId="4" fontId="44" fillId="32" borderId="0" xfId="234" applyNumberFormat="1" applyFont="1" applyFill="1" applyBorder="1" applyAlignment="1">
      <alignment horizontal="center" vertical="center" wrapText="1"/>
    </xf>
    <xf numFmtId="0" fontId="44" fillId="0" borderId="18" xfId="177" applyFont="1" applyBorder="1" applyAlignment="1">
      <alignment horizontal="center" wrapText="1"/>
    </xf>
    <xf numFmtId="0" fontId="44" fillId="0" borderId="0" xfId="177" applyFont="1" applyAlignment="1">
      <alignment horizontal="center" wrapText="1"/>
    </xf>
    <xf numFmtId="0" fontId="44" fillId="0" borderId="0" xfId="0" applyFont="1" applyAlignment="1">
      <alignment horizontal="center"/>
    </xf>
    <xf numFmtId="164" fontId="44" fillId="0" borderId="0" xfId="0" applyNumberFormat="1" applyFont="1"/>
    <xf numFmtId="4" fontId="44" fillId="0" borderId="0" xfId="0" applyNumberFormat="1" applyFont="1"/>
    <xf numFmtId="0" fontId="22" fillId="0" borderId="15" xfId="0" applyFont="1" applyBorder="1" applyAlignment="1">
      <alignment horizontal="center" vertical="center" wrapText="1" shrinkToFit="1"/>
    </xf>
    <xf numFmtId="165" fontId="22" fillId="0" borderId="0" xfId="234" applyNumberFormat="1" applyFont="1" applyFill="1" applyBorder="1" applyAlignment="1" applyProtection="1">
      <alignment horizontal="center" vertical="center" wrapText="1"/>
    </xf>
    <xf numFmtId="165" fontId="45" fillId="0" borderId="0" xfId="234" applyNumberFormat="1" applyFont="1" applyFill="1" applyBorder="1" applyAlignment="1" applyProtection="1">
      <alignment horizontal="center" vertical="center" wrapText="1"/>
    </xf>
    <xf numFmtId="0" fontId="44" fillId="0" borderId="18" xfId="0" applyFont="1" applyBorder="1"/>
    <xf numFmtId="0" fontId="22" fillId="32" borderId="15" xfId="177" applyFont="1" applyFill="1" applyBorder="1" applyAlignment="1">
      <alignment horizontal="center" vertical="center" wrapText="1"/>
    </xf>
    <xf numFmtId="0" fontId="22" fillId="32" borderId="16" xfId="177" applyFont="1" applyFill="1" applyBorder="1" applyAlignment="1">
      <alignment horizontal="center" vertical="center" wrapText="1"/>
    </xf>
    <xf numFmtId="4" fontId="22" fillId="32" borderId="15" xfId="177" applyNumberFormat="1" applyFont="1" applyFill="1" applyBorder="1" applyAlignment="1">
      <alignment horizontal="center" vertical="center" wrapText="1"/>
    </xf>
    <xf numFmtId="0" fontId="22" fillId="32" borderId="15" xfId="0" applyFont="1" applyFill="1" applyBorder="1" applyAlignment="1">
      <alignment horizontal="center" vertical="center" wrapText="1"/>
    </xf>
    <xf numFmtId="0" fontId="42" fillId="0" borderId="0" xfId="20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</cellXfs>
  <cellStyles count="236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FFCC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7"/>
  <sheetViews>
    <sheetView tabSelected="1" zoomScale="90" zoomScaleNormal="90" zoomScaleSheetLayoutView="80" workbookViewId="0">
      <pane xSplit="3" ySplit="3" topLeftCell="D4" activePane="bottomRight" state="frozen"/>
      <selection pane="topRight" activeCell="G1" sqref="G1"/>
      <selection pane="bottomLeft" activeCell="A6" sqref="A6"/>
      <selection pane="bottomRight" activeCell="B8" sqref="B8"/>
    </sheetView>
  </sheetViews>
  <sheetFormatPr defaultColWidth="9.140625" defaultRowHeight="12.75" customHeight="1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  <col min="15" max="15" width="12.85546875" bestFit="1" customWidth="1"/>
  </cols>
  <sheetData>
    <row r="1" spans="1:10" s="5" customFormat="1" ht="111" customHeight="1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34" t="s">
        <v>0</v>
      </c>
      <c r="B3" s="34" t="s">
        <v>1</v>
      </c>
      <c r="C3" s="34" t="s">
        <v>7</v>
      </c>
      <c r="D3" s="35" t="s">
        <v>22</v>
      </c>
      <c r="E3" s="35" t="s">
        <v>9</v>
      </c>
      <c r="F3" s="36" t="s">
        <v>3</v>
      </c>
      <c r="G3" s="37" t="s">
        <v>24</v>
      </c>
      <c r="H3" s="37" t="s">
        <v>15</v>
      </c>
      <c r="I3" s="37" t="s">
        <v>23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v>9975</v>
      </c>
      <c r="E4" s="18">
        <v>387.3</v>
      </c>
      <c r="F4" s="18">
        <f>D4*E4</f>
        <v>3863317.5</v>
      </c>
      <c r="G4" s="18">
        <v>270370.98958333331</v>
      </c>
      <c r="H4" s="18">
        <f>F4/12</f>
        <v>321943.125</v>
      </c>
      <c r="I4" s="18">
        <f>F4+G4-H4</f>
        <v>3811745.3645833335</v>
      </c>
    </row>
    <row r="5" spans="1:10" s="10" customFormat="1" ht="37.5" customHeight="1">
      <c r="A5" s="11"/>
      <c r="B5" s="19"/>
      <c r="C5" s="11"/>
      <c r="D5" s="31"/>
      <c r="E5" s="32"/>
      <c r="F5" s="31"/>
      <c r="G5" s="32"/>
      <c r="H5" s="31"/>
      <c r="I5" s="31"/>
    </row>
    <row r="6" spans="1:10" s="23" customFormat="1" ht="15.75" customHeight="1">
      <c r="A6" s="20"/>
      <c r="B6" s="20"/>
      <c r="C6" s="21"/>
      <c r="D6" s="21"/>
      <c r="E6" s="20"/>
      <c r="F6" s="20"/>
      <c r="G6" s="24"/>
      <c r="H6" s="24"/>
      <c r="I6" s="22"/>
    </row>
    <row r="7" spans="1:10" s="23" customFormat="1" ht="34.5" customHeight="1">
      <c r="A7" s="20"/>
      <c r="B7" s="20"/>
      <c r="I7" s="21"/>
    </row>
  </sheetData>
  <mergeCells count="1">
    <mergeCell ref="A1:I1"/>
  </mergeCells>
  <pageMargins left="0.39370078740157483" right="0.23622047244094491" top="0.39370078740157483" bottom="0.39370078740157483" header="0" footer="0"/>
  <pageSetup paperSize="9"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J7"/>
  <sheetViews>
    <sheetView zoomScaleNormal="100" zoomScaleSheetLayoutView="80" workbookViewId="0">
      <pane xSplit="3" ySplit="3" topLeftCell="D4" activePane="bottomRight" state="frozen"/>
      <selection pane="topRight" activeCell="G1" sqref="G1"/>
      <selection pane="bottomLeft" activeCell="A6" sqref="A6"/>
      <selection pane="bottomRight" activeCell="B16" sqref="B16"/>
    </sheetView>
  </sheetViews>
  <sheetFormatPr defaultColWidth="9.140625" defaultRowHeight="12.75" customHeight="1"/>
  <cols>
    <col min="1" max="1" width="14.85546875" style="3" customWidth="1"/>
    <col min="2" max="2" width="29" style="3" customWidth="1"/>
    <col min="3" max="3" width="31.28515625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  <col min="12" max="12" width="11.5703125" bestFit="1" customWidth="1"/>
  </cols>
  <sheetData>
    <row r="1" spans="1:10" s="5" customFormat="1" ht="111" customHeight="1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34" t="s">
        <v>0</v>
      </c>
      <c r="B3" s="34" t="s">
        <v>1</v>
      </c>
      <c r="C3" s="34" t="s">
        <v>7</v>
      </c>
      <c r="D3" s="35" t="s">
        <v>25</v>
      </c>
      <c r="E3" s="35" t="s">
        <v>9</v>
      </c>
      <c r="F3" s="36" t="s">
        <v>3</v>
      </c>
      <c r="G3" s="37" t="s">
        <v>15</v>
      </c>
      <c r="H3" s="37" t="s">
        <v>19</v>
      </c>
      <c r="I3" s="37" t="s">
        <v>26</v>
      </c>
    </row>
    <row r="4" spans="1:10" s="10" customFormat="1" ht="179.25" customHeight="1">
      <c r="A4" s="16">
        <v>7726747370</v>
      </c>
      <c r="B4" s="30" t="s">
        <v>2</v>
      </c>
      <c r="C4" s="16" t="s">
        <v>27</v>
      </c>
      <c r="D4" s="17">
        <f>'2024 год'!D4</f>
        <v>9975</v>
      </c>
      <c r="E4" s="18">
        <v>402.79</v>
      </c>
      <c r="F4" s="18">
        <f>D4*E4</f>
        <v>4017830.25</v>
      </c>
      <c r="G4" s="18">
        <f>'2024 год'!H4</f>
        <v>321943.125</v>
      </c>
      <c r="H4" s="18">
        <f>F4/12</f>
        <v>334819.1875</v>
      </c>
      <c r="I4" s="18">
        <f>F4+G4-H4</f>
        <v>4004954.1875</v>
      </c>
    </row>
    <row r="5" spans="1:10" s="10" customFormat="1" ht="37.5" customHeight="1">
      <c r="A5" s="11"/>
      <c r="B5" s="19"/>
      <c r="C5" s="11"/>
      <c r="D5" s="31"/>
      <c r="E5" s="32"/>
      <c r="F5" s="31"/>
      <c r="G5" s="32"/>
      <c r="H5" s="31"/>
      <c r="I5" s="31"/>
    </row>
    <row r="6" spans="1:10" s="23" customFormat="1" ht="15.75" customHeight="1">
      <c r="A6" s="20"/>
      <c r="B6" s="20"/>
      <c r="C6" s="21"/>
      <c r="D6" s="21"/>
      <c r="E6" s="20"/>
      <c r="F6" s="20"/>
      <c r="G6" s="24"/>
      <c r="H6" s="24"/>
      <c r="I6" s="22"/>
    </row>
    <row r="7" spans="1:10" s="23" customFormat="1" ht="34.5" customHeight="1">
      <c r="A7" s="20"/>
      <c r="B7" s="20"/>
      <c r="I7" s="21"/>
    </row>
  </sheetData>
  <mergeCells count="1">
    <mergeCell ref="A1:I1"/>
  </mergeCells>
  <pageMargins left="0.35433070866141736" right="0.39370078740157483" top="0.39370078740157483" bottom="0.39370078740157483" header="0" footer="0"/>
  <pageSetup paperSize="9" scale="7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J7"/>
  <sheetViews>
    <sheetView zoomScaleNormal="100" zoomScaleSheetLayoutView="80" workbookViewId="0">
      <pane xSplit="3" ySplit="3" topLeftCell="D4" activePane="bottomRight" state="frozen"/>
      <selection pane="topRight" activeCell="G1" sqref="G1"/>
      <selection pane="bottomLeft" activeCell="A6" sqref="A6"/>
      <selection pane="bottomRight" activeCell="A10" sqref="A10"/>
    </sheetView>
  </sheetViews>
  <sheetFormatPr defaultColWidth="9.140625" defaultRowHeight="12.75" customHeight="1"/>
  <cols>
    <col min="1" max="1" width="14.85546875" style="3" customWidth="1"/>
    <col min="2" max="2" width="29" style="3" customWidth="1"/>
    <col min="3" max="3" width="33.85546875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  <col min="12" max="12" width="11.5703125" bestFit="1" customWidth="1"/>
  </cols>
  <sheetData>
    <row r="1" spans="1:10" s="5" customFormat="1" ht="111" customHeight="1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34" t="s">
        <v>0</v>
      </c>
      <c r="B3" s="34" t="s">
        <v>1</v>
      </c>
      <c r="C3" s="34" t="s">
        <v>7</v>
      </c>
      <c r="D3" s="35" t="s">
        <v>28</v>
      </c>
      <c r="E3" s="35" t="s">
        <v>9</v>
      </c>
      <c r="F3" s="36" t="s">
        <v>3</v>
      </c>
      <c r="G3" s="37" t="s">
        <v>19</v>
      </c>
      <c r="H3" s="37" t="s">
        <v>21</v>
      </c>
      <c r="I3" s="37" t="s">
        <v>32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'2024 год'!D4</f>
        <v>9975</v>
      </c>
      <c r="E4" s="18">
        <v>418.9</v>
      </c>
      <c r="F4" s="18">
        <f>D4*E4</f>
        <v>4178527.5</v>
      </c>
      <c r="G4" s="18">
        <f>'2025 год'!H4</f>
        <v>334819.1875</v>
      </c>
      <c r="H4" s="18">
        <f>F4/12</f>
        <v>348210.625</v>
      </c>
      <c r="I4" s="18">
        <f>F4+G4-H4</f>
        <v>4165136.0625</v>
      </c>
    </row>
    <row r="5" spans="1:10" s="10" customFormat="1" ht="37.5" customHeight="1">
      <c r="A5" s="11"/>
      <c r="B5" s="19"/>
      <c r="C5" s="11"/>
      <c r="D5" s="31"/>
      <c r="E5" s="32"/>
      <c r="F5" s="31"/>
      <c r="G5" s="32"/>
      <c r="H5" s="31"/>
      <c r="I5" s="31"/>
    </row>
    <row r="6" spans="1:10" s="23" customFormat="1" ht="15.75" customHeight="1">
      <c r="A6" s="20"/>
      <c r="B6" s="20"/>
      <c r="C6" s="21"/>
      <c r="D6" s="21"/>
      <c r="E6" s="20"/>
      <c r="F6" s="20"/>
      <c r="G6" s="24"/>
      <c r="H6" s="24"/>
      <c r="I6" s="22"/>
    </row>
    <row r="7" spans="1:10" s="23" customFormat="1" ht="34.5" customHeight="1">
      <c r="A7" s="20"/>
      <c r="B7" s="20"/>
      <c r="I7" s="21"/>
    </row>
  </sheetData>
  <mergeCells count="1">
    <mergeCell ref="A1:I1"/>
  </mergeCells>
  <pageMargins left="0.27559055118110237" right="0.39370078740157483" top="0.39370078740157483" bottom="0.39370078740157483" header="0" footer="0"/>
  <pageSetup paperSize="9" scale="7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="80" zoomScaleNormal="80" workbookViewId="0">
      <selection activeCell="E4" sqref="E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13</v>
      </c>
      <c r="E3" s="13" t="s">
        <v>9</v>
      </c>
      <c r="F3" s="14" t="s">
        <v>3</v>
      </c>
      <c r="G3" s="15" t="s">
        <v>14</v>
      </c>
      <c r="H3" s="15" t="s">
        <v>15</v>
      </c>
      <c r="I3" s="15" t="s">
        <v>16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'2024 год'!D4</f>
        <v>9975</v>
      </c>
      <c r="E4" s="18">
        <f>'2024 год'!E4*1.046</f>
        <v>405.11580000000004</v>
      </c>
      <c r="F4" s="18">
        <f>D4*E4</f>
        <v>4041030.1050000004</v>
      </c>
      <c r="G4" s="18">
        <f>'2024 год'!H4</f>
        <v>321943.125</v>
      </c>
      <c r="H4" s="18">
        <f>F4/12</f>
        <v>336752.50875000004</v>
      </c>
      <c r="I4" s="18">
        <f>F4+G4-H4</f>
        <v>4026220.7212500004</v>
      </c>
    </row>
    <row r="5" spans="1:10" s="10" customFormat="1" ht="64.5" customHeight="1">
      <c r="A5" s="11"/>
      <c r="B5" s="19"/>
      <c r="C5" s="11"/>
      <c r="D5" s="31"/>
      <c r="E5" s="32"/>
      <c r="F5" s="31"/>
      <c r="G5" s="32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39" t="s">
        <v>5</v>
      </c>
      <c r="D9" s="39"/>
      <c r="E9" s="25"/>
      <c r="F9" s="33"/>
      <c r="G9" s="40" t="s">
        <v>6</v>
      </c>
      <c r="H9" s="40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41" t="s">
        <v>10</v>
      </c>
      <c r="D12" s="41"/>
      <c r="E12" s="25"/>
      <c r="F12" s="33"/>
      <c r="G12" s="41" t="s">
        <v>11</v>
      </c>
      <c r="H12" s="41"/>
    </row>
  </sheetData>
  <mergeCells count="5">
    <mergeCell ref="A1:I1"/>
    <mergeCell ref="C9:D9"/>
    <mergeCell ref="G9:H9"/>
    <mergeCell ref="C12:D12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zoomScale="80" zoomScaleNormal="80" workbookViewId="0">
      <selection activeCell="B4" sqref="B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18</v>
      </c>
      <c r="E3" s="13" t="s">
        <v>9</v>
      </c>
      <c r="F3" s="14" t="s">
        <v>3</v>
      </c>
      <c r="G3" s="15" t="s">
        <v>15</v>
      </c>
      <c r="H3" s="15" t="s">
        <v>19</v>
      </c>
      <c r="I3" s="15" t="s">
        <v>20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'2024'!D4</f>
        <v>9975</v>
      </c>
      <c r="E4" s="18">
        <f>'2024'!E4*1.04</f>
        <v>421.32043200000004</v>
      </c>
      <c r="F4" s="18">
        <f>D4*E4</f>
        <v>4202671.3092</v>
      </c>
      <c r="G4" s="18">
        <f>'2024'!H4</f>
        <v>336752.50875000004</v>
      </c>
      <c r="H4" s="18">
        <f>F4/12</f>
        <v>350222.6091</v>
      </c>
      <c r="I4" s="18">
        <f>F4+G4-H4</f>
        <v>4189201.2088500001</v>
      </c>
    </row>
    <row r="5" spans="1:10" s="10" customFormat="1" ht="64.5" customHeight="1">
      <c r="A5" s="11"/>
      <c r="B5" s="19"/>
      <c r="C5" s="11"/>
      <c r="D5" s="31"/>
      <c r="E5" s="31"/>
      <c r="F5" s="31"/>
      <c r="G5" s="31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39" t="s">
        <v>5</v>
      </c>
      <c r="D9" s="39"/>
      <c r="E9" s="25"/>
      <c r="F9" s="33"/>
      <c r="G9" s="40" t="s">
        <v>6</v>
      </c>
      <c r="H9" s="40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41" t="s">
        <v>10</v>
      </c>
      <c r="D12" s="41"/>
      <c r="E12" s="25"/>
      <c r="F12" s="33"/>
      <c r="G12" s="41" t="s">
        <v>11</v>
      </c>
      <c r="H12" s="41"/>
    </row>
    <row r="13" spans="1:10" s="23" customFormat="1" ht="12.75" customHeight="1">
      <c r="A13" s="27"/>
      <c r="B13" s="27"/>
      <c r="C13" s="27"/>
      <c r="D13" s="28"/>
      <c r="F13" s="29"/>
    </row>
  </sheetData>
  <mergeCells count="5">
    <mergeCell ref="C12:D12"/>
    <mergeCell ref="A1:I1"/>
    <mergeCell ref="C9:D9"/>
    <mergeCell ref="G9:H9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2024 год</vt:lpstr>
      <vt:lpstr>2025 год</vt:lpstr>
      <vt:lpstr>2026 год</vt:lpstr>
      <vt:lpstr>2024</vt:lpstr>
      <vt:lpstr>2025</vt:lpstr>
      <vt:lpstr>'2024'!Область_печати</vt:lpstr>
      <vt:lpstr>'2024 год'!Область_печати</vt:lpstr>
      <vt:lpstr>'2025'!Область_печати</vt:lpstr>
      <vt:lpstr>'2025 год'!Область_печати</vt:lpstr>
      <vt:lpstr>'2026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2023-10-10T08:15:32Z</cp:lastPrinted>
  <dcterms:created xsi:type="dcterms:W3CDTF">2011-02-24T08:11:32Z</dcterms:created>
  <dcterms:modified xsi:type="dcterms:W3CDTF">2023-10-10T08:16:31Z</dcterms:modified>
</cp:coreProperties>
</file>