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'1'!$5:$7</definedName>
    <definedName name="_xlnm.Print_Area" localSheetId="0">'1'!$A$1:$K$57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9"/>
  <c r="I55"/>
  <c r="E55"/>
  <c r="F55" s="1"/>
  <c r="J55" s="1"/>
  <c r="I54"/>
  <c r="E54"/>
  <c r="F54" s="1"/>
  <c r="J54" s="1"/>
  <c r="I53"/>
  <c r="E53"/>
  <c r="F53" s="1"/>
  <c r="J53" s="1"/>
  <c r="I52"/>
  <c r="F52"/>
  <c r="J52" s="1"/>
  <c r="E52"/>
  <c r="I51"/>
  <c r="E51"/>
  <c r="F51" s="1"/>
  <c r="J51" s="1"/>
  <c r="I50"/>
  <c r="E50"/>
  <c r="F50" s="1"/>
  <c r="J50" s="1"/>
  <c r="I49"/>
  <c r="E49"/>
  <c r="F49" s="1"/>
  <c r="J49" s="1"/>
  <c r="I48"/>
  <c r="E48"/>
  <c r="F48" s="1"/>
  <c r="J48" s="1"/>
  <c r="I47"/>
  <c r="E47"/>
  <c r="F47" s="1"/>
  <c r="J47" s="1"/>
  <c r="I46"/>
  <c r="E46"/>
  <c r="F46" s="1"/>
  <c r="J46" s="1"/>
  <c r="I45"/>
  <c r="E45"/>
  <c r="F45" s="1"/>
  <c r="J45" s="1"/>
  <c r="I44"/>
  <c r="E44"/>
  <c r="F44" s="1"/>
  <c r="J44" s="1"/>
  <c r="K44" s="1"/>
  <c r="I43"/>
  <c r="E43"/>
  <c r="F43" s="1"/>
  <c r="J43" s="1"/>
  <c r="I42"/>
  <c r="E42"/>
  <c r="F42" s="1"/>
  <c r="J42" s="1"/>
  <c r="I41"/>
  <c r="E41"/>
  <c r="F41" s="1"/>
  <c r="J41" s="1"/>
  <c r="I40"/>
  <c r="E40"/>
  <c r="F40" s="1"/>
  <c r="J40" s="1"/>
  <c r="K36"/>
  <c r="E39"/>
  <c r="E38"/>
  <c r="E37"/>
  <c r="E36"/>
  <c r="I35"/>
  <c r="E35"/>
  <c r="F35" s="1"/>
  <c r="J35" s="1"/>
  <c r="I34"/>
  <c r="E34"/>
  <c r="F34" s="1"/>
  <c r="J34" s="1"/>
  <c r="I33"/>
  <c r="E33"/>
  <c r="F33" s="1"/>
  <c r="J33" s="1"/>
  <c r="I32"/>
  <c r="E32"/>
  <c r="F32" s="1"/>
  <c r="J32" s="1"/>
  <c r="I31"/>
  <c r="E31"/>
  <c r="F31" s="1"/>
  <c r="J31" s="1"/>
  <c r="I30"/>
  <c r="E30"/>
  <c r="F30" s="1"/>
  <c r="J30" s="1"/>
  <c r="I29"/>
  <c r="E29"/>
  <c r="F29" s="1"/>
  <c r="J29" s="1"/>
  <c r="I28"/>
  <c r="E28"/>
  <c r="F28" s="1"/>
  <c r="J28" s="1"/>
  <c r="I27"/>
  <c r="E27"/>
  <c r="F27" s="1"/>
  <c r="J27" s="1"/>
  <c r="I26"/>
  <c r="E26"/>
  <c r="F26" s="1"/>
  <c r="J26" s="1"/>
  <c r="I25"/>
  <c r="E25"/>
  <c r="F25" s="1"/>
  <c r="J25" s="1"/>
  <c r="I24"/>
  <c r="E24"/>
  <c r="F24" s="1"/>
  <c r="J24" s="1"/>
  <c r="K24" s="1"/>
  <c r="I23"/>
  <c r="E23"/>
  <c r="F23" s="1"/>
  <c r="J23" s="1"/>
  <c r="I22"/>
  <c r="E22"/>
  <c r="F22" s="1"/>
  <c r="J22" s="1"/>
  <c r="I21"/>
  <c r="E21"/>
  <c r="I20"/>
  <c r="F20"/>
  <c r="J20" s="1"/>
  <c r="E20"/>
  <c r="E17"/>
  <c r="F17" s="1"/>
  <c r="J17" s="1"/>
  <c r="E18"/>
  <c r="E19"/>
  <c r="E16"/>
  <c r="I19"/>
  <c r="F19"/>
  <c r="J19" s="1"/>
  <c r="I18"/>
  <c r="F18"/>
  <c r="J18" s="1"/>
  <c r="I17"/>
  <c r="I16"/>
  <c r="K12"/>
  <c r="E13"/>
  <c r="E14"/>
  <c r="E15"/>
  <c r="E12"/>
  <c r="K8"/>
  <c r="J8"/>
  <c r="K52" l="1"/>
  <c r="K48"/>
  <c r="K40"/>
  <c r="K32"/>
  <c r="K28"/>
  <c r="K20"/>
  <c r="F21"/>
  <c r="J21" s="1"/>
  <c r="F16"/>
  <c r="J16" s="1"/>
  <c r="K16" s="1"/>
  <c r="F38" l="1"/>
  <c r="F36"/>
  <c r="F14"/>
  <c r="F12"/>
  <c r="F11"/>
  <c r="F10"/>
  <c r="F9"/>
  <c r="F8"/>
  <c r="I39"/>
  <c r="I38"/>
  <c r="I37"/>
  <c r="I36"/>
  <c r="F39"/>
  <c r="F37"/>
  <c r="I15"/>
  <c r="F15"/>
  <c r="I14"/>
  <c r="I13"/>
  <c r="F13"/>
  <c r="I12"/>
  <c r="I11"/>
  <c r="I10"/>
  <c r="I9"/>
  <c r="I8"/>
  <c r="J11" l="1"/>
  <c r="J10"/>
  <c r="J9"/>
  <c r="J37"/>
  <c r="J39"/>
  <c r="J36"/>
  <c r="J38"/>
  <c r="J12"/>
  <c r="J13"/>
  <c r="J14"/>
  <c r="J15"/>
</calcChain>
</file>

<file path=xl/sharedStrings.xml><?xml version="1.0" encoding="utf-8"?>
<sst xmlns="http://schemas.openxmlformats.org/spreadsheetml/2006/main" count="102" uniqueCount="34">
  <si>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</si>
  <si>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</si>
  <si>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</si>
  <si>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Предельный тариф на услугу регионального оператора, утвержденный постановлением агенства по тарифам и ценам от 28.11.2022 № 94-п/28, руб./куб.м</t>
  </si>
  <si>
    <t>Льготный тариф на услугу регионального оператора, утвержденный постановлением агенства по тарифам и ценам от 28.11.2022 № 94-п/28, руб./куб.м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</si>
  <si>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</si>
  <si>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</si>
  <si>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</si>
  <si>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</si>
  <si>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Количество потребителей, которым оказаны услуги согласно отчету регионального оператора за расчетный период, чел.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</si>
  <si>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</si>
  <si>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</si>
  <si>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</si>
  <si>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</si>
  <si>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*Индекс изменения численности населения, в % к предыдущему году = 0,9918 согласно таблице 2.9. территориальной схемы по обращению с отходами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</si>
  <si>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2024 году, руб </t>
  </si>
  <si>
    <t>Выплата в январе 2024 г. за декабрь 2023 г. (прогнозные значения)</t>
  </si>
  <si>
    <t>5=3*4/12</t>
  </si>
  <si>
    <t>Выплата в феврале 2024 г. за январь 2024 г. (прогнозные значения)</t>
  </si>
  <si>
    <t>Выплата в марте 2024 г. за февраль 2024 г. (прогнозные значения)</t>
  </si>
  <si>
    <t>Выплата в апреле 2024 г. за март 2024 г. (прогнозные значения)</t>
  </si>
  <si>
    <t>Выплата в мае 2024 г. за апрель 2024 г. (прогнозные значения)</t>
  </si>
  <si>
    <t>Выплата в июне 2024 г. за май 2024 г. (прогнозные значения)</t>
  </si>
  <si>
    <t>Выплата в июле 2024 г. за июнь 2024 г. (прогнозные значения)</t>
  </si>
  <si>
    <t>Выплата в августе 2024 г. за июль 2024 г. (прогнозные значения)</t>
  </si>
  <si>
    <t>Выплата в сентябре 2024 г. за август 2024 г. (прогнозные значения)</t>
  </si>
  <si>
    <t>Выплата в октябре 2024 г. за сентябрь 2024 г. (прогнозные значения)</t>
  </si>
  <si>
    <t>Выплата в ноябре 2024 г. за октябрь 2024 г. (прогнозные значения)</t>
  </si>
  <si>
    <t>Выплата в декабре 2024 г. за ноябрь 2024 г. (прогнозные значения)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</si>
  <si>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</si>
  <si>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</si>
  <si>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Расчет потребности средств областного бюджета на 2024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</si>
  <si>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Приложение № 18</t>
  </si>
  <si>
    <t>к пояснительной записке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</si>
</sst>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wrapText="1"/>
    </xf>
    <xf numFmtId="164" fontId="2" fillId="0" borderId="7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wrapText="1"/>
    </xf>
    <xf numFmtId="164" fontId="4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/>
    </xf>
    <xf numFmtId="164" fontId="11" fillId="0" borderId="5" xfId="0" applyNumberFormat="1" applyFont="1" applyFill="1" applyBorder="1" applyAlignment="1">
      <alignment horizontal="right" vertical="center" wrapText="1"/>
    </xf>
    <xf numFmtId="164" fontId="11" fillId="0" borderId="12" xfId="0" applyNumberFormat="1" applyFont="1" applyFill="1" applyBorder="1" applyAlignment="1">
      <alignment horizontal="right" vertical="center" wrapText="1"/>
    </xf>
    <xf numFmtId="164" fontId="11" fillId="0" borderId="6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12" fillId="0" borderId="2" xfId="3" applyNumberFormat="1" applyFont="1" applyFill="1" applyBorder="1" applyAlignment="1">
      <alignment horizontal="center" vertical="center" wrapText="1"/>
    </xf>
    <xf numFmtId="164" fontId="12" fillId="0" borderId="4" xfId="3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 vertical="center"/>
    </xf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BreakPreview" zoomScaleNormal="70" zoomScaleSheetLayoutView="100" workbookViewId="0">
      <selection activeCell="J3" sqref="J3"/>
    </sheetView>
  </sheetViews>
  <sheetFormatPr defaultColWidth="9.140625" defaultRowHeight="8.25"/>
  <cols>
    <col min="1" max="1" width="17.7109375" style="1" customWidth="1"/>
    <col min="2" max="2" width="15.28515625" style="1" customWidth="1"/>
    <col min="3" max="3" width="7.7109375" style="1" customWidth="1"/>
    <col min="4" max="4" width="24.28515625" style="1" customWidth="1"/>
    <col min="5" max="5" width="15.5703125" style="1" customWidth="1"/>
    <col min="6" max="6" width="16.5703125" style="1" customWidth="1"/>
    <col min="7" max="7" width="20.5703125" style="1" customWidth="1"/>
    <col min="8" max="8" width="21" style="1" customWidth="1"/>
    <col min="9" max="9" width="15" style="1" customWidth="1"/>
    <col min="10" max="10" width="21.42578125" style="1" customWidth="1"/>
    <col min="11" max="11" width="25.42578125" style="7" customWidth="1"/>
    <col min="12" max="12" width="20.5703125" style="1" customWidth="1"/>
    <col min="13" max="16384" width="9.140625" style="1"/>
  </cols>
  <sheetData>
    <row r="1" spans="1:12" ht="17.25" customHeight="1">
      <c r="J1" s="42" t="s">
        <v>32</v>
      </c>
      <c r="K1" s="43"/>
    </row>
    <row r="2" spans="1:12" ht="15.75" customHeight="1">
      <c r="J2" s="42" t="s">
        <v>33</v>
      </c>
      <c r="K2" s="43"/>
    </row>
    <row r="3" spans="1:12" ht="15" customHeight="1">
      <c r="J3" s="42"/>
      <c r="K3" s="43"/>
    </row>
    <row r="4" spans="1:12" ht="36.75" customHeight="1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"/>
    </row>
    <row r="5" spans="1:12" ht="57.75" customHeight="1">
      <c r="A5" s="34" t="s">
        <v>1</v>
      </c>
      <c r="B5" s="36" t="s">
        <v>0</v>
      </c>
      <c r="C5" s="37"/>
      <c r="D5" s="34" t="s">
        <v>2</v>
      </c>
      <c r="E5" s="34" t="s">
        <v>9</v>
      </c>
      <c r="F5" s="34" t="s">
        <v>8</v>
      </c>
      <c r="G5" s="34" t="s">
        <v>3</v>
      </c>
      <c r="H5" s="34" t="s">
        <v>4</v>
      </c>
      <c r="I5" s="34" t="s">
        <v>5</v>
      </c>
      <c r="J5" s="36" t="s">
        <v>6</v>
      </c>
      <c r="K5" s="40" t="s">
        <v>29</v>
      </c>
    </row>
    <row r="6" spans="1:12" ht="87.75" customHeight="1">
      <c r="A6" s="35"/>
      <c r="B6" s="38"/>
      <c r="C6" s="39"/>
      <c r="D6" s="35"/>
      <c r="E6" s="35"/>
      <c r="F6" s="35"/>
      <c r="G6" s="35"/>
      <c r="H6" s="35"/>
      <c r="I6" s="35"/>
      <c r="J6" s="38"/>
      <c r="K6" s="41"/>
    </row>
    <row r="7" spans="1:12" ht="9" customHeight="1">
      <c r="A7" s="3">
        <v>1</v>
      </c>
      <c r="B7" s="31">
        <v>2</v>
      </c>
      <c r="C7" s="32"/>
      <c r="D7" s="3">
        <v>3</v>
      </c>
      <c r="E7" s="3">
        <v>4</v>
      </c>
      <c r="F7" s="3" t="s">
        <v>17</v>
      </c>
      <c r="G7" s="3">
        <v>6</v>
      </c>
      <c r="H7" s="3">
        <v>7</v>
      </c>
      <c r="I7" s="3" t="s">
        <v>7</v>
      </c>
      <c r="J7" s="3" t="s">
        <v>30</v>
      </c>
      <c r="K7" s="3">
        <v>10</v>
      </c>
    </row>
    <row r="8" spans="1:12" ht="18" customHeight="1">
      <c r="A8" s="25" t="s">
        <v>16</v>
      </c>
      <c r="B8" s="28" t="s">
        <v>10</v>
      </c>
      <c r="C8" s="12" t="s">
        <v>11</v>
      </c>
      <c r="D8" s="14">
        <v>2.75</v>
      </c>
      <c r="E8" s="15">
        <v>733732</v>
      </c>
      <c r="F8" s="14">
        <f>D8*E8/12</f>
        <v>168146.91666666666</v>
      </c>
      <c r="G8" s="16">
        <v>986.02</v>
      </c>
      <c r="H8" s="16">
        <v>371.17</v>
      </c>
      <c r="I8" s="14">
        <f>G8-H8</f>
        <v>614.84999999999991</v>
      </c>
      <c r="J8" s="17">
        <f>F8*I8</f>
        <v>103385131.71249998</v>
      </c>
      <c r="K8" s="30">
        <f>SUM(J8:J11)</f>
        <v>134667013.99874997</v>
      </c>
    </row>
    <row r="9" spans="1:12" ht="21" customHeight="1">
      <c r="A9" s="26"/>
      <c r="B9" s="29"/>
      <c r="C9" s="13" t="s">
        <v>12</v>
      </c>
      <c r="D9" s="14">
        <v>2.06</v>
      </c>
      <c r="E9" s="15">
        <v>19939</v>
      </c>
      <c r="F9" s="14">
        <f t="shared" ref="F9:F11" si="0">D9*E9/12</f>
        <v>3422.8616666666671</v>
      </c>
      <c r="G9" s="16">
        <v>986.02</v>
      </c>
      <c r="H9" s="16">
        <v>371.17</v>
      </c>
      <c r="I9" s="14">
        <f t="shared" ref="I9:I11" si="1">G9-H9</f>
        <v>614.84999999999991</v>
      </c>
      <c r="J9" s="17">
        <f t="shared" ref="J9:J11" si="2">F9*I9</f>
        <v>2104546.4957499998</v>
      </c>
      <c r="K9" s="30"/>
    </row>
    <row r="10" spans="1:12" ht="18.600000000000001" customHeight="1">
      <c r="A10" s="26"/>
      <c r="B10" s="28" t="s">
        <v>13</v>
      </c>
      <c r="C10" s="12" t="s">
        <v>11</v>
      </c>
      <c r="D10" s="14">
        <v>1.95</v>
      </c>
      <c r="E10" s="15">
        <v>178328</v>
      </c>
      <c r="F10" s="14">
        <f t="shared" si="0"/>
        <v>28978.3</v>
      </c>
      <c r="G10" s="16">
        <v>986.02</v>
      </c>
      <c r="H10" s="16">
        <v>371.17</v>
      </c>
      <c r="I10" s="14">
        <f t="shared" si="1"/>
        <v>614.84999999999991</v>
      </c>
      <c r="J10" s="17">
        <f t="shared" si="2"/>
        <v>17817307.754999995</v>
      </c>
      <c r="K10" s="30"/>
    </row>
    <row r="11" spans="1:12" ht="19.149999999999999" customHeight="1">
      <c r="A11" s="27"/>
      <c r="B11" s="29"/>
      <c r="C11" s="13" t="s">
        <v>12</v>
      </c>
      <c r="D11" s="14">
        <v>1.72</v>
      </c>
      <c r="E11" s="15">
        <v>128903</v>
      </c>
      <c r="F11" s="14">
        <f t="shared" si="0"/>
        <v>18476.096666666668</v>
      </c>
      <c r="G11" s="16">
        <v>986.02</v>
      </c>
      <c r="H11" s="16">
        <v>371.17</v>
      </c>
      <c r="I11" s="14">
        <f t="shared" si="1"/>
        <v>614.84999999999991</v>
      </c>
      <c r="J11" s="17">
        <f t="shared" si="2"/>
        <v>11360028.035499999</v>
      </c>
      <c r="K11" s="30"/>
    </row>
    <row r="12" spans="1:12" ht="18" customHeight="1">
      <c r="A12" s="25" t="s">
        <v>18</v>
      </c>
      <c r="B12" s="28" t="s">
        <v>10</v>
      </c>
      <c r="C12" s="12" t="s">
        <v>11</v>
      </c>
      <c r="D12" s="14">
        <v>2.75</v>
      </c>
      <c r="E12" s="18">
        <f t="shared" ref="E12:E15" si="3">E8*0.9918</f>
        <v>727715.39760000003</v>
      </c>
      <c r="F12" s="14">
        <f>D12*E12/12</f>
        <v>166768.11195000002</v>
      </c>
      <c r="G12" s="16">
        <v>986.02</v>
      </c>
      <c r="H12" s="16">
        <v>371.17</v>
      </c>
      <c r="I12" s="14">
        <f>G12-H12</f>
        <v>614.84999999999991</v>
      </c>
      <c r="J12" s="17">
        <f>F12*I12</f>
        <v>102537373.63245749</v>
      </c>
      <c r="K12" s="30">
        <f>SUM(J12:J15)</f>
        <v>133562744.48396024</v>
      </c>
    </row>
    <row r="13" spans="1:12" ht="21" customHeight="1">
      <c r="A13" s="26"/>
      <c r="B13" s="29"/>
      <c r="C13" s="13" t="s">
        <v>12</v>
      </c>
      <c r="D13" s="14">
        <v>2.06</v>
      </c>
      <c r="E13" s="18">
        <f t="shared" si="3"/>
        <v>19775.500199999999</v>
      </c>
      <c r="F13" s="14">
        <f t="shared" ref="F13:F15" si="4">D13*E13/12</f>
        <v>3394.7942010000002</v>
      </c>
      <c r="G13" s="16">
        <v>986.02</v>
      </c>
      <c r="H13" s="16">
        <v>371.17</v>
      </c>
      <c r="I13" s="14">
        <f t="shared" ref="I13:I15" si="5">G13-H13</f>
        <v>614.84999999999991</v>
      </c>
      <c r="J13" s="17">
        <f t="shared" ref="J13:J15" si="6">F13*I13</f>
        <v>2087289.2144848497</v>
      </c>
      <c r="K13" s="30"/>
    </row>
    <row r="14" spans="1:12" ht="18.600000000000001" customHeight="1">
      <c r="A14" s="26"/>
      <c r="B14" s="28" t="s">
        <v>13</v>
      </c>
      <c r="C14" s="12" t="s">
        <v>11</v>
      </c>
      <c r="D14" s="14">
        <v>1.95</v>
      </c>
      <c r="E14" s="18">
        <f t="shared" si="3"/>
        <v>176865.71040000001</v>
      </c>
      <c r="F14" s="14">
        <f t="shared" si="4"/>
        <v>28740.677939999998</v>
      </c>
      <c r="G14" s="16">
        <v>986.02</v>
      </c>
      <c r="H14" s="16">
        <v>371.17</v>
      </c>
      <c r="I14" s="14">
        <f t="shared" si="5"/>
        <v>614.84999999999991</v>
      </c>
      <c r="J14" s="17">
        <f t="shared" si="6"/>
        <v>17671205.831408996</v>
      </c>
      <c r="K14" s="30"/>
    </row>
    <row r="15" spans="1:12" ht="19.149999999999999" customHeight="1">
      <c r="A15" s="27"/>
      <c r="B15" s="29"/>
      <c r="C15" s="13" t="s">
        <v>12</v>
      </c>
      <c r="D15" s="14">
        <v>1.72</v>
      </c>
      <c r="E15" s="18">
        <f t="shared" si="3"/>
        <v>127845.9954</v>
      </c>
      <c r="F15" s="14">
        <f t="shared" si="4"/>
        <v>18324.592674</v>
      </c>
      <c r="G15" s="16">
        <v>986.02</v>
      </c>
      <c r="H15" s="16">
        <v>371.17</v>
      </c>
      <c r="I15" s="14">
        <f t="shared" si="5"/>
        <v>614.84999999999991</v>
      </c>
      <c r="J15" s="17">
        <f t="shared" si="6"/>
        <v>11266875.805608898</v>
      </c>
      <c r="K15" s="30"/>
    </row>
    <row r="16" spans="1:12" ht="18" customHeight="1">
      <c r="A16" s="25" t="s">
        <v>19</v>
      </c>
      <c r="B16" s="28" t="s">
        <v>10</v>
      </c>
      <c r="C16" s="12" t="s">
        <v>11</v>
      </c>
      <c r="D16" s="14">
        <v>2.75</v>
      </c>
      <c r="E16" s="18">
        <f>E12</f>
        <v>727715.39760000003</v>
      </c>
      <c r="F16" s="14">
        <f>D16*E16/12</f>
        <v>166768.11195000002</v>
      </c>
      <c r="G16" s="16">
        <v>986.02</v>
      </c>
      <c r="H16" s="16">
        <v>371.17</v>
      </c>
      <c r="I16" s="14">
        <f>G16-H16</f>
        <v>614.84999999999991</v>
      </c>
      <c r="J16" s="17">
        <f>F16*I16</f>
        <v>102537373.63245749</v>
      </c>
      <c r="K16" s="30">
        <f>SUM(J16:J19)</f>
        <v>133562744.48396024</v>
      </c>
    </row>
    <row r="17" spans="1:11" ht="21" customHeight="1">
      <c r="A17" s="26"/>
      <c r="B17" s="29"/>
      <c r="C17" s="13" t="s">
        <v>12</v>
      </c>
      <c r="D17" s="14">
        <v>2.06</v>
      </c>
      <c r="E17" s="18">
        <f t="shared" ref="E17:E55" si="7">E13</f>
        <v>19775.500199999999</v>
      </c>
      <c r="F17" s="14">
        <f t="shared" ref="F17:F19" si="8">D17*E17/12</f>
        <v>3394.7942010000002</v>
      </c>
      <c r="G17" s="16">
        <v>986.02</v>
      </c>
      <c r="H17" s="16">
        <v>371.17</v>
      </c>
      <c r="I17" s="14">
        <f t="shared" ref="I17:I19" si="9">G17-H17</f>
        <v>614.84999999999991</v>
      </c>
      <c r="J17" s="17">
        <f t="shared" ref="J17:J19" si="10">F17*I17</f>
        <v>2087289.2144848497</v>
      </c>
      <c r="K17" s="30"/>
    </row>
    <row r="18" spans="1:11" ht="18.600000000000001" customHeight="1">
      <c r="A18" s="26"/>
      <c r="B18" s="28" t="s">
        <v>13</v>
      </c>
      <c r="C18" s="12" t="s">
        <v>11</v>
      </c>
      <c r="D18" s="14">
        <v>1.95</v>
      </c>
      <c r="E18" s="18">
        <f t="shared" si="7"/>
        <v>176865.71040000001</v>
      </c>
      <c r="F18" s="14">
        <f t="shared" si="8"/>
        <v>28740.677939999998</v>
      </c>
      <c r="G18" s="16">
        <v>986.02</v>
      </c>
      <c r="H18" s="16">
        <v>371.17</v>
      </c>
      <c r="I18" s="14">
        <f t="shared" si="9"/>
        <v>614.84999999999991</v>
      </c>
      <c r="J18" s="17">
        <f t="shared" si="10"/>
        <v>17671205.831408996</v>
      </c>
      <c r="K18" s="30"/>
    </row>
    <row r="19" spans="1:11" ht="19.149999999999999" customHeight="1">
      <c r="A19" s="27"/>
      <c r="B19" s="29"/>
      <c r="C19" s="13" t="s">
        <v>12</v>
      </c>
      <c r="D19" s="14">
        <v>1.72</v>
      </c>
      <c r="E19" s="18">
        <f t="shared" si="7"/>
        <v>127845.9954</v>
      </c>
      <c r="F19" s="14">
        <f t="shared" si="8"/>
        <v>18324.592674</v>
      </c>
      <c r="G19" s="16">
        <v>986.02</v>
      </c>
      <c r="H19" s="16">
        <v>371.17</v>
      </c>
      <c r="I19" s="14">
        <f t="shared" si="9"/>
        <v>614.84999999999991</v>
      </c>
      <c r="J19" s="17">
        <f t="shared" si="10"/>
        <v>11266875.805608898</v>
      </c>
      <c r="K19" s="30"/>
    </row>
    <row r="20" spans="1:11" ht="18" customHeight="1">
      <c r="A20" s="25" t="s">
        <v>20</v>
      </c>
      <c r="B20" s="28" t="s">
        <v>10</v>
      </c>
      <c r="C20" s="12" t="s">
        <v>11</v>
      </c>
      <c r="D20" s="14">
        <v>2.75</v>
      </c>
      <c r="E20" s="18">
        <f>E16</f>
        <v>727715.39760000003</v>
      </c>
      <c r="F20" s="14">
        <f>D20*E20/12</f>
        <v>166768.11195000002</v>
      </c>
      <c r="G20" s="16">
        <v>986.02</v>
      </c>
      <c r="H20" s="16">
        <v>371.17</v>
      </c>
      <c r="I20" s="14">
        <f>G20-H20</f>
        <v>614.84999999999991</v>
      </c>
      <c r="J20" s="17">
        <f>F20*I20</f>
        <v>102537373.63245749</v>
      </c>
      <c r="K20" s="30">
        <f>SUM(J20:J23)</f>
        <v>133562744.48396024</v>
      </c>
    </row>
    <row r="21" spans="1:11" ht="21" customHeight="1">
      <c r="A21" s="26"/>
      <c r="B21" s="29"/>
      <c r="C21" s="13" t="s">
        <v>12</v>
      </c>
      <c r="D21" s="14">
        <v>2.06</v>
      </c>
      <c r="E21" s="18">
        <f t="shared" si="7"/>
        <v>19775.500199999999</v>
      </c>
      <c r="F21" s="14">
        <f t="shared" ref="F21:F23" si="11">D21*E21/12</f>
        <v>3394.7942010000002</v>
      </c>
      <c r="G21" s="16">
        <v>986.02</v>
      </c>
      <c r="H21" s="16">
        <v>371.17</v>
      </c>
      <c r="I21" s="14">
        <f t="shared" ref="I21:I23" si="12">G21-H21</f>
        <v>614.84999999999991</v>
      </c>
      <c r="J21" s="17">
        <f t="shared" ref="J21:J23" si="13">F21*I21</f>
        <v>2087289.2144848497</v>
      </c>
      <c r="K21" s="30"/>
    </row>
    <row r="22" spans="1:11" ht="18.600000000000001" customHeight="1">
      <c r="A22" s="26"/>
      <c r="B22" s="28" t="s">
        <v>13</v>
      </c>
      <c r="C22" s="12" t="s">
        <v>11</v>
      </c>
      <c r="D22" s="14">
        <v>1.95</v>
      </c>
      <c r="E22" s="18">
        <f t="shared" si="7"/>
        <v>176865.71040000001</v>
      </c>
      <c r="F22" s="14">
        <f t="shared" si="11"/>
        <v>28740.677939999998</v>
      </c>
      <c r="G22" s="16">
        <v>986.02</v>
      </c>
      <c r="H22" s="16">
        <v>371.17</v>
      </c>
      <c r="I22" s="14">
        <f t="shared" si="12"/>
        <v>614.84999999999991</v>
      </c>
      <c r="J22" s="17">
        <f t="shared" si="13"/>
        <v>17671205.831408996</v>
      </c>
      <c r="K22" s="30"/>
    </row>
    <row r="23" spans="1:11" ht="19.149999999999999" customHeight="1">
      <c r="A23" s="27"/>
      <c r="B23" s="29"/>
      <c r="C23" s="13" t="s">
        <v>12</v>
      </c>
      <c r="D23" s="14">
        <v>1.72</v>
      </c>
      <c r="E23" s="18">
        <f t="shared" si="7"/>
        <v>127845.9954</v>
      </c>
      <c r="F23" s="14">
        <f t="shared" si="11"/>
        <v>18324.592674</v>
      </c>
      <c r="G23" s="16">
        <v>986.02</v>
      </c>
      <c r="H23" s="16">
        <v>371.17</v>
      </c>
      <c r="I23" s="14">
        <f t="shared" si="12"/>
        <v>614.84999999999991</v>
      </c>
      <c r="J23" s="17">
        <f t="shared" si="13"/>
        <v>11266875.805608898</v>
      </c>
      <c r="K23" s="30"/>
    </row>
    <row r="24" spans="1:11" ht="18" customHeight="1">
      <c r="A24" s="25" t="s">
        <v>21</v>
      </c>
      <c r="B24" s="28" t="s">
        <v>10</v>
      </c>
      <c r="C24" s="12" t="s">
        <v>11</v>
      </c>
      <c r="D24" s="14">
        <v>2.75</v>
      </c>
      <c r="E24" s="18">
        <f>E20</f>
        <v>727715.39760000003</v>
      </c>
      <c r="F24" s="14">
        <f>D24*E24/12</f>
        <v>166768.11195000002</v>
      </c>
      <c r="G24" s="16">
        <v>986.02</v>
      </c>
      <c r="H24" s="16">
        <v>371.17</v>
      </c>
      <c r="I24" s="14">
        <f>G24-H24</f>
        <v>614.84999999999991</v>
      </c>
      <c r="J24" s="17">
        <f>F24*I24</f>
        <v>102537373.63245749</v>
      </c>
      <c r="K24" s="30">
        <f>SUM(J24:J27)</f>
        <v>133562744.48396024</v>
      </c>
    </row>
    <row r="25" spans="1:11" ht="21" customHeight="1">
      <c r="A25" s="26"/>
      <c r="B25" s="29"/>
      <c r="C25" s="13" t="s">
        <v>12</v>
      </c>
      <c r="D25" s="14">
        <v>2.06</v>
      </c>
      <c r="E25" s="18">
        <f t="shared" si="7"/>
        <v>19775.500199999999</v>
      </c>
      <c r="F25" s="14">
        <f t="shared" ref="F25:F27" si="14">D25*E25/12</f>
        <v>3394.7942010000002</v>
      </c>
      <c r="G25" s="16">
        <v>986.02</v>
      </c>
      <c r="H25" s="16">
        <v>371.17</v>
      </c>
      <c r="I25" s="14">
        <f t="shared" ref="I25:I27" si="15">G25-H25</f>
        <v>614.84999999999991</v>
      </c>
      <c r="J25" s="17">
        <f t="shared" ref="J25:J27" si="16">F25*I25</f>
        <v>2087289.2144848497</v>
      </c>
      <c r="K25" s="30"/>
    </row>
    <row r="26" spans="1:11" ht="18.600000000000001" customHeight="1">
      <c r="A26" s="26"/>
      <c r="B26" s="28" t="s">
        <v>13</v>
      </c>
      <c r="C26" s="12" t="s">
        <v>11</v>
      </c>
      <c r="D26" s="14">
        <v>1.95</v>
      </c>
      <c r="E26" s="18">
        <f t="shared" si="7"/>
        <v>176865.71040000001</v>
      </c>
      <c r="F26" s="14">
        <f t="shared" si="14"/>
        <v>28740.677939999998</v>
      </c>
      <c r="G26" s="16">
        <v>986.02</v>
      </c>
      <c r="H26" s="16">
        <v>371.17</v>
      </c>
      <c r="I26" s="14">
        <f t="shared" si="15"/>
        <v>614.84999999999991</v>
      </c>
      <c r="J26" s="17">
        <f t="shared" si="16"/>
        <v>17671205.831408996</v>
      </c>
      <c r="K26" s="30"/>
    </row>
    <row r="27" spans="1:11" ht="19.149999999999999" customHeight="1">
      <c r="A27" s="27"/>
      <c r="B27" s="29"/>
      <c r="C27" s="13" t="s">
        <v>12</v>
      </c>
      <c r="D27" s="14">
        <v>1.72</v>
      </c>
      <c r="E27" s="18">
        <f t="shared" si="7"/>
        <v>127845.9954</v>
      </c>
      <c r="F27" s="14">
        <f t="shared" si="14"/>
        <v>18324.592674</v>
      </c>
      <c r="G27" s="16">
        <v>986.02</v>
      </c>
      <c r="H27" s="16">
        <v>371.17</v>
      </c>
      <c r="I27" s="14">
        <f t="shared" si="15"/>
        <v>614.84999999999991</v>
      </c>
      <c r="J27" s="17">
        <f t="shared" si="16"/>
        <v>11266875.805608898</v>
      </c>
      <c r="K27" s="30"/>
    </row>
    <row r="28" spans="1:11" ht="18" customHeight="1">
      <c r="A28" s="25" t="s">
        <v>22</v>
      </c>
      <c r="B28" s="28" t="s">
        <v>10</v>
      </c>
      <c r="C28" s="12" t="s">
        <v>11</v>
      </c>
      <c r="D28" s="14">
        <v>2.75</v>
      </c>
      <c r="E28" s="18">
        <f>E24</f>
        <v>727715.39760000003</v>
      </c>
      <c r="F28" s="14">
        <f>D28*E28/12</f>
        <v>166768.11195000002</v>
      </c>
      <c r="G28" s="16">
        <v>986.02</v>
      </c>
      <c r="H28" s="16">
        <v>371.17</v>
      </c>
      <c r="I28" s="14">
        <f>G28-H28</f>
        <v>614.84999999999991</v>
      </c>
      <c r="J28" s="17">
        <f>F28*I28</f>
        <v>102537373.63245749</v>
      </c>
      <c r="K28" s="30">
        <f>SUM(J28:J31)</f>
        <v>133562744.48396024</v>
      </c>
    </row>
    <row r="29" spans="1:11" ht="21" customHeight="1">
      <c r="A29" s="26"/>
      <c r="B29" s="29"/>
      <c r="C29" s="13" t="s">
        <v>12</v>
      </c>
      <c r="D29" s="14">
        <v>2.06</v>
      </c>
      <c r="E29" s="18">
        <f t="shared" si="7"/>
        <v>19775.500199999999</v>
      </c>
      <c r="F29" s="14">
        <f t="shared" ref="F29:F31" si="17">D29*E29/12</f>
        <v>3394.7942010000002</v>
      </c>
      <c r="G29" s="16">
        <v>986.02</v>
      </c>
      <c r="H29" s="16">
        <v>371.17</v>
      </c>
      <c r="I29" s="14">
        <f t="shared" ref="I29:I31" si="18">G29-H29</f>
        <v>614.84999999999991</v>
      </c>
      <c r="J29" s="17">
        <f t="shared" ref="J29:J31" si="19">F29*I29</f>
        <v>2087289.2144848497</v>
      </c>
      <c r="K29" s="30"/>
    </row>
    <row r="30" spans="1:11" ht="18.600000000000001" customHeight="1">
      <c r="A30" s="26"/>
      <c r="B30" s="28" t="s">
        <v>13</v>
      </c>
      <c r="C30" s="12" t="s">
        <v>11</v>
      </c>
      <c r="D30" s="14">
        <v>1.95</v>
      </c>
      <c r="E30" s="18">
        <f t="shared" si="7"/>
        <v>176865.71040000001</v>
      </c>
      <c r="F30" s="14">
        <f t="shared" si="17"/>
        <v>28740.677939999998</v>
      </c>
      <c r="G30" s="16">
        <v>986.02</v>
      </c>
      <c r="H30" s="16">
        <v>371.17</v>
      </c>
      <c r="I30" s="14">
        <f t="shared" si="18"/>
        <v>614.84999999999991</v>
      </c>
      <c r="J30" s="17">
        <f t="shared" si="19"/>
        <v>17671205.831408996</v>
      </c>
      <c r="K30" s="30"/>
    </row>
    <row r="31" spans="1:11" ht="19.149999999999999" customHeight="1">
      <c r="A31" s="27"/>
      <c r="B31" s="29"/>
      <c r="C31" s="13" t="s">
        <v>12</v>
      </c>
      <c r="D31" s="14">
        <v>1.72</v>
      </c>
      <c r="E31" s="18">
        <f t="shared" si="7"/>
        <v>127845.9954</v>
      </c>
      <c r="F31" s="14">
        <f t="shared" si="17"/>
        <v>18324.592674</v>
      </c>
      <c r="G31" s="16">
        <v>986.02</v>
      </c>
      <c r="H31" s="16">
        <v>371.17</v>
      </c>
      <c r="I31" s="14">
        <f t="shared" si="18"/>
        <v>614.84999999999991</v>
      </c>
      <c r="J31" s="17">
        <f t="shared" si="19"/>
        <v>11266875.805608898</v>
      </c>
      <c r="K31" s="30"/>
    </row>
    <row r="32" spans="1:11" ht="18" customHeight="1">
      <c r="A32" s="25" t="s">
        <v>23</v>
      </c>
      <c r="B32" s="28" t="s">
        <v>10</v>
      </c>
      <c r="C32" s="12" t="s">
        <v>11</v>
      </c>
      <c r="D32" s="14">
        <v>2.75</v>
      </c>
      <c r="E32" s="18">
        <f>E28</f>
        <v>727715.39760000003</v>
      </c>
      <c r="F32" s="14">
        <f>D32*E32/12</f>
        <v>166768.11195000002</v>
      </c>
      <c r="G32" s="16">
        <v>986.02</v>
      </c>
      <c r="H32" s="16">
        <v>371.17</v>
      </c>
      <c r="I32" s="14">
        <f>G32-H32</f>
        <v>614.84999999999991</v>
      </c>
      <c r="J32" s="17">
        <f>F32*I32</f>
        <v>102537373.63245749</v>
      </c>
      <c r="K32" s="30">
        <f>SUM(J32:J35)</f>
        <v>133562744.48396024</v>
      </c>
    </row>
    <row r="33" spans="1:11" ht="21" customHeight="1">
      <c r="A33" s="26"/>
      <c r="B33" s="29"/>
      <c r="C33" s="13" t="s">
        <v>12</v>
      </c>
      <c r="D33" s="14">
        <v>2.06</v>
      </c>
      <c r="E33" s="18">
        <f t="shared" si="7"/>
        <v>19775.500199999999</v>
      </c>
      <c r="F33" s="14">
        <f t="shared" ref="F33:F35" si="20">D33*E33/12</f>
        <v>3394.7942010000002</v>
      </c>
      <c r="G33" s="16">
        <v>986.02</v>
      </c>
      <c r="H33" s="16">
        <v>371.17</v>
      </c>
      <c r="I33" s="14">
        <f t="shared" ref="I33:I35" si="21">G33-H33</f>
        <v>614.84999999999991</v>
      </c>
      <c r="J33" s="17">
        <f t="shared" ref="J33:J35" si="22">F33*I33</f>
        <v>2087289.2144848497</v>
      </c>
      <c r="K33" s="30"/>
    </row>
    <row r="34" spans="1:11" ht="18.600000000000001" customHeight="1">
      <c r="A34" s="26"/>
      <c r="B34" s="28" t="s">
        <v>13</v>
      </c>
      <c r="C34" s="12" t="s">
        <v>11</v>
      </c>
      <c r="D34" s="14">
        <v>1.95</v>
      </c>
      <c r="E34" s="18">
        <f t="shared" si="7"/>
        <v>176865.71040000001</v>
      </c>
      <c r="F34" s="14">
        <f t="shared" si="20"/>
        <v>28740.677939999998</v>
      </c>
      <c r="G34" s="16">
        <v>986.02</v>
      </c>
      <c r="H34" s="16">
        <v>371.17</v>
      </c>
      <c r="I34" s="14">
        <f t="shared" si="21"/>
        <v>614.84999999999991</v>
      </c>
      <c r="J34" s="17">
        <f t="shared" si="22"/>
        <v>17671205.831408996</v>
      </c>
      <c r="K34" s="30"/>
    </row>
    <row r="35" spans="1:11" ht="19.149999999999999" customHeight="1">
      <c r="A35" s="27"/>
      <c r="B35" s="29"/>
      <c r="C35" s="13" t="s">
        <v>12</v>
      </c>
      <c r="D35" s="14">
        <v>1.72</v>
      </c>
      <c r="E35" s="18">
        <f t="shared" si="7"/>
        <v>127845.9954</v>
      </c>
      <c r="F35" s="14">
        <f t="shared" si="20"/>
        <v>18324.592674</v>
      </c>
      <c r="G35" s="16">
        <v>986.02</v>
      </c>
      <c r="H35" s="16">
        <v>371.17</v>
      </c>
      <c r="I35" s="14">
        <f t="shared" si="21"/>
        <v>614.84999999999991</v>
      </c>
      <c r="J35" s="17">
        <f t="shared" si="22"/>
        <v>11266875.805608898</v>
      </c>
      <c r="K35" s="30"/>
    </row>
    <row r="36" spans="1:11" ht="18" customHeight="1">
      <c r="A36" s="25" t="s">
        <v>24</v>
      </c>
      <c r="B36" s="28" t="s">
        <v>10</v>
      </c>
      <c r="C36" s="12" t="s">
        <v>11</v>
      </c>
      <c r="D36" s="14">
        <v>2.75</v>
      </c>
      <c r="E36" s="15">
        <f>E32</f>
        <v>727715.39760000003</v>
      </c>
      <c r="F36" s="14">
        <f>D36*E36/12</f>
        <v>166768.11195000002</v>
      </c>
      <c r="G36" s="16">
        <v>1033.44</v>
      </c>
      <c r="H36" s="16">
        <v>394.55</v>
      </c>
      <c r="I36" s="14">
        <f>G36-H36</f>
        <v>638.8900000000001</v>
      </c>
      <c r="J36" s="17">
        <f>F36*I36</f>
        <v>106546479.04373553</v>
      </c>
      <c r="K36" s="30">
        <f>SUM(J36:J39)</f>
        <v>138784909.8533909</v>
      </c>
    </row>
    <row r="37" spans="1:11" ht="21" customHeight="1">
      <c r="A37" s="26"/>
      <c r="B37" s="29"/>
      <c r="C37" s="13" t="s">
        <v>12</v>
      </c>
      <c r="D37" s="14">
        <v>2.06</v>
      </c>
      <c r="E37" s="18">
        <f t="shared" si="7"/>
        <v>19775.500199999999</v>
      </c>
      <c r="F37" s="14">
        <f t="shared" ref="F37:F39" si="23">D37*E37/12</f>
        <v>3394.7942010000002</v>
      </c>
      <c r="G37" s="16">
        <v>1033.44</v>
      </c>
      <c r="H37" s="16">
        <v>394.55</v>
      </c>
      <c r="I37" s="14">
        <f t="shared" ref="I37:I39" si="24">G37-H37</f>
        <v>638.8900000000001</v>
      </c>
      <c r="J37" s="17">
        <f t="shared" ref="J37:J39" si="25">F37*I37</f>
        <v>2168900.0670768903</v>
      </c>
      <c r="K37" s="30"/>
    </row>
    <row r="38" spans="1:11" ht="18.600000000000001" customHeight="1">
      <c r="A38" s="26"/>
      <c r="B38" s="28" t="s">
        <v>13</v>
      </c>
      <c r="C38" s="12" t="s">
        <v>11</v>
      </c>
      <c r="D38" s="14">
        <v>1.95</v>
      </c>
      <c r="E38" s="18">
        <f t="shared" si="7"/>
        <v>176865.71040000001</v>
      </c>
      <c r="F38" s="14">
        <f t="shared" si="23"/>
        <v>28740.677939999998</v>
      </c>
      <c r="G38" s="16">
        <v>1033.44</v>
      </c>
      <c r="H38" s="16">
        <v>394.55</v>
      </c>
      <c r="I38" s="14">
        <f t="shared" si="24"/>
        <v>638.8900000000001</v>
      </c>
      <c r="J38" s="17">
        <f t="shared" si="25"/>
        <v>18362131.7290866</v>
      </c>
      <c r="K38" s="30"/>
    </row>
    <row r="39" spans="1:11" ht="19.149999999999999" customHeight="1">
      <c r="A39" s="27"/>
      <c r="B39" s="29"/>
      <c r="C39" s="13" t="s">
        <v>12</v>
      </c>
      <c r="D39" s="14">
        <v>1.72</v>
      </c>
      <c r="E39" s="18">
        <f t="shared" si="7"/>
        <v>127845.9954</v>
      </c>
      <c r="F39" s="14">
        <f t="shared" si="23"/>
        <v>18324.592674</v>
      </c>
      <c r="G39" s="16">
        <v>1033.44</v>
      </c>
      <c r="H39" s="16">
        <v>394.55</v>
      </c>
      <c r="I39" s="14">
        <f t="shared" si="24"/>
        <v>638.8900000000001</v>
      </c>
      <c r="J39" s="17">
        <f t="shared" si="25"/>
        <v>11707399.013491862</v>
      </c>
      <c r="K39" s="30"/>
    </row>
    <row r="40" spans="1:11" ht="18" customHeight="1">
      <c r="A40" s="25" t="s">
        <v>25</v>
      </c>
      <c r="B40" s="28" t="s">
        <v>10</v>
      </c>
      <c r="C40" s="12" t="s">
        <v>11</v>
      </c>
      <c r="D40" s="14">
        <v>2.75</v>
      </c>
      <c r="E40" s="15">
        <f>E36</f>
        <v>727715.39760000003</v>
      </c>
      <c r="F40" s="14">
        <f>D40*E40/12</f>
        <v>166768.11195000002</v>
      </c>
      <c r="G40" s="16">
        <v>1033.44</v>
      </c>
      <c r="H40" s="16">
        <v>394.55</v>
      </c>
      <c r="I40" s="14">
        <f>G40-H40</f>
        <v>638.8900000000001</v>
      </c>
      <c r="J40" s="17">
        <f>F40*I40</f>
        <v>106546479.04373553</v>
      </c>
      <c r="K40" s="30">
        <f>SUM(J40:J43)</f>
        <v>138784909.8533909</v>
      </c>
    </row>
    <row r="41" spans="1:11" ht="21" customHeight="1">
      <c r="A41" s="26"/>
      <c r="B41" s="29"/>
      <c r="C41" s="13" t="s">
        <v>12</v>
      </c>
      <c r="D41" s="14">
        <v>2.06</v>
      </c>
      <c r="E41" s="18">
        <f t="shared" si="7"/>
        <v>19775.500199999999</v>
      </c>
      <c r="F41" s="14">
        <f t="shared" ref="F41:F43" si="26">D41*E41/12</f>
        <v>3394.7942010000002</v>
      </c>
      <c r="G41" s="16">
        <v>1033.44</v>
      </c>
      <c r="H41" s="16">
        <v>394.55</v>
      </c>
      <c r="I41" s="14">
        <f t="shared" ref="I41:I43" si="27">G41-H41</f>
        <v>638.8900000000001</v>
      </c>
      <c r="J41" s="17">
        <f t="shared" ref="J41:J43" si="28">F41*I41</f>
        <v>2168900.0670768903</v>
      </c>
      <c r="K41" s="30"/>
    </row>
    <row r="42" spans="1:11" ht="18.600000000000001" customHeight="1">
      <c r="A42" s="26"/>
      <c r="B42" s="28" t="s">
        <v>13</v>
      </c>
      <c r="C42" s="12" t="s">
        <v>11</v>
      </c>
      <c r="D42" s="14">
        <v>1.95</v>
      </c>
      <c r="E42" s="18">
        <f t="shared" si="7"/>
        <v>176865.71040000001</v>
      </c>
      <c r="F42" s="14">
        <f t="shared" si="26"/>
        <v>28740.677939999998</v>
      </c>
      <c r="G42" s="16">
        <v>1033.44</v>
      </c>
      <c r="H42" s="16">
        <v>394.55</v>
      </c>
      <c r="I42" s="14">
        <f t="shared" si="27"/>
        <v>638.8900000000001</v>
      </c>
      <c r="J42" s="17">
        <f t="shared" si="28"/>
        <v>18362131.7290866</v>
      </c>
      <c r="K42" s="30"/>
    </row>
    <row r="43" spans="1:11" ht="19.149999999999999" customHeight="1">
      <c r="A43" s="27"/>
      <c r="B43" s="29"/>
      <c r="C43" s="13" t="s">
        <v>12</v>
      </c>
      <c r="D43" s="14">
        <v>1.72</v>
      </c>
      <c r="E43" s="18">
        <f t="shared" si="7"/>
        <v>127845.9954</v>
      </c>
      <c r="F43" s="14">
        <f t="shared" si="26"/>
        <v>18324.592674</v>
      </c>
      <c r="G43" s="16">
        <v>1033.44</v>
      </c>
      <c r="H43" s="16">
        <v>394.55</v>
      </c>
      <c r="I43" s="14">
        <f t="shared" si="27"/>
        <v>638.8900000000001</v>
      </c>
      <c r="J43" s="17">
        <f t="shared" si="28"/>
        <v>11707399.013491862</v>
      </c>
      <c r="K43" s="30"/>
    </row>
    <row r="44" spans="1:11" ht="18" customHeight="1">
      <c r="A44" s="25" t="s">
        <v>26</v>
      </c>
      <c r="B44" s="28" t="s">
        <v>10</v>
      </c>
      <c r="C44" s="12" t="s">
        <v>11</v>
      </c>
      <c r="D44" s="14">
        <v>2.75</v>
      </c>
      <c r="E44" s="15">
        <f>E40</f>
        <v>727715.39760000003</v>
      </c>
      <c r="F44" s="14">
        <f>D44*E44/12</f>
        <v>166768.11195000002</v>
      </c>
      <c r="G44" s="16">
        <v>1033.44</v>
      </c>
      <c r="H44" s="16">
        <v>394.55</v>
      </c>
      <c r="I44" s="14">
        <f>G44-H44</f>
        <v>638.8900000000001</v>
      </c>
      <c r="J44" s="17">
        <f>F44*I44</f>
        <v>106546479.04373553</v>
      </c>
      <c r="K44" s="30">
        <f>SUM(J44:J47)</f>
        <v>138784909.8533909</v>
      </c>
    </row>
    <row r="45" spans="1:11" ht="21" customHeight="1">
      <c r="A45" s="26"/>
      <c r="B45" s="29"/>
      <c r="C45" s="13" t="s">
        <v>12</v>
      </c>
      <c r="D45" s="14">
        <v>2.06</v>
      </c>
      <c r="E45" s="18">
        <f t="shared" si="7"/>
        <v>19775.500199999999</v>
      </c>
      <c r="F45" s="14">
        <f t="shared" ref="F45:F47" si="29">D45*E45/12</f>
        <v>3394.7942010000002</v>
      </c>
      <c r="G45" s="16">
        <v>1033.44</v>
      </c>
      <c r="H45" s="16">
        <v>394.55</v>
      </c>
      <c r="I45" s="14">
        <f t="shared" ref="I45:I47" si="30">G45-H45</f>
        <v>638.8900000000001</v>
      </c>
      <c r="J45" s="17">
        <f t="shared" ref="J45:J47" si="31">F45*I45</f>
        <v>2168900.0670768903</v>
      </c>
      <c r="K45" s="30"/>
    </row>
    <row r="46" spans="1:11" ht="18.600000000000001" customHeight="1">
      <c r="A46" s="26"/>
      <c r="B46" s="28" t="s">
        <v>13</v>
      </c>
      <c r="C46" s="12" t="s">
        <v>11</v>
      </c>
      <c r="D46" s="14">
        <v>1.95</v>
      </c>
      <c r="E46" s="18">
        <f t="shared" si="7"/>
        <v>176865.71040000001</v>
      </c>
      <c r="F46" s="14">
        <f t="shared" si="29"/>
        <v>28740.677939999998</v>
      </c>
      <c r="G46" s="16">
        <v>1033.44</v>
      </c>
      <c r="H46" s="16">
        <v>394.55</v>
      </c>
      <c r="I46" s="14">
        <f t="shared" si="30"/>
        <v>638.8900000000001</v>
      </c>
      <c r="J46" s="17">
        <f t="shared" si="31"/>
        <v>18362131.7290866</v>
      </c>
      <c r="K46" s="30"/>
    </row>
    <row r="47" spans="1:11" ht="19.149999999999999" customHeight="1">
      <c r="A47" s="27"/>
      <c r="B47" s="29"/>
      <c r="C47" s="13" t="s">
        <v>12</v>
      </c>
      <c r="D47" s="14">
        <v>1.72</v>
      </c>
      <c r="E47" s="18">
        <f t="shared" si="7"/>
        <v>127845.9954</v>
      </c>
      <c r="F47" s="14">
        <f t="shared" si="29"/>
        <v>18324.592674</v>
      </c>
      <c r="G47" s="16">
        <v>1033.44</v>
      </c>
      <c r="H47" s="16">
        <v>394.55</v>
      </c>
      <c r="I47" s="14">
        <f t="shared" si="30"/>
        <v>638.8900000000001</v>
      </c>
      <c r="J47" s="17">
        <f t="shared" si="31"/>
        <v>11707399.013491862</v>
      </c>
      <c r="K47" s="30"/>
    </row>
    <row r="48" spans="1:11" ht="18" customHeight="1">
      <c r="A48" s="25" t="s">
        <v>27</v>
      </c>
      <c r="B48" s="28" t="s">
        <v>10</v>
      </c>
      <c r="C48" s="12" t="s">
        <v>11</v>
      </c>
      <c r="D48" s="14">
        <v>2.75</v>
      </c>
      <c r="E48" s="15">
        <f>E44</f>
        <v>727715.39760000003</v>
      </c>
      <c r="F48" s="14">
        <f>D48*E48/12</f>
        <v>166768.11195000002</v>
      </c>
      <c r="G48" s="16">
        <v>1033.44</v>
      </c>
      <c r="H48" s="16">
        <v>394.55</v>
      </c>
      <c r="I48" s="14">
        <f>G48-H48</f>
        <v>638.8900000000001</v>
      </c>
      <c r="J48" s="17">
        <f>F48*I48</f>
        <v>106546479.04373553</v>
      </c>
      <c r="K48" s="30">
        <f>SUM(J48:J51)</f>
        <v>138784909.8533909</v>
      </c>
    </row>
    <row r="49" spans="1:11" ht="21" customHeight="1">
      <c r="A49" s="26"/>
      <c r="B49" s="29"/>
      <c r="C49" s="13" t="s">
        <v>12</v>
      </c>
      <c r="D49" s="14">
        <v>2.06</v>
      </c>
      <c r="E49" s="18">
        <f t="shared" si="7"/>
        <v>19775.500199999999</v>
      </c>
      <c r="F49" s="14">
        <f t="shared" ref="F49:F51" si="32">D49*E49/12</f>
        <v>3394.7942010000002</v>
      </c>
      <c r="G49" s="16">
        <v>1033.44</v>
      </c>
      <c r="H49" s="16">
        <v>394.55</v>
      </c>
      <c r="I49" s="14">
        <f t="shared" ref="I49:I51" si="33">G49-H49</f>
        <v>638.8900000000001</v>
      </c>
      <c r="J49" s="17">
        <f t="shared" ref="J49:J51" si="34">F49*I49</f>
        <v>2168900.0670768903</v>
      </c>
      <c r="K49" s="30"/>
    </row>
    <row r="50" spans="1:11" ht="18.600000000000001" customHeight="1">
      <c r="A50" s="26"/>
      <c r="B50" s="28" t="s">
        <v>13</v>
      </c>
      <c r="C50" s="12" t="s">
        <v>11</v>
      </c>
      <c r="D50" s="14">
        <v>1.95</v>
      </c>
      <c r="E50" s="18">
        <f t="shared" si="7"/>
        <v>176865.71040000001</v>
      </c>
      <c r="F50" s="14">
        <f t="shared" si="32"/>
        <v>28740.677939999998</v>
      </c>
      <c r="G50" s="16">
        <v>1033.44</v>
      </c>
      <c r="H50" s="16">
        <v>394.55</v>
      </c>
      <c r="I50" s="14">
        <f t="shared" si="33"/>
        <v>638.8900000000001</v>
      </c>
      <c r="J50" s="17">
        <f t="shared" si="34"/>
        <v>18362131.7290866</v>
      </c>
      <c r="K50" s="30"/>
    </row>
    <row r="51" spans="1:11" ht="19.149999999999999" customHeight="1">
      <c r="A51" s="27"/>
      <c r="B51" s="29"/>
      <c r="C51" s="13" t="s">
        <v>12</v>
      </c>
      <c r="D51" s="14">
        <v>1.72</v>
      </c>
      <c r="E51" s="18">
        <f t="shared" si="7"/>
        <v>127845.9954</v>
      </c>
      <c r="F51" s="14">
        <f t="shared" si="32"/>
        <v>18324.592674</v>
      </c>
      <c r="G51" s="16">
        <v>1033.44</v>
      </c>
      <c r="H51" s="16">
        <v>394.55</v>
      </c>
      <c r="I51" s="14">
        <f t="shared" si="33"/>
        <v>638.8900000000001</v>
      </c>
      <c r="J51" s="17">
        <f t="shared" si="34"/>
        <v>11707399.013491862</v>
      </c>
      <c r="K51" s="30"/>
    </row>
    <row r="52" spans="1:11" ht="18" customHeight="1">
      <c r="A52" s="25" t="s">
        <v>28</v>
      </c>
      <c r="B52" s="28" t="s">
        <v>10</v>
      </c>
      <c r="C52" s="12" t="s">
        <v>11</v>
      </c>
      <c r="D52" s="14">
        <v>2.75</v>
      </c>
      <c r="E52" s="15">
        <f>E48</f>
        <v>727715.39760000003</v>
      </c>
      <c r="F52" s="14">
        <f>D52*E52/12</f>
        <v>166768.11195000002</v>
      </c>
      <c r="G52" s="16">
        <v>1033.44</v>
      </c>
      <c r="H52" s="16">
        <v>394.55</v>
      </c>
      <c r="I52" s="14">
        <f>G52-H52</f>
        <v>638.8900000000001</v>
      </c>
      <c r="J52" s="17">
        <f>F52*I52</f>
        <v>106546479.04373553</v>
      </c>
      <c r="K52" s="30">
        <f>SUM(J52:J55)</f>
        <v>138784909.8533909</v>
      </c>
    </row>
    <row r="53" spans="1:11" ht="21" customHeight="1">
      <c r="A53" s="26"/>
      <c r="B53" s="29"/>
      <c r="C53" s="13" t="s">
        <v>12</v>
      </c>
      <c r="D53" s="14">
        <v>2.06</v>
      </c>
      <c r="E53" s="18">
        <f t="shared" si="7"/>
        <v>19775.500199999999</v>
      </c>
      <c r="F53" s="14">
        <f t="shared" ref="F53:F55" si="35">D53*E53/12</f>
        <v>3394.7942010000002</v>
      </c>
      <c r="G53" s="16">
        <v>1033.44</v>
      </c>
      <c r="H53" s="16">
        <v>394.55</v>
      </c>
      <c r="I53" s="14">
        <f t="shared" ref="I53:I55" si="36">G53-H53</f>
        <v>638.8900000000001</v>
      </c>
      <c r="J53" s="17">
        <f t="shared" ref="J53:J55" si="37">F53*I53</f>
        <v>2168900.0670768903</v>
      </c>
      <c r="K53" s="30"/>
    </row>
    <row r="54" spans="1:11" ht="18.600000000000001" customHeight="1">
      <c r="A54" s="26"/>
      <c r="B54" s="28" t="s">
        <v>13</v>
      </c>
      <c r="C54" s="12" t="s">
        <v>11</v>
      </c>
      <c r="D54" s="14">
        <v>1.95</v>
      </c>
      <c r="E54" s="18">
        <f t="shared" si="7"/>
        <v>176865.71040000001</v>
      </c>
      <c r="F54" s="14">
        <f t="shared" si="35"/>
        <v>28740.677939999998</v>
      </c>
      <c r="G54" s="16">
        <v>1033.44</v>
      </c>
      <c r="H54" s="16">
        <v>394.55</v>
      </c>
      <c r="I54" s="14">
        <f t="shared" si="36"/>
        <v>638.8900000000001</v>
      </c>
      <c r="J54" s="17">
        <f t="shared" si="37"/>
        <v>18362131.7290866</v>
      </c>
      <c r="K54" s="30"/>
    </row>
    <row r="55" spans="1:11" ht="19.149999999999999" customHeight="1">
      <c r="A55" s="27"/>
      <c r="B55" s="29"/>
      <c r="C55" s="13" t="s">
        <v>12</v>
      </c>
      <c r="D55" s="14">
        <v>1.72</v>
      </c>
      <c r="E55" s="18">
        <f t="shared" si="7"/>
        <v>127845.9954</v>
      </c>
      <c r="F55" s="14">
        <f t="shared" si="35"/>
        <v>18324.592674</v>
      </c>
      <c r="G55" s="16">
        <v>1033.44</v>
      </c>
      <c r="H55" s="16">
        <v>394.55</v>
      </c>
      <c r="I55" s="14">
        <f t="shared" si="36"/>
        <v>638.8900000000001</v>
      </c>
      <c r="J55" s="17">
        <f t="shared" si="37"/>
        <v>11707399.013491862</v>
      </c>
      <c r="K55" s="30"/>
    </row>
    <row r="56" spans="1:11" ht="14.45" customHeight="1">
      <c r="A56" s="20" t="s">
        <v>14</v>
      </c>
      <c r="B56" s="20"/>
      <c r="C56" s="20"/>
      <c r="D56" s="20"/>
      <c r="E56" s="20"/>
      <c r="F56" s="20"/>
      <c r="G56" s="20"/>
      <c r="H56" s="20"/>
      <c r="I56" s="20"/>
      <c r="J56" s="20"/>
      <c r="K56" s="1"/>
    </row>
    <row r="57" spans="1:11" ht="42.75" customHeight="1">
      <c r="A57" s="21" t="s">
        <v>15</v>
      </c>
      <c r="B57" s="22"/>
      <c r="C57" s="22"/>
      <c r="D57" s="22"/>
      <c r="E57" s="22"/>
      <c r="F57" s="22"/>
      <c r="G57" s="22"/>
      <c r="H57" s="22"/>
      <c r="I57" s="22"/>
      <c r="J57" s="23"/>
      <c r="K57" s="19">
        <f>SUM(K8:K55)</f>
        <v>1629968030.169466</v>
      </c>
    </row>
    <row r="58" spans="1:11" ht="10.5">
      <c r="A58" s="4"/>
      <c r="B58" s="4"/>
      <c r="C58" s="4"/>
      <c r="D58" s="4"/>
      <c r="E58" s="4"/>
      <c r="F58" s="4"/>
      <c r="G58" s="4"/>
      <c r="H58" s="4"/>
      <c r="I58" s="4"/>
      <c r="J58" s="4"/>
      <c r="K58" s="1"/>
    </row>
    <row r="59" spans="1:11" ht="7.9" customHeight="1">
      <c r="A59" s="24"/>
      <c r="B59" s="24"/>
      <c r="C59" s="24"/>
      <c r="D59" s="24"/>
      <c r="E59" s="24"/>
      <c r="F59" s="24"/>
      <c r="G59" s="24"/>
      <c r="H59" s="24"/>
      <c r="I59" s="24"/>
      <c r="J59" s="9"/>
      <c r="K59" s="5"/>
    </row>
    <row r="60" spans="1:11" ht="21.6" customHeight="1">
      <c r="A60" s="24"/>
      <c r="B60" s="24"/>
      <c r="C60" s="24"/>
      <c r="D60" s="24"/>
      <c r="E60" s="24"/>
      <c r="F60" s="24"/>
      <c r="G60" s="24"/>
      <c r="H60" s="24"/>
      <c r="I60" s="24"/>
      <c r="J60" s="6"/>
      <c r="K60" s="11"/>
    </row>
    <row r="61" spans="1:11" ht="8.25" customHeight="1">
      <c r="K61" s="10"/>
    </row>
    <row r="62" spans="1:11" ht="12">
      <c r="A62" s="8"/>
      <c r="K62" s="1"/>
    </row>
    <row r="63" spans="1:11" ht="12">
      <c r="A63" s="8"/>
      <c r="K63" s="1"/>
    </row>
    <row r="64" spans="1:11" ht="12">
      <c r="A64" s="8"/>
      <c r="K64" s="1"/>
    </row>
    <row r="65" ht="8.25" customHeight="1"/>
    <row r="66" ht="8.25" customHeight="1"/>
  </sheetData>
  <mergeCells count="63">
    <mergeCell ref="B7:C7"/>
    <mergeCell ref="A4:K4"/>
    <mergeCell ref="A5:A6"/>
    <mergeCell ref="D5:D6"/>
    <mergeCell ref="E5:E6"/>
    <mergeCell ref="F5:F6"/>
    <mergeCell ref="G5:G6"/>
    <mergeCell ref="H5:H6"/>
    <mergeCell ref="I5:I6"/>
    <mergeCell ref="B5:C6"/>
    <mergeCell ref="K5:K6"/>
    <mergeCell ref="J5:J6"/>
    <mergeCell ref="A8:A11"/>
    <mergeCell ref="B8:B9"/>
    <mergeCell ref="B10:B11"/>
    <mergeCell ref="K8:K11"/>
    <mergeCell ref="A20:A23"/>
    <mergeCell ref="B20:B21"/>
    <mergeCell ref="K20:K23"/>
    <mergeCell ref="B22:B23"/>
    <mergeCell ref="A12:A15"/>
    <mergeCell ref="B12:B13"/>
    <mergeCell ref="K12:K15"/>
    <mergeCell ref="B14:B15"/>
    <mergeCell ref="A16:A19"/>
    <mergeCell ref="B16:B17"/>
    <mergeCell ref="K16:K19"/>
    <mergeCell ref="B18:B19"/>
    <mergeCell ref="A24:A27"/>
    <mergeCell ref="B24:B25"/>
    <mergeCell ref="K24:K27"/>
    <mergeCell ref="B26:B27"/>
    <mergeCell ref="A28:A31"/>
    <mergeCell ref="B28:B29"/>
    <mergeCell ref="K28:K31"/>
    <mergeCell ref="B30:B31"/>
    <mergeCell ref="A32:A35"/>
    <mergeCell ref="B32:B33"/>
    <mergeCell ref="K32:K35"/>
    <mergeCell ref="B34:B35"/>
    <mergeCell ref="A36:A39"/>
    <mergeCell ref="B36:B37"/>
    <mergeCell ref="K36:K39"/>
    <mergeCell ref="B38:B39"/>
    <mergeCell ref="A40:A43"/>
    <mergeCell ref="B40:B41"/>
    <mergeCell ref="K40:K43"/>
    <mergeCell ref="B42:B43"/>
    <mergeCell ref="A44:A47"/>
    <mergeCell ref="B44:B45"/>
    <mergeCell ref="K44:K47"/>
    <mergeCell ref="B46:B47"/>
    <mergeCell ref="K48:K51"/>
    <mergeCell ref="B50:B51"/>
    <mergeCell ref="A52:A55"/>
    <mergeCell ref="B52:B53"/>
    <mergeCell ref="K52:K55"/>
    <mergeCell ref="B54:B55"/>
    <mergeCell ref="A56:J56"/>
    <mergeCell ref="A57:J57"/>
    <mergeCell ref="A59:I60"/>
    <mergeCell ref="A48:A51"/>
    <mergeCell ref="B48:B49"/>
  </mergeCells>
  <pageMargins left="0.70866141732283472" right="0.31496062992125984" top="0.74803149606299213" bottom="0.55118110236220474" header="0.31496062992125984" footer="0.31496062992125984"/>
  <pageSetup paperSize="9" scale="65" orientation="landscape" r:id="rId1"/>
  <headerFooter>
    <oddFooter>&amp;C&amp;P</oddFooter>
  </headerFooter>
  <rowBreaks count="2" manualBreakCount="2">
    <brk id="35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2023-10-07T12:27:31Z</cp:lastPrinted>
  <dcterms:created xsi:type="dcterms:W3CDTF">2021-10-20T07:10:21Z</dcterms:created>
  <dcterms:modified xsi:type="dcterms:W3CDTF">2023-10-07T12:27:33Z</dcterms:modified>
</cp:coreProperties>
</file>