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23250" windowHeight="12450"/>
  </bookViews>
  <sheets>
    <sheet name="1" sheetId="9" r:id="rId1"/>
  </sheets>
  <definedNames>
    <definedName name="_xlnm.Print_Titles" localSheetId="0">'1'!$3:$5</definedName>
    <definedName name="_xlnm.Print_Area" localSheetId="0">'1'!$A$1:$L$55</definedName>
  </definedNames>
  <calcPr calcId="162913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9"/>
  <c r="F11"/>
  <c r="F12"/>
  <c r="F13"/>
  <c r="F10"/>
  <c r="J6" l="1"/>
  <c r="G6" l="1"/>
  <c r="K6"/>
  <c r="G7"/>
  <c r="J7"/>
  <c r="K7"/>
  <c r="G8"/>
  <c r="J8"/>
  <c r="G9"/>
  <c r="J9"/>
  <c r="K8" l="1"/>
  <c r="K9"/>
  <c r="L6" s="1"/>
  <c r="J53"/>
  <c r="J52"/>
  <c r="J51"/>
  <c r="J50"/>
  <c r="J49"/>
  <c r="J48"/>
  <c r="J47"/>
  <c r="J46"/>
  <c r="J45"/>
  <c r="J44"/>
  <c r="J43"/>
  <c r="J42"/>
  <c r="J41"/>
  <c r="J40"/>
  <c r="J39"/>
  <c r="J38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F15"/>
  <c r="F16"/>
  <c r="F17"/>
  <c r="F18"/>
  <c r="G17" l="1"/>
  <c r="K17" s="1"/>
  <c r="F21"/>
  <c r="G21" s="1"/>
  <c r="K21" s="1"/>
  <c r="F20"/>
  <c r="G16"/>
  <c r="K16" s="1"/>
  <c r="G15"/>
  <c r="K15" s="1"/>
  <c r="F19"/>
  <c r="F23" s="1"/>
  <c r="F22"/>
  <c r="G18"/>
  <c r="K18" s="1"/>
  <c r="G14"/>
  <c r="K14" s="1"/>
  <c r="L14" l="1"/>
  <c r="F25"/>
  <c r="G19"/>
  <c r="K19" s="1"/>
  <c r="G22"/>
  <c r="K22" s="1"/>
  <c r="F26"/>
  <c r="G20"/>
  <c r="K20" s="1"/>
  <c r="F24"/>
  <c r="G23"/>
  <c r="K23" s="1"/>
  <c r="F27"/>
  <c r="G25"/>
  <c r="K25" s="1"/>
  <c r="F29"/>
  <c r="G12"/>
  <c r="G10"/>
  <c r="J37"/>
  <c r="J36"/>
  <c r="J35"/>
  <c r="J34"/>
  <c r="J13"/>
  <c r="G13"/>
  <c r="J12"/>
  <c r="J11"/>
  <c r="G11"/>
  <c r="J10"/>
  <c r="L18" l="1"/>
  <c r="G29"/>
  <c r="K29" s="1"/>
  <c r="F33"/>
  <c r="G24"/>
  <c r="K24" s="1"/>
  <c r="L22" s="1"/>
  <c r="F28"/>
  <c r="G27"/>
  <c r="K27" s="1"/>
  <c r="F31"/>
  <c r="G26"/>
  <c r="K26" s="1"/>
  <c r="F30"/>
  <c r="K10"/>
  <c r="K11"/>
  <c r="K12"/>
  <c r="K13"/>
  <c r="G31" l="1"/>
  <c r="K31" s="1"/>
  <c r="F35"/>
  <c r="G33"/>
  <c r="K33" s="1"/>
  <c r="F37"/>
  <c r="L10"/>
  <c r="G30"/>
  <c r="K30" s="1"/>
  <c r="F34"/>
  <c r="G28"/>
  <c r="K28" s="1"/>
  <c r="L26" s="1"/>
  <c r="F32"/>
  <c r="F41" l="1"/>
  <c r="G37"/>
  <c r="K37" s="1"/>
  <c r="F38"/>
  <c r="G34"/>
  <c r="K34" s="1"/>
  <c r="F39"/>
  <c r="G35"/>
  <c r="K35" s="1"/>
  <c r="G32"/>
  <c r="K32" s="1"/>
  <c r="L30" s="1"/>
  <c r="F36"/>
  <c r="F40" l="1"/>
  <c r="G36"/>
  <c r="K36" s="1"/>
  <c r="L34" s="1"/>
  <c r="G38"/>
  <c r="K38" s="1"/>
  <c r="F42"/>
  <c r="G39"/>
  <c r="K39" s="1"/>
  <c r="F43"/>
  <c r="G41"/>
  <c r="K41" s="1"/>
  <c r="F45"/>
  <c r="G45" l="1"/>
  <c r="K45" s="1"/>
  <c r="F49"/>
  <c r="G42"/>
  <c r="K42" s="1"/>
  <c r="F46"/>
  <c r="G43"/>
  <c r="K43" s="1"/>
  <c r="F47"/>
  <c r="G40"/>
  <c r="K40" s="1"/>
  <c r="L38" s="1"/>
  <c r="F44"/>
  <c r="G44" l="1"/>
  <c r="K44" s="1"/>
  <c r="F48"/>
  <c r="G46"/>
  <c r="K46" s="1"/>
  <c r="F50"/>
  <c r="G50" s="1"/>
  <c r="K50" s="1"/>
  <c r="L42"/>
  <c r="G47"/>
  <c r="K47" s="1"/>
  <c r="F51"/>
  <c r="G51" s="1"/>
  <c r="K51" s="1"/>
  <c r="G49"/>
  <c r="K49" s="1"/>
  <c r="F53"/>
  <c r="G53" s="1"/>
  <c r="K53" s="1"/>
  <c r="G48" l="1"/>
  <c r="K48" s="1"/>
  <c r="F52"/>
  <c r="G52" s="1"/>
  <c r="K52" s="1"/>
  <c r="L50" s="1"/>
  <c r="L46"/>
  <c r="L55" l="1"/>
</calcChain>
</file>

<file path=xl/sharedStrings.xml><?xml version="1.0" encoding="utf-8"?>
<sst xmlns="http://schemas.openxmlformats.org/spreadsheetml/2006/main" count="100" uniqueCount="32">
  <si>
    <t>Категория населения</t>
  </si>
  <si>
    <t xml:space="preserve">Период предоставления субсидии </t>
  </si>
  <si>
    <t>Норматив накопления ТКО, утвержденный постановлением министерства природных ресурсов и лесопромышленного комплекса Архангельской области от 24.03.2022 № 5п, куб.м в год</t>
  </si>
  <si>
    <t>Разница между предельным и льготным тарифом, руб./куб.м</t>
  </si>
  <si>
    <t>Потребность в средствах областного бюджета для возмещения недополученных доходов региональному оператору, возникающих в результате государственного регулирования тарифов по категиориям населения, руб.</t>
  </si>
  <si>
    <t>8=6-7</t>
  </si>
  <si>
    <t>Объемы ТКО, в отношении которых оказаны услуги населению и потребителям, приравненным к населению, куб.м в месяц</t>
  </si>
  <si>
    <t>В населенных пунктах более 12 тыс. человек</t>
  </si>
  <si>
    <t xml:space="preserve">МКД </t>
  </si>
  <si>
    <t xml:space="preserve">ИЖД </t>
  </si>
  <si>
    <t>В населенных пунктах менее 12 тыс. человек</t>
  </si>
  <si>
    <t>5=3*4/12</t>
  </si>
  <si>
    <t>Потребность в средствах областного бюджета для возмещения недополученных доходов региональному оператору, возникающих в результате государственного регулирования тарифов в месяц, руб.</t>
  </si>
  <si>
    <t>9=5*8</t>
  </si>
  <si>
    <t>Расчет потребности средств областного бюджета на 2025 год в субсидии на возмещение недополученных доходов, возникающих в результате государственного регулирования тарифов в области обращения с твердыми коммунальными отходами</t>
  </si>
  <si>
    <t>Выплата в январе 2025 г. за декабрь 2024 г. (прогнозные значения)</t>
  </si>
  <si>
    <t>Выплата в феврале 2025 г. за январь 2025 г. (прогнозные значения)</t>
  </si>
  <si>
    <t>*Индекс изменения численности населения, в % к предыдущему году = 0,9919 согласно таблице 2.9. территориальной схемы по обращению с отходами</t>
  </si>
  <si>
    <t>Выплата в марте 2025 г. за февраль 2025 г. (прогнозные значения)</t>
  </si>
  <si>
    <t>Выплата в апреле 2025 г. за март 2025 г. (прогнозные значения)</t>
  </si>
  <si>
    <t>Выплата в мае 2025 г. за апрель 2025 г. (прогнозные значения)</t>
  </si>
  <si>
    <t>Выплата в июне 2025 г. за май 2025 г. (прогнозные значения)</t>
  </si>
  <si>
    <t>Выплата в июле 2025 г. за июнь 2025 г. (прогнозные значения)</t>
  </si>
  <si>
    <t>Выплата в августе 2025 г. за июль 2025 г. (прогнозные значения)</t>
  </si>
  <si>
    <t>Выплата в сентябре 2025 г. за август 2025 г. (прогнозные значения)</t>
  </si>
  <si>
    <t>Выплата в октябре 2025 г. за сентябрь 2025 г. (прогнозные значения)</t>
  </si>
  <si>
    <t>Выплата в ноябре 2025 г. за октябрь 2025 г. (прогнозные значения)</t>
  </si>
  <si>
    <t>Выплата в декабре 2025 г. за ноябрь 2025 г. (прогнозные значения)</t>
  </si>
  <si>
    <t xml:space="preserve">Прогнозная потребность в средствах областного бюджета для возмещения недополученных доходов региональному оператору, возникающих в результате государственного регулирования тарифов в 2025 году, руб </t>
  </si>
  <si>
    <t>Прогнозный льготный тариф на услугу регионального оператора, руб./куб.м</t>
  </si>
  <si>
    <t>Прогнозный предельный тариф на услугу регионального оператора, руб./куб.м</t>
  </si>
  <si>
    <t>Прогнозное количество потребителей, которым оказаны услуги, чел.</t>
  </si>
</sst>
</file>

<file path=xl/styles.xml><?xml version="1.0" encoding="utf-8"?>
<styleSheet xmlns="http://schemas.openxmlformats.org/spreadsheetml/2006/main">
  <numFmts count="2">
    <numFmt numFmtId="164" formatCode="#,##0.00\ _₽"/>
    <numFmt numFmtId="165" formatCode="#,##0\ _₽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6">
    <xf numFmtId="0" fontId="0" fillId="0" borderId="0" xfId="0"/>
    <xf numFmtId="164" fontId="2" fillId="0" borderId="0" xfId="0" applyNumberFormat="1" applyFont="1" applyFill="1"/>
    <xf numFmtId="164" fontId="3" fillId="0" borderId="0" xfId="0" applyNumberFormat="1" applyFont="1" applyFill="1" applyAlignment="1">
      <alignment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Alignment="1">
      <alignment horizontal="right"/>
    </xf>
    <xf numFmtId="164" fontId="5" fillId="0" borderId="0" xfId="0" applyNumberFormat="1" applyFont="1" applyFill="1" applyAlignment="1">
      <alignment wrapText="1"/>
    </xf>
    <xf numFmtId="164" fontId="2" fillId="0" borderId="7" xfId="0" applyNumberFormat="1" applyFont="1" applyFill="1" applyBorder="1"/>
    <xf numFmtId="164" fontId="2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right" vertical="center"/>
    </xf>
    <xf numFmtId="164" fontId="7" fillId="0" borderId="0" xfId="0" applyNumberFormat="1" applyFont="1" applyFill="1"/>
    <xf numFmtId="164" fontId="7" fillId="0" borderId="0" xfId="0" applyNumberFormat="1" applyFont="1" applyFill="1" applyAlignment="1">
      <alignment wrapText="1"/>
    </xf>
    <xf numFmtId="164" fontId="4" fillId="0" borderId="0" xfId="0" applyNumberFormat="1" applyFont="1" applyBorder="1" applyAlignment="1">
      <alignment wrapText="1"/>
    </xf>
    <xf numFmtId="164" fontId="7" fillId="0" borderId="0" xfId="0" applyNumberFormat="1" applyFont="1" applyBorder="1" applyAlignment="1">
      <alignment wrapText="1"/>
    </xf>
    <xf numFmtId="164" fontId="2" fillId="0" borderId="1" xfId="0" applyNumberFormat="1" applyFont="1" applyFill="1" applyBorder="1"/>
    <xf numFmtId="164" fontId="8" fillId="0" borderId="2" xfId="0" applyNumberFormat="1" applyFont="1" applyFill="1" applyBorder="1" applyAlignment="1">
      <alignment horizontal="center" vertical="center" wrapText="1" shrinkToFit="1"/>
    </xf>
    <xf numFmtId="164" fontId="8" fillId="0" borderId="1" xfId="0" applyNumberFormat="1" applyFont="1" applyFill="1" applyBorder="1" applyAlignment="1">
      <alignment horizontal="center" vertical="center" wrapText="1" shrinkToFit="1"/>
    </xf>
    <xf numFmtId="164" fontId="10" fillId="0" borderId="1" xfId="0" applyNumberFormat="1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vertical="center" wrapText="1"/>
    </xf>
    <xf numFmtId="164" fontId="7" fillId="0" borderId="2" xfId="0" applyNumberFormat="1" applyFont="1" applyFill="1" applyBorder="1" applyAlignment="1">
      <alignment horizontal="left" vertical="top"/>
    </xf>
    <xf numFmtId="164" fontId="12" fillId="0" borderId="5" xfId="0" applyNumberFormat="1" applyFont="1" applyFill="1" applyBorder="1" applyAlignment="1">
      <alignment horizontal="right" vertical="center" wrapText="1"/>
    </xf>
    <xf numFmtId="164" fontId="12" fillId="0" borderId="12" xfId="0" applyNumberFormat="1" applyFont="1" applyFill="1" applyBorder="1" applyAlignment="1">
      <alignment horizontal="right" vertical="center" wrapText="1"/>
    </xf>
    <xf numFmtId="164" fontId="12" fillId="0" borderId="6" xfId="0" applyNumberFormat="1" applyFont="1" applyFill="1" applyBorder="1" applyAlignment="1">
      <alignment horizontal="right" vertical="center" wrapText="1"/>
    </xf>
    <xf numFmtId="164" fontId="7" fillId="0" borderId="0" xfId="0" applyNumberFormat="1" applyFont="1" applyFill="1" applyAlignment="1">
      <alignment horizontal="right" wrapText="1"/>
    </xf>
    <xf numFmtId="164" fontId="8" fillId="0" borderId="2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164" fontId="8" fillId="0" borderId="4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/>
    </xf>
    <xf numFmtId="164" fontId="10" fillId="0" borderId="4" xfId="0" applyNumberFormat="1" applyFont="1" applyFill="1" applyBorder="1" applyAlignment="1">
      <alignment horizontal="center" vertical="center"/>
    </xf>
    <xf numFmtId="165" fontId="2" fillId="0" borderId="5" xfId="0" applyNumberFormat="1" applyFont="1" applyFill="1" applyBorder="1" applyAlignment="1">
      <alignment horizontal="center" vertical="center" wrapText="1"/>
    </xf>
    <xf numFmtId="165" fontId="2" fillId="0" borderId="6" xfId="0" applyNumberFormat="1" applyFont="1" applyFill="1" applyBorder="1" applyAlignment="1">
      <alignment horizontal="center" vertical="center" wrapText="1"/>
    </xf>
    <xf numFmtId="164" fontId="12" fillId="0" borderId="7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164" fontId="7" fillId="0" borderId="8" xfId="0" applyNumberFormat="1" applyFont="1" applyFill="1" applyBorder="1" applyAlignment="1">
      <alignment horizontal="center" vertical="center" wrapText="1"/>
    </xf>
    <xf numFmtId="164" fontId="7" fillId="0" borderId="9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164" fontId="7" fillId="0" borderId="11" xfId="0" applyNumberFormat="1" applyFont="1" applyFill="1" applyBorder="1" applyAlignment="1">
      <alignment horizontal="center" vertical="center" wrapText="1"/>
    </xf>
    <xf numFmtId="164" fontId="9" fillId="0" borderId="2" xfId="3" applyNumberFormat="1" applyFont="1" applyFill="1" applyBorder="1" applyAlignment="1">
      <alignment horizontal="center" vertical="center" wrapText="1"/>
    </xf>
    <xf numFmtId="164" fontId="9" fillId="0" borderId="4" xfId="3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3" xfId="2"/>
    <cellStyle name="Обычный 2 4" xfId="3"/>
  </cellStyles>
  <dxfs count="0"/>
  <tableStyles count="0" defaultTableStyle="TableStyleMedium2" defaultPivotStyle="PivotStyleLight16"/>
  <colors>
    <mruColors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64"/>
  <sheetViews>
    <sheetView tabSelected="1" view="pageBreakPreview" zoomScale="130" zoomScaleNormal="70" zoomScaleSheetLayoutView="130" workbookViewId="0">
      <pane xSplit="12" ySplit="5" topLeftCell="M42" activePane="bottomRight" state="frozen"/>
      <selection pane="topRight" activeCell="Q1" sqref="Q1"/>
      <selection pane="bottomLeft" activeCell="A6" sqref="A6"/>
      <selection pane="bottomRight" activeCell="G43" sqref="G43"/>
    </sheetView>
  </sheetViews>
  <sheetFormatPr defaultColWidth="9.140625" defaultRowHeight="8.25"/>
  <cols>
    <col min="1" max="1" width="6" style="1" customWidth="1"/>
    <col min="2" max="2" width="18.85546875" style="1" customWidth="1"/>
    <col min="3" max="3" width="15.85546875" style="1" customWidth="1"/>
    <col min="4" max="4" width="10" style="1" customWidth="1"/>
    <col min="5" max="5" width="25.85546875" style="1" customWidth="1"/>
    <col min="6" max="6" width="13.28515625" style="1" customWidth="1"/>
    <col min="7" max="7" width="15" style="1" customWidth="1"/>
    <col min="8" max="8" width="13.42578125" style="1" customWidth="1"/>
    <col min="9" max="9" width="11.7109375" style="1" customWidth="1"/>
    <col min="10" max="10" width="10.42578125" style="1" customWidth="1"/>
    <col min="11" max="11" width="22" style="1" customWidth="1"/>
    <col min="12" max="12" width="20.5703125" style="7" customWidth="1"/>
    <col min="13" max="13" width="20.5703125" style="1" customWidth="1"/>
    <col min="14" max="16384" width="9.140625" style="1"/>
  </cols>
  <sheetData>
    <row r="1" spans="2:13" ht="15" customHeight="1">
      <c r="L1" s="8"/>
    </row>
    <row r="2" spans="2:13" ht="36.75" customHeight="1">
      <c r="B2" s="37" t="s">
        <v>14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2"/>
    </row>
    <row r="3" spans="2:13" ht="57.75" customHeight="1">
      <c r="B3" s="38" t="s">
        <v>1</v>
      </c>
      <c r="C3" s="40" t="s">
        <v>0</v>
      </c>
      <c r="D3" s="41"/>
      <c r="E3" s="38" t="s">
        <v>2</v>
      </c>
      <c r="F3" s="38" t="s">
        <v>31</v>
      </c>
      <c r="G3" s="38" t="s">
        <v>6</v>
      </c>
      <c r="H3" s="38" t="s">
        <v>30</v>
      </c>
      <c r="I3" s="38" t="s">
        <v>29</v>
      </c>
      <c r="J3" s="38" t="s">
        <v>3</v>
      </c>
      <c r="K3" s="40" t="s">
        <v>4</v>
      </c>
      <c r="L3" s="44" t="s">
        <v>12</v>
      </c>
    </row>
    <row r="4" spans="2:13" ht="53.25" customHeight="1">
      <c r="B4" s="39"/>
      <c r="C4" s="42"/>
      <c r="D4" s="43"/>
      <c r="E4" s="39"/>
      <c r="F4" s="39"/>
      <c r="G4" s="39"/>
      <c r="H4" s="39"/>
      <c r="I4" s="39"/>
      <c r="J4" s="39"/>
      <c r="K4" s="42"/>
      <c r="L4" s="45"/>
    </row>
    <row r="5" spans="2:13" ht="9" customHeight="1">
      <c r="B5" s="3">
        <v>1</v>
      </c>
      <c r="C5" s="35">
        <v>2</v>
      </c>
      <c r="D5" s="36"/>
      <c r="E5" s="3">
        <v>3</v>
      </c>
      <c r="F5" s="3">
        <v>4</v>
      </c>
      <c r="G5" s="3" t="s">
        <v>11</v>
      </c>
      <c r="H5" s="3">
        <v>6</v>
      </c>
      <c r="I5" s="3">
        <v>7</v>
      </c>
      <c r="J5" s="3" t="s">
        <v>5</v>
      </c>
      <c r="K5" s="3" t="s">
        <v>13</v>
      </c>
      <c r="L5" s="3">
        <v>10</v>
      </c>
    </row>
    <row r="6" spans="2:13" ht="18" customHeight="1">
      <c r="B6" s="28" t="s">
        <v>15</v>
      </c>
      <c r="C6" s="28" t="s">
        <v>7</v>
      </c>
      <c r="D6" s="14" t="s">
        <v>8</v>
      </c>
      <c r="E6" s="16">
        <v>2.75</v>
      </c>
      <c r="F6" s="17">
        <v>727715.39760000003</v>
      </c>
      <c r="G6" s="16">
        <f>E6*F6/12</f>
        <v>166768.11195000002</v>
      </c>
      <c r="H6" s="18">
        <v>1033.44</v>
      </c>
      <c r="I6" s="18">
        <v>394.55</v>
      </c>
      <c r="J6" s="16">
        <f t="shared" ref="J6:J9" si="0">H6-I6</f>
        <v>638.8900000000001</v>
      </c>
      <c r="K6" s="19">
        <f>G6*J6</f>
        <v>106546479.04373553</v>
      </c>
      <c r="L6" s="32">
        <f>SUM(K6:K9)</f>
        <v>138784909.8533909</v>
      </c>
    </row>
    <row r="7" spans="2:13" ht="21" customHeight="1">
      <c r="B7" s="29"/>
      <c r="C7" s="30"/>
      <c r="D7" s="15" t="s">
        <v>9</v>
      </c>
      <c r="E7" s="16">
        <v>2.06</v>
      </c>
      <c r="F7" s="17">
        <v>19775.500199999999</v>
      </c>
      <c r="G7" s="16">
        <f t="shared" ref="G7:G9" si="1">E7*F7/12</f>
        <v>3394.7942010000002</v>
      </c>
      <c r="H7" s="18">
        <v>1033.44</v>
      </c>
      <c r="I7" s="18">
        <v>394.55</v>
      </c>
      <c r="J7" s="16">
        <f t="shared" si="0"/>
        <v>638.8900000000001</v>
      </c>
      <c r="K7" s="19">
        <f t="shared" ref="K7:K9" si="2">G7*J7</f>
        <v>2168900.0670768903</v>
      </c>
      <c r="L7" s="33"/>
    </row>
    <row r="8" spans="2:13" ht="18.600000000000001" customHeight="1">
      <c r="B8" s="29"/>
      <c r="C8" s="28" t="s">
        <v>10</v>
      </c>
      <c r="D8" s="14" t="s">
        <v>8</v>
      </c>
      <c r="E8" s="16">
        <v>1.95</v>
      </c>
      <c r="F8" s="17">
        <v>176865.71040000001</v>
      </c>
      <c r="G8" s="16">
        <f t="shared" si="1"/>
        <v>28740.677939999998</v>
      </c>
      <c r="H8" s="18">
        <v>1033.44</v>
      </c>
      <c r="I8" s="18">
        <v>394.55</v>
      </c>
      <c r="J8" s="16">
        <f t="shared" si="0"/>
        <v>638.8900000000001</v>
      </c>
      <c r="K8" s="19">
        <f t="shared" si="2"/>
        <v>18362131.7290866</v>
      </c>
      <c r="L8" s="33"/>
    </row>
    <row r="9" spans="2:13" ht="19.149999999999999" customHeight="1">
      <c r="B9" s="30"/>
      <c r="C9" s="30"/>
      <c r="D9" s="15" t="s">
        <v>9</v>
      </c>
      <c r="E9" s="16">
        <v>1.72</v>
      </c>
      <c r="F9" s="17">
        <v>127845.9954</v>
      </c>
      <c r="G9" s="16">
        <f t="shared" si="1"/>
        <v>18324.592674</v>
      </c>
      <c r="H9" s="18">
        <v>1033.44</v>
      </c>
      <c r="I9" s="18">
        <v>394.55</v>
      </c>
      <c r="J9" s="16">
        <f t="shared" si="0"/>
        <v>638.8900000000001</v>
      </c>
      <c r="K9" s="19">
        <f t="shared" si="2"/>
        <v>11707399.013491862</v>
      </c>
      <c r="L9" s="34"/>
    </row>
    <row r="10" spans="2:13" ht="18" customHeight="1">
      <c r="B10" s="28" t="s">
        <v>16</v>
      </c>
      <c r="C10" s="28" t="s">
        <v>7</v>
      </c>
      <c r="D10" s="14" t="s">
        <v>8</v>
      </c>
      <c r="E10" s="16">
        <v>2.75</v>
      </c>
      <c r="F10" s="20">
        <f>F6*0.9919</f>
        <v>721820.90287943999</v>
      </c>
      <c r="G10" s="16">
        <f>E10*F10/12</f>
        <v>165417.290243205</v>
      </c>
      <c r="H10" s="18">
        <v>1033.44</v>
      </c>
      <c r="I10" s="18">
        <v>394.55</v>
      </c>
      <c r="J10" s="16">
        <f>H10-I10</f>
        <v>638.8900000000001</v>
      </c>
      <c r="K10" s="19">
        <f>G10*J10</f>
        <v>105683452.56348126</v>
      </c>
      <c r="L10" s="31">
        <f>SUM(K10:K13)</f>
        <v>137660752.08357841</v>
      </c>
    </row>
    <row r="11" spans="2:13" ht="21" customHeight="1">
      <c r="B11" s="29"/>
      <c r="C11" s="30"/>
      <c r="D11" s="15" t="s">
        <v>9</v>
      </c>
      <c r="E11" s="16">
        <v>2.06</v>
      </c>
      <c r="F11" s="20">
        <f t="shared" ref="F11:F13" si="3">F7*0.9919</f>
        <v>19615.318648379998</v>
      </c>
      <c r="G11" s="16">
        <f t="shared" ref="G11:G13" si="4">E11*F11/12</f>
        <v>3367.2963679718996</v>
      </c>
      <c r="H11" s="18">
        <v>1033.44</v>
      </c>
      <c r="I11" s="18">
        <v>394.55</v>
      </c>
      <c r="J11" s="16">
        <f t="shared" ref="J11:J13" si="5">H11-I11</f>
        <v>638.8900000000001</v>
      </c>
      <c r="K11" s="19">
        <f t="shared" ref="K11:K13" si="6">G11*J11</f>
        <v>2151331.9765335671</v>
      </c>
      <c r="L11" s="31"/>
    </row>
    <row r="12" spans="2:13" ht="18.600000000000001" customHeight="1">
      <c r="B12" s="29"/>
      <c r="C12" s="28" t="s">
        <v>10</v>
      </c>
      <c r="D12" s="14" t="s">
        <v>8</v>
      </c>
      <c r="E12" s="16">
        <v>1.95</v>
      </c>
      <c r="F12" s="20">
        <f t="shared" si="3"/>
        <v>175433.09814576001</v>
      </c>
      <c r="G12" s="16">
        <f t="shared" si="4"/>
        <v>28507.878448685999</v>
      </c>
      <c r="H12" s="18">
        <v>1033.44</v>
      </c>
      <c r="I12" s="18">
        <v>394.55</v>
      </c>
      <c r="J12" s="16">
        <f t="shared" si="5"/>
        <v>638.8900000000001</v>
      </c>
      <c r="K12" s="19">
        <f t="shared" si="6"/>
        <v>18213398.462081</v>
      </c>
      <c r="L12" s="31"/>
    </row>
    <row r="13" spans="2:13" ht="19.149999999999999" customHeight="1">
      <c r="B13" s="30"/>
      <c r="C13" s="30"/>
      <c r="D13" s="15" t="s">
        <v>9</v>
      </c>
      <c r="E13" s="16">
        <v>1.72</v>
      </c>
      <c r="F13" s="20">
        <f t="shared" si="3"/>
        <v>126810.44283725999</v>
      </c>
      <c r="G13" s="16">
        <f t="shared" si="4"/>
        <v>18176.163473340599</v>
      </c>
      <c r="H13" s="18">
        <v>1033.44</v>
      </c>
      <c r="I13" s="18">
        <v>394.55</v>
      </c>
      <c r="J13" s="16">
        <f t="shared" si="5"/>
        <v>638.8900000000001</v>
      </c>
      <c r="K13" s="19">
        <f t="shared" si="6"/>
        <v>11612569.081482576</v>
      </c>
      <c r="L13" s="31"/>
    </row>
    <row r="14" spans="2:13" ht="18" customHeight="1">
      <c r="B14" s="28" t="s">
        <v>18</v>
      </c>
      <c r="C14" s="28" t="s">
        <v>7</v>
      </c>
      <c r="D14" s="14" t="s">
        <v>8</v>
      </c>
      <c r="E14" s="16">
        <v>2.75</v>
      </c>
      <c r="F14" s="20">
        <f>F10</f>
        <v>721820.90287943999</v>
      </c>
      <c r="G14" s="16">
        <f>E14*F14/12</f>
        <v>165417.290243205</v>
      </c>
      <c r="H14" s="18">
        <v>1033.44</v>
      </c>
      <c r="I14" s="18">
        <v>394.55</v>
      </c>
      <c r="J14" s="16">
        <f>H14-I14</f>
        <v>638.8900000000001</v>
      </c>
      <c r="K14" s="19">
        <f>G14*J14</f>
        <v>105683452.56348126</v>
      </c>
      <c r="L14" s="31">
        <f>SUM(K14:K17)</f>
        <v>137660752.08357841</v>
      </c>
    </row>
    <row r="15" spans="2:13" ht="21" customHeight="1">
      <c r="B15" s="29"/>
      <c r="C15" s="30"/>
      <c r="D15" s="15" t="s">
        <v>9</v>
      </c>
      <c r="E15" s="16">
        <v>2.06</v>
      </c>
      <c r="F15" s="20">
        <f t="shared" ref="F15:F53" si="7">F11</f>
        <v>19615.318648379998</v>
      </c>
      <c r="G15" s="16">
        <f t="shared" ref="G15:G17" si="8">E15*F15/12</f>
        <v>3367.2963679718996</v>
      </c>
      <c r="H15" s="18">
        <v>1033.44</v>
      </c>
      <c r="I15" s="18">
        <v>394.55</v>
      </c>
      <c r="J15" s="16">
        <f t="shared" ref="J15:J17" si="9">H15-I15</f>
        <v>638.8900000000001</v>
      </c>
      <c r="K15" s="19">
        <f t="shared" ref="K15:K17" si="10">G15*J15</f>
        <v>2151331.9765335671</v>
      </c>
      <c r="L15" s="31"/>
    </row>
    <row r="16" spans="2:13" ht="18.600000000000001" customHeight="1">
      <c r="B16" s="29"/>
      <c r="C16" s="28" t="s">
        <v>10</v>
      </c>
      <c r="D16" s="14" t="s">
        <v>8</v>
      </c>
      <c r="E16" s="16">
        <v>1.95</v>
      </c>
      <c r="F16" s="20">
        <f t="shared" si="7"/>
        <v>175433.09814576001</v>
      </c>
      <c r="G16" s="16">
        <f t="shared" si="8"/>
        <v>28507.878448685999</v>
      </c>
      <c r="H16" s="18">
        <v>1033.44</v>
      </c>
      <c r="I16" s="18">
        <v>394.55</v>
      </c>
      <c r="J16" s="16">
        <f t="shared" si="9"/>
        <v>638.8900000000001</v>
      </c>
      <c r="K16" s="19">
        <f t="shared" si="10"/>
        <v>18213398.462081</v>
      </c>
      <c r="L16" s="31"/>
    </row>
    <row r="17" spans="2:12" ht="19.149999999999999" customHeight="1">
      <c r="B17" s="30"/>
      <c r="C17" s="30"/>
      <c r="D17" s="15" t="s">
        <v>9</v>
      </c>
      <c r="E17" s="16">
        <v>1.72</v>
      </c>
      <c r="F17" s="20">
        <f t="shared" si="7"/>
        <v>126810.44283725999</v>
      </c>
      <c r="G17" s="16">
        <f t="shared" si="8"/>
        <v>18176.163473340599</v>
      </c>
      <c r="H17" s="18">
        <v>1033.44</v>
      </c>
      <c r="I17" s="18">
        <v>394.55</v>
      </c>
      <c r="J17" s="16">
        <f t="shared" si="9"/>
        <v>638.8900000000001</v>
      </c>
      <c r="K17" s="19">
        <f t="shared" si="10"/>
        <v>11612569.081482576</v>
      </c>
      <c r="L17" s="31"/>
    </row>
    <row r="18" spans="2:12" ht="18" customHeight="1">
      <c r="B18" s="28" t="s">
        <v>19</v>
      </c>
      <c r="C18" s="28" t="s">
        <v>7</v>
      </c>
      <c r="D18" s="14" t="s">
        <v>8</v>
      </c>
      <c r="E18" s="16">
        <v>2.75</v>
      </c>
      <c r="F18" s="20">
        <f>F14</f>
        <v>721820.90287943999</v>
      </c>
      <c r="G18" s="16">
        <f>E18*F18/12</f>
        <v>165417.290243205</v>
      </c>
      <c r="H18" s="18">
        <v>1033.44</v>
      </c>
      <c r="I18" s="18">
        <v>394.55</v>
      </c>
      <c r="J18" s="16">
        <f>H18-I18</f>
        <v>638.8900000000001</v>
      </c>
      <c r="K18" s="19">
        <f>G18*J18</f>
        <v>105683452.56348126</v>
      </c>
      <c r="L18" s="31">
        <f>SUM(K18:K21)</f>
        <v>137660752.08357841</v>
      </c>
    </row>
    <row r="19" spans="2:12" ht="21" customHeight="1">
      <c r="B19" s="29"/>
      <c r="C19" s="30"/>
      <c r="D19" s="15" t="s">
        <v>9</v>
      </c>
      <c r="E19" s="16">
        <v>2.06</v>
      </c>
      <c r="F19" s="20">
        <f t="shared" si="7"/>
        <v>19615.318648379998</v>
      </c>
      <c r="G19" s="16">
        <f t="shared" ref="G19:G21" si="11">E19*F19/12</f>
        <v>3367.2963679718996</v>
      </c>
      <c r="H19" s="18">
        <v>1033.44</v>
      </c>
      <c r="I19" s="18">
        <v>394.55</v>
      </c>
      <c r="J19" s="16">
        <f t="shared" ref="J19:J21" si="12">H19-I19</f>
        <v>638.8900000000001</v>
      </c>
      <c r="K19" s="19">
        <f t="shared" ref="K19:K21" si="13">G19*J19</f>
        <v>2151331.9765335671</v>
      </c>
      <c r="L19" s="31"/>
    </row>
    <row r="20" spans="2:12" ht="18.600000000000001" customHeight="1">
      <c r="B20" s="29"/>
      <c r="C20" s="28" t="s">
        <v>10</v>
      </c>
      <c r="D20" s="14" t="s">
        <v>8</v>
      </c>
      <c r="E20" s="16">
        <v>1.95</v>
      </c>
      <c r="F20" s="20">
        <f t="shared" si="7"/>
        <v>175433.09814576001</v>
      </c>
      <c r="G20" s="16">
        <f t="shared" si="11"/>
        <v>28507.878448685999</v>
      </c>
      <c r="H20" s="18">
        <v>1033.44</v>
      </c>
      <c r="I20" s="18">
        <v>394.55</v>
      </c>
      <c r="J20" s="16">
        <f t="shared" si="12"/>
        <v>638.8900000000001</v>
      </c>
      <c r="K20" s="19">
        <f t="shared" si="13"/>
        <v>18213398.462081</v>
      </c>
      <c r="L20" s="31"/>
    </row>
    <row r="21" spans="2:12" ht="19.149999999999999" customHeight="1">
      <c r="B21" s="30"/>
      <c r="C21" s="30"/>
      <c r="D21" s="15" t="s">
        <v>9</v>
      </c>
      <c r="E21" s="16">
        <v>1.72</v>
      </c>
      <c r="F21" s="20">
        <f t="shared" si="7"/>
        <v>126810.44283725999</v>
      </c>
      <c r="G21" s="16">
        <f t="shared" si="11"/>
        <v>18176.163473340599</v>
      </c>
      <c r="H21" s="18">
        <v>1033.44</v>
      </c>
      <c r="I21" s="18">
        <v>394.55</v>
      </c>
      <c r="J21" s="16">
        <f t="shared" si="12"/>
        <v>638.8900000000001</v>
      </c>
      <c r="K21" s="19">
        <f t="shared" si="13"/>
        <v>11612569.081482576</v>
      </c>
      <c r="L21" s="31"/>
    </row>
    <row r="22" spans="2:12" ht="18" customHeight="1">
      <c r="B22" s="28" t="s">
        <v>20</v>
      </c>
      <c r="C22" s="28" t="s">
        <v>7</v>
      </c>
      <c r="D22" s="14" t="s">
        <v>8</v>
      </c>
      <c r="E22" s="16">
        <v>2.75</v>
      </c>
      <c r="F22" s="20">
        <f>F18</f>
        <v>721820.90287943999</v>
      </c>
      <c r="G22" s="16">
        <f>E22*F22/12</f>
        <v>165417.290243205</v>
      </c>
      <c r="H22" s="18">
        <v>1033.44</v>
      </c>
      <c r="I22" s="18">
        <v>394.55</v>
      </c>
      <c r="J22" s="16">
        <f>H22-I22</f>
        <v>638.8900000000001</v>
      </c>
      <c r="K22" s="19">
        <f>G22*J22</f>
        <v>105683452.56348126</v>
      </c>
      <c r="L22" s="31">
        <f>SUM(K22:K25)</f>
        <v>137660752.08357841</v>
      </c>
    </row>
    <row r="23" spans="2:12" ht="21" customHeight="1">
      <c r="B23" s="29"/>
      <c r="C23" s="30"/>
      <c r="D23" s="15" t="s">
        <v>9</v>
      </c>
      <c r="E23" s="16">
        <v>2.06</v>
      </c>
      <c r="F23" s="20">
        <f t="shared" si="7"/>
        <v>19615.318648379998</v>
      </c>
      <c r="G23" s="16">
        <f t="shared" ref="G23:G25" si="14">E23*F23/12</f>
        <v>3367.2963679718996</v>
      </c>
      <c r="H23" s="18">
        <v>1033.44</v>
      </c>
      <c r="I23" s="18">
        <v>394.55</v>
      </c>
      <c r="J23" s="16">
        <f t="shared" ref="J23:J25" si="15">H23-I23</f>
        <v>638.8900000000001</v>
      </c>
      <c r="K23" s="19">
        <f t="shared" ref="K23:K25" si="16">G23*J23</f>
        <v>2151331.9765335671</v>
      </c>
      <c r="L23" s="31"/>
    </row>
    <row r="24" spans="2:12" ht="18.600000000000001" customHeight="1">
      <c r="B24" s="29"/>
      <c r="C24" s="28" t="s">
        <v>10</v>
      </c>
      <c r="D24" s="14" t="s">
        <v>8</v>
      </c>
      <c r="E24" s="16">
        <v>1.95</v>
      </c>
      <c r="F24" s="20">
        <f t="shared" si="7"/>
        <v>175433.09814576001</v>
      </c>
      <c r="G24" s="16">
        <f t="shared" si="14"/>
        <v>28507.878448685999</v>
      </c>
      <c r="H24" s="18">
        <v>1033.44</v>
      </c>
      <c r="I24" s="18">
        <v>394.55</v>
      </c>
      <c r="J24" s="16">
        <f t="shared" si="15"/>
        <v>638.8900000000001</v>
      </c>
      <c r="K24" s="19">
        <f t="shared" si="16"/>
        <v>18213398.462081</v>
      </c>
      <c r="L24" s="31"/>
    </row>
    <row r="25" spans="2:12" ht="19.149999999999999" customHeight="1">
      <c r="B25" s="30"/>
      <c r="C25" s="30"/>
      <c r="D25" s="15" t="s">
        <v>9</v>
      </c>
      <c r="E25" s="16">
        <v>1.72</v>
      </c>
      <c r="F25" s="20">
        <f t="shared" si="7"/>
        <v>126810.44283725999</v>
      </c>
      <c r="G25" s="16">
        <f t="shared" si="14"/>
        <v>18176.163473340599</v>
      </c>
      <c r="H25" s="18">
        <v>1033.44</v>
      </c>
      <c r="I25" s="18">
        <v>394.55</v>
      </c>
      <c r="J25" s="16">
        <f t="shared" si="15"/>
        <v>638.8900000000001</v>
      </c>
      <c r="K25" s="19">
        <f t="shared" si="16"/>
        <v>11612569.081482576</v>
      </c>
      <c r="L25" s="31"/>
    </row>
    <row r="26" spans="2:12" ht="18" customHeight="1">
      <c r="B26" s="28" t="s">
        <v>21</v>
      </c>
      <c r="C26" s="28" t="s">
        <v>7</v>
      </c>
      <c r="D26" s="14" t="s">
        <v>8</v>
      </c>
      <c r="E26" s="16">
        <v>2.75</v>
      </c>
      <c r="F26" s="20">
        <f>F22</f>
        <v>721820.90287943999</v>
      </c>
      <c r="G26" s="16">
        <f>E26*F26/12</f>
        <v>165417.290243205</v>
      </c>
      <c r="H26" s="18">
        <v>1033.44</v>
      </c>
      <c r="I26" s="18">
        <v>394.55</v>
      </c>
      <c r="J26" s="16">
        <f>H26-I26</f>
        <v>638.8900000000001</v>
      </c>
      <c r="K26" s="19">
        <f>G26*J26</f>
        <v>105683452.56348126</v>
      </c>
      <c r="L26" s="31">
        <f>SUM(K26:K29)</f>
        <v>137660752.08357841</v>
      </c>
    </row>
    <row r="27" spans="2:12" ht="21" customHeight="1">
      <c r="B27" s="29"/>
      <c r="C27" s="30"/>
      <c r="D27" s="15" t="s">
        <v>9</v>
      </c>
      <c r="E27" s="16">
        <v>2.06</v>
      </c>
      <c r="F27" s="20">
        <f t="shared" si="7"/>
        <v>19615.318648379998</v>
      </c>
      <c r="G27" s="16">
        <f t="shared" ref="G27:G29" si="17">E27*F27/12</f>
        <v>3367.2963679718996</v>
      </c>
      <c r="H27" s="18">
        <v>1033.44</v>
      </c>
      <c r="I27" s="18">
        <v>394.55</v>
      </c>
      <c r="J27" s="16">
        <f t="shared" ref="J27:J29" si="18">H27-I27</f>
        <v>638.8900000000001</v>
      </c>
      <c r="K27" s="19">
        <f t="shared" ref="K27:K29" si="19">G27*J27</f>
        <v>2151331.9765335671</v>
      </c>
      <c r="L27" s="31"/>
    </row>
    <row r="28" spans="2:12" ht="18.600000000000001" customHeight="1">
      <c r="B28" s="29"/>
      <c r="C28" s="28" t="s">
        <v>10</v>
      </c>
      <c r="D28" s="14" t="s">
        <v>8</v>
      </c>
      <c r="E28" s="16">
        <v>1.95</v>
      </c>
      <c r="F28" s="20">
        <f t="shared" si="7"/>
        <v>175433.09814576001</v>
      </c>
      <c r="G28" s="16">
        <f t="shared" si="17"/>
        <v>28507.878448685999</v>
      </c>
      <c r="H28" s="18">
        <v>1033.44</v>
      </c>
      <c r="I28" s="18">
        <v>394.55</v>
      </c>
      <c r="J28" s="16">
        <f t="shared" si="18"/>
        <v>638.8900000000001</v>
      </c>
      <c r="K28" s="19">
        <f t="shared" si="19"/>
        <v>18213398.462081</v>
      </c>
      <c r="L28" s="31"/>
    </row>
    <row r="29" spans="2:12" ht="19.149999999999999" customHeight="1">
      <c r="B29" s="30"/>
      <c r="C29" s="30"/>
      <c r="D29" s="15" t="s">
        <v>9</v>
      </c>
      <c r="E29" s="16">
        <v>1.72</v>
      </c>
      <c r="F29" s="20">
        <f t="shared" si="7"/>
        <v>126810.44283725999</v>
      </c>
      <c r="G29" s="16">
        <f t="shared" si="17"/>
        <v>18176.163473340599</v>
      </c>
      <c r="H29" s="18">
        <v>1033.44</v>
      </c>
      <c r="I29" s="18">
        <v>394.55</v>
      </c>
      <c r="J29" s="16">
        <f t="shared" si="18"/>
        <v>638.8900000000001</v>
      </c>
      <c r="K29" s="19">
        <f t="shared" si="19"/>
        <v>11612569.081482576</v>
      </c>
      <c r="L29" s="31"/>
    </row>
    <row r="30" spans="2:12" ht="18" customHeight="1">
      <c r="B30" s="28" t="s">
        <v>22</v>
      </c>
      <c r="C30" s="28" t="s">
        <v>7</v>
      </c>
      <c r="D30" s="14" t="s">
        <v>8</v>
      </c>
      <c r="E30" s="16">
        <v>2.75</v>
      </c>
      <c r="F30" s="20">
        <f>F26</f>
        <v>721820.90287943999</v>
      </c>
      <c r="G30" s="16">
        <f>E30*F30/12</f>
        <v>165417.290243205</v>
      </c>
      <c r="H30" s="18">
        <v>1033.44</v>
      </c>
      <c r="I30" s="18">
        <v>394.55</v>
      </c>
      <c r="J30" s="16">
        <f>H30-I30</f>
        <v>638.8900000000001</v>
      </c>
      <c r="K30" s="21">
        <f>G30*J30</f>
        <v>105683452.56348126</v>
      </c>
      <c r="L30" s="31">
        <f>SUM(K30:K33)</f>
        <v>137660752.08357841</v>
      </c>
    </row>
    <row r="31" spans="2:12" ht="21" customHeight="1">
      <c r="B31" s="29"/>
      <c r="C31" s="30"/>
      <c r="D31" s="15" t="s">
        <v>9</v>
      </c>
      <c r="E31" s="16">
        <v>2.06</v>
      </c>
      <c r="F31" s="20">
        <f t="shared" si="7"/>
        <v>19615.318648379998</v>
      </c>
      <c r="G31" s="16">
        <f t="shared" ref="G31:G33" si="20">E31*F31/12</f>
        <v>3367.2963679718996</v>
      </c>
      <c r="H31" s="18">
        <v>1033.44</v>
      </c>
      <c r="I31" s="18">
        <v>394.55</v>
      </c>
      <c r="J31" s="16">
        <f t="shared" ref="J31:J33" si="21">H31-I31</f>
        <v>638.8900000000001</v>
      </c>
      <c r="K31" s="19">
        <f t="shared" ref="K31:K33" si="22">G31*J31</f>
        <v>2151331.9765335671</v>
      </c>
      <c r="L31" s="31"/>
    </row>
    <row r="32" spans="2:12" ht="18.600000000000001" customHeight="1">
      <c r="B32" s="29"/>
      <c r="C32" s="28" t="s">
        <v>10</v>
      </c>
      <c r="D32" s="14" t="s">
        <v>8</v>
      </c>
      <c r="E32" s="16">
        <v>1.95</v>
      </c>
      <c r="F32" s="20">
        <f t="shared" si="7"/>
        <v>175433.09814576001</v>
      </c>
      <c r="G32" s="16">
        <f t="shared" si="20"/>
        <v>28507.878448685999</v>
      </c>
      <c r="H32" s="18">
        <v>1033.44</v>
      </c>
      <c r="I32" s="18">
        <v>394.55</v>
      </c>
      <c r="J32" s="16">
        <f t="shared" si="21"/>
        <v>638.8900000000001</v>
      </c>
      <c r="K32" s="19">
        <f t="shared" si="22"/>
        <v>18213398.462081</v>
      </c>
      <c r="L32" s="31"/>
    </row>
    <row r="33" spans="2:12" ht="19.149999999999999" customHeight="1">
      <c r="B33" s="30"/>
      <c r="C33" s="30"/>
      <c r="D33" s="15" t="s">
        <v>9</v>
      </c>
      <c r="E33" s="16">
        <v>1.72</v>
      </c>
      <c r="F33" s="20">
        <f t="shared" si="7"/>
        <v>126810.44283725999</v>
      </c>
      <c r="G33" s="16">
        <f t="shared" si="20"/>
        <v>18176.163473340599</v>
      </c>
      <c r="H33" s="18">
        <v>1033.44</v>
      </c>
      <c r="I33" s="18">
        <v>394.55</v>
      </c>
      <c r="J33" s="16">
        <f t="shared" si="21"/>
        <v>638.8900000000001</v>
      </c>
      <c r="K33" s="19">
        <f t="shared" si="22"/>
        <v>11612569.081482576</v>
      </c>
      <c r="L33" s="31"/>
    </row>
    <row r="34" spans="2:12" ht="18" customHeight="1">
      <c r="B34" s="28" t="s">
        <v>23</v>
      </c>
      <c r="C34" s="28" t="s">
        <v>7</v>
      </c>
      <c r="D34" s="14" t="s">
        <v>8</v>
      </c>
      <c r="E34" s="16">
        <v>2.75</v>
      </c>
      <c r="F34" s="17">
        <f>F30</f>
        <v>721820.90287943999</v>
      </c>
      <c r="G34" s="16">
        <f>E34*F34/12</f>
        <v>165417.290243205</v>
      </c>
      <c r="H34" s="18">
        <v>1250.46</v>
      </c>
      <c r="I34" s="18">
        <v>410.34</v>
      </c>
      <c r="J34" s="16">
        <f>H34-I34</f>
        <v>840.12000000000012</v>
      </c>
      <c r="K34" s="19">
        <f>G34*J34</f>
        <v>138970373.87912139</v>
      </c>
      <c r="L34" s="31">
        <f>SUM(K34:K37)</f>
        <v>181019504.20331493</v>
      </c>
    </row>
    <row r="35" spans="2:12" ht="21" customHeight="1">
      <c r="B35" s="29"/>
      <c r="C35" s="30"/>
      <c r="D35" s="15" t="s">
        <v>9</v>
      </c>
      <c r="E35" s="16">
        <v>2.06</v>
      </c>
      <c r="F35" s="20">
        <f t="shared" si="7"/>
        <v>19615.318648379998</v>
      </c>
      <c r="G35" s="16">
        <f t="shared" ref="G35:G37" si="23">E35*F35/12</f>
        <v>3367.2963679718996</v>
      </c>
      <c r="H35" s="18">
        <v>1250.46</v>
      </c>
      <c r="I35" s="18">
        <v>410.34</v>
      </c>
      <c r="J35" s="16">
        <f t="shared" ref="J35:J37" si="24">H35-I35</f>
        <v>840.12000000000012</v>
      </c>
      <c r="K35" s="19">
        <f t="shared" ref="K35:K37" si="25">G35*J35</f>
        <v>2828933.0246605529</v>
      </c>
      <c r="L35" s="31"/>
    </row>
    <row r="36" spans="2:12" ht="18.600000000000001" customHeight="1">
      <c r="B36" s="29"/>
      <c r="C36" s="28" t="s">
        <v>10</v>
      </c>
      <c r="D36" s="14" t="s">
        <v>8</v>
      </c>
      <c r="E36" s="16">
        <v>1.95</v>
      </c>
      <c r="F36" s="20">
        <f t="shared" si="7"/>
        <v>175433.09814576001</v>
      </c>
      <c r="G36" s="16">
        <f t="shared" si="23"/>
        <v>28507.878448685999</v>
      </c>
      <c r="H36" s="18">
        <v>1250.46</v>
      </c>
      <c r="I36" s="18">
        <v>410.34</v>
      </c>
      <c r="J36" s="16">
        <f t="shared" si="24"/>
        <v>840.12000000000012</v>
      </c>
      <c r="K36" s="19">
        <f t="shared" si="25"/>
        <v>23950038.842310086</v>
      </c>
      <c r="L36" s="31"/>
    </row>
    <row r="37" spans="2:12" ht="19.149999999999999" customHeight="1">
      <c r="B37" s="30"/>
      <c r="C37" s="30"/>
      <c r="D37" s="15" t="s">
        <v>9</v>
      </c>
      <c r="E37" s="16">
        <v>1.72</v>
      </c>
      <c r="F37" s="20">
        <f t="shared" si="7"/>
        <v>126810.44283725999</v>
      </c>
      <c r="G37" s="16">
        <f t="shared" si="23"/>
        <v>18176.163473340599</v>
      </c>
      <c r="H37" s="18">
        <v>1250.46</v>
      </c>
      <c r="I37" s="18">
        <v>410.34</v>
      </c>
      <c r="J37" s="16">
        <f t="shared" si="24"/>
        <v>840.12000000000012</v>
      </c>
      <c r="K37" s="19">
        <f t="shared" si="25"/>
        <v>15270158.457222907</v>
      </c>
      <c r="L37" s="31"/>
    </row>
    <row r="38" spans="2:12" ht="18" customHeight="1">
      <c r="B38" s="28" t="s">
        <v>24</v>
      </c>
      <c r="C38" s="28" t="s">
        <v>7</v>
      </c>
      <c r="D38" s="14" t="s">
        <v>8</v>
      </c>
      <c r="E38" s="16">
        <v>2.75</v>
      </c>
      <c r="F38" s="17">
        <f>F34</f>
        <v>721820.90287943999</v>
      </c>
      <c r="G38" s="16">
        <f>E38*F38/12</f>
        <v>165417.290243205</v>
      </c>
      <c r="H38" s="18">
        <v>1250.46</v>
      </c>
      <c r="I38" s="18">
        <v>410.34</v>
      </c>
      <c r="J38" s="16">
        <f>H38-I38</f>
        <v>840.12000000000012</v>
      </c>
      <c r="K38" s="19">
        <f>G38*J38</f>
        <v>138970373.87912139</v>
      </c>
      <c r="L38" s="31">
        <f>SUM(K38:K41)</f>
        <v>181019504.20331493</v>
      </c>
    </row>
    <row r="39" spans="2:12" ht="21" customHeight="1">
      <c r="B39" s="29"/>
      <c r="C39" s="30"/>
      <c r="D39" s="15" t="s">
        <v>9</v>
      </c>
      <c r="E39" s="16">
        <v>2.06</v>
      </c>
      <c r="F39" s="20">
        <f t="shared" si="7"/>
        <v>19615.318648379998</v>
      </c>
      <c r="G39" s="16">
        <f t="shared" ref="G39:G41" si="26">E39*F39/12</f>
        <v>3367.2963679718996</v>
      </c>
      <c r="H39" s="18">
        <v>1250.46</v>
      </c>
      <c r="I39" s="18">
        <v>410.34</v>
      </c>
      <c r="J39" s="16">
        <f t="shared" ref="J39:J41" si="27">H39-I39</f>
        <v>840.12000000000012</v>
      </c>
      <c r="K39" s="19">
        <f t="shared" ref="K39:K41" si="28">G39*J39</f>
        <v>2828933.0246605529</v>
      </c>
      <c r="L39" s="31"/>
    </row>
    <row r="40" spans="2:12" ht="18.600000000000001" customHeight="1">
      <c r="B40" s="29"/>
      <c r="C40" s="28" t="s">
        <v>10</v>
      </c>
      <c r="D40" s="14" t="s">
        <v>8</v>
      </c>
      <c r="E40" s="16">
        <v>1.95</v>
      </c>
      <c r="F40" s="20">
        <f t="shared" si="7"/>
        <v>175433.09814576001</v>
      </c>
      <c r="G40" s="16">
        <f t="shared" si="26"/>
        <v>28507.878448685999</v>
      </c>
      <c r="H40" s="18">
        <v>1250.46</v>
      </c>
      <c r="I40" s="18">
        <v>410.34</v>
      </c>
      <c r="J40" s="16">
        <f t="shared" si="27"/>
        <v>840.12000000000012</v>
      </c>
      <c r="K40" s="19">
        <f t="shared" si="28"/>
        <v>23950038.842310086</v>
      </c>
      <c r="L40" s="31"/>
    </row>
    <row r="41" spans="2:12" ht="19.149999999999999" customHeight="1">
      <c r="B41" s="30"/>
      <c r="C41" s="30"/>
      <c r="D41" s="15" t="s">
        <v>9</v>
      </c>
      <c r="E41" s="16">
        <v>1.72</v>
      </c>
      <c r="F41" s="20">
        <f t="shared" si="7"/>
        <v>126810.44283725999</v>
      </c>
      <c r="G41" s="16">
        <f t="shared" si="26"/>
        <v>18176.163473340599</v>
      </c>
      <c r="H41" s="18">
        <v>1250.46</v>
      </c>
      <c r="I41" s="18">
        <v>410.34</v>
      </c>
      <c r="J41" s="16">
        <f t="shared" si="27"/>
        <v>840.12000000000012</v>
      </c>
      <c r="K41" s="19">
        <f t="shared" si="28"/>
        <v>15270158.457222907</v>
      </c>
      <c r="L41" s="31"/>
    </row>
    <row r="42" spans="2:12" ht="18" customHeight="1">
      <c r="B42" s="28" t="s">
        <v>25</v>
      </c>
      <c r="C42" s="28" t="s">
        <v>7</v>
      </c>
      <c r="D42" s="14" t="s">
        <v>8</v>
      </c>
      <c r="E42" s="16">
        <v>2.75</v>
      </c>
      <c r="F42" s="17">
        <f>F38</f>
        <v>721820.90287943999</v>
      </c>
      <c r="G42" s="16">
        <f>E42*F42/12</f>
        <v>165417.290243205</v>
      </c>
      <c r="H42" s="18">
        <v>1250.46</v>
      </c>
      <c r="I42" s="18">
        <v>410.34</v>
      </c>
      <c r="J42" s="16">
        <f>H42-I42</f>
        <v>840.12000000000012</v>
      </c>
      <c r="K42" s="19">
        <f>G42*J42</f>
        <v>138970373.87912139</v>
      </c>
      <c r="L42" s="31">
        <f>SUM(K42:K45)</f>
        <v>181019504.20331493</v>
      </c>
    </row>
    <row r="43" spans="2:12" ht="21" customHeight="1">
      <c r="B43" s="29"/>
      <c r="C43" s="30"/>
      <c r="D43" s="15" t="s">
        <v>9</v>
      </c>
      <c r="E43" s="16">
        <v>2.06</v>
      </c>
      <c r="F43" s="20">
        <f t="shared" si="7"/>
        <v>19615.318648379998</v>
      </c>
      <c r="G43" s="16">
        <f t="shared" ref="G43:G45" si="29">E43*F43/12</f>
        <v>3367.2963679718996</v>
      </c>
      <c r="H43" s="18">
        <v>1250.46</v>
      </c>
      <c r="I43" s="18">
        <v>410.34</v>
      </c>
      <c r="J43" s="16">
        <f t="shared" ref="J43:J45" si="30">H43-I43</f>
        <v>840.12000000000012</v>
      </c>
      <c r="K43" s="19">
        <f t="shared" ref="K43:K45" si="31">G43*J43</f>
        <v>2828933.0246605529</v>
      </c>
      <c r="L43" s="31"/>
    </row>
    <row r="44" spans="2:12" ht="18.600000000000001" customHeight="1">
      <c r="B44" s="29"/>
      <c r="C44" s="28" t="s">
        <v>10</v>
      </c>
      <c r="D44" s="14" t="s">
        <v>8</v>
      </c>
      <c r="E44" s="16">
        <v>1.95</v>
      </c>
      <c r="F44" s="20">
        <f t="shared" si="7"/>
        <v>175433.09814576001</v>
      </c>
      <c r="G44" s="16">
        <f t="shared" si="29"/>
        <v>28507.878448685999</v>
      </c>
      <c r="H44" s="18">
        <v>1250.46</v>
      </c>
      <c r="I44" s="18">
        <v>410.34</v>
      </c>
      <c r="J44" s="16">
        <f t="shared" si="30"/>
        <v>840.12000000000012</v>
      </c>
      <c r="K44" s="19">
        <f t="shared" si="31"/>
        <v>23950038.842310086</v>
      </c>
      <c r="L44" s="31"/>
    </row>
    <row r="45" spans="2:12" ht="19.149999999999999" customHeight="1">
      <c r="B45" s="30"/>
      <c r="C45" s="30"/>
      <c r="D45" s="15" t="s">
        <v>9</v>
      </c>
      <c r="E45" s="16">
        <v>1.72</v>
      </c>
      <c r="F45" s="20">
        <f t="shared" si="7"/>
        <v>126810.44283725999</v>
      </c>
      <c r="G45" s="16">
        <f t="shared" si="29"/>
        <v>18176.163473340599</v>
      </c>
      <c r="H45" s="18">
        <v>1250.46</v>
      </c>
      <c r="I45" s="18">
        <v>410.34</v>
      </c>
      <c r="J45" s="16">
        <f t="shared" si="30"/>
        <v>840.12000000000012</v>
      </c>
      <c r="K45" s="19">
        <f t="shared" si="31"/>
        <v>15270158.457222907</v>
      </c>
      <c r="L45" s="31"/>
    </row>
    <row r="46" spans="2:12" ht="18" customHeight="1">
      <c r="B46" s="28" t="s">
        <v>26</v>
      </c>
      <c r="C46" s="28" t="s">
        <v>7</v>
      </c>
      <c r="D46" s="14" t="s">
        <v>8</v>
      </c>
      <c r="E46" s="16">
        <v>2.75</v>
      </c>
      <c r="F46" s="17">
        <f>F42</f>
        <v>721820.90287943999</v>
      </c>
      <c r="G46" s="16">
        <f>E46*F46/12</f>
        <v>165417.290243205</v>
      </c>
      <c r="H46" s="18">
        <v>1250.46</v>
      </c>
      <c r="I46" s="18">
        <v>410.34</v>
      </c>
      <c r="J46" s="16">
        <f>H46-I46</f>
        <v>840.12000000000012</v>
      </c>
      <c r="K46" s="19">
        <f>G46*J46</f>
        <v>138970373.87912139</v>
      </c>
      <c r="L46" s="31">
        <f>SUM(K46:K49)</f>
        <v>181019504.20331493</v>
      </c>
    </row>
    <row r="47" spans="2:12" ht="21" customHeight="1">
      <c r="B47" s="29"/>
      <c r="C47" s="30"/>
      <c r="D47" s="15" t="s">
        <v>9</v>
      </c>
      <c r="E47" s="16">
        <v>2.06</v>
      </c>
      <c r="F47" s="20">
        <f t="shared" si="7"/>
        <v>19615.318648379998</v>
      </c>
      <c r="G47" s="16">
        <f t="shared" ref="G47:G49" si="32">E47*F47/12</f>
        <v>3367.2963679718996</v>
      </c>
      <c r="H47" s="18">
        <v>1250.46</v>
      </c>
      <c r="I47" s="18">
        <v>410.34</v>
      </c>
      <c r="J47" s="16">
        <f t="shared" ref="J47:J49" si="33">H47-I47</f>
        <v>840.12000000000012</v>
      </c>
      <c r="K47" s="19">
        <f t="shared" ref="K47:K49" si="34">G47*J47</f>
        <v>2828933.0246605529</v>
      </c>
      <c r="L47" s="31"/>
    </row>
    <row r="48" spans="2:12" ht="18.600000000000001" customHeight="1">
      <c r="B48" s="29"/>
      <c r="C48" s="28" t="s">
        <v>10</v>
      </c>
      <c r="D48" s="14" t="s">
        <v>8</v>
      </c>
      <c r="E48" s="16">
        <v>1.95</v>
      </c>
      <c r="F48" s="20">
        <f t="shared" si="7"/>
        <v>175433.09814576001</v>
      </c>
      <c r="G48" s="16">
        <f t="shared" si="32"/>
        <v>28507.878448685999</v>
      </c>
      <c r="H48" s="18">
        <v>1250.46</v>
      </c>
      <c r="I48" s="18">
        <v>410.34</v>
      </c>
      <c r="J48" s="16">
        <f t="shared" si="33"/>
        <v>840.12000000000012</v>
      </c>
      <c r="K48" s="19">
        <f t="shared" si="34"/>
        <v>23950038.842310086</v>
      </c>
      <c r="L48" s="31"/>
    </row>
    <row r="49" spans="2:12" ht="19.149999999999999" customHeight="1">
      <c r="B49" s="30"/>
      <c r="C49" s="30"/>
      <c r="D49" s="15" t="s">
        <v>9</v>
      </c>
      <c r="E49" s="16">
        <v>1.72</v>
      </c>
      <c r="F49" s="20">
        <f t="shared" si="7"/>
        <v>126810.44283725999</v>
      </c>
      <c r="G49" s="16">
        <f t="shared" si="32"/>
        <v>18176.163473340599</v>
      </c>
      <c r="H49" s="18">
        <v>1250.46</v>
      </c>
      <c r="I49" s="18">
        <v>410.34</v>
      </c>
      <c r="J49" s="16">
        <f t="shared" si="33"/>
        <v>840.12000000000012</v>
      </c>
      <c r="K49" s="19">
        <f t="shared" si="34"/>
        <v>15270158.457222907</v>
      </c>
      <c r="L49" s="31"/>
    </row>
    <row r="50" spans="2:12" ht="18" customHeight="1">
      <c r="B50" s="28" t="s">
        <v>27</v>
      </c>
      <c r="C50" s="28" t="s">
        <v>7</v>
      </c>
      <c r="D50" s="14" t="s">
        <v>8</v>
      </c>
      <c r="E50" s="16">
        <v>2.75</v>
      </c>
      <c r="F50" s="17">
        <f>F46</f>
        <v>721820.90287943999</v>
      </c>
      <c r="G50" s="16">
        <f>E50*F50/12</f>
        <v>165417.290243205</v>
      </c>
      <c r="H50" s="18">
        <v>1250.46</v>
      </c>
      <c r="I50" s="18">
        <v>410.34</v>
      </c>
      <c r="J50" s="16">
        <f>H50-I50</f>
        <v>840.12000000000012</v>
      </c>
      <c r="K50" s="19">
        <f>G50*J50</f>
        <v>138970373.87912139</v>
      </c>
      <c r="L50" s="31">
        <f>SUM(K50:K53)</f>
        <v>181019504.20331493</v>
      </c>
    </row>
    <row r="51" spans="2:12" ht="21" customHeight="1">
      <c r="B51" s="29"/>
      <c r="C51" s="30"/>
      <c r="D51" s="15" t="s">
        <v>9</v>
      </c>
      <c r="E51" s="16">
        <v>2.06</v>
      </c>
      <c r="F51" s="20">
        <f t="shared" si="7"/>
        <v>19615.318648379998</v>
      </c>
      <c r="G51" s="16">
        <f t="shared" ref="G51:G53" si="35">E51*F51/12</f>
        <v>3367.2963679718996</v>
      </c>
      <c r="H51" s="18">
        <v>1250.46</v>
      </c>
      <c r="I51" s="18">
        <v>410.34</v>
      </c>
      <c r="J51" s="16">
        <f t="shared" ref="J51:J53" si="36">H51-I51</f>
        <v>840.12000000000012</v>
      </c>
      <c r="K51" s="19">
        <f t="shared" ref="K51:K53" si="37">G51*J51</f>
        <v>2828933.0246605529</v>
      </c>
      <c r="L51" s="31"/>
    </row>
    <row r="52" spans="2:12" ht="18.600000000000001" customHeight="1">
      <c r="B52" s="29"/>
      <c r="C52" s="28" t="s">
        <v>10</v>
      </c>
      <c r="D52" s="14" t="s">
        <v>8</v>
      </c>
      <c r="E52" s="16">
        <v>1.95</v>
      </c>
      <c r="F52" s="20">
        <f t="shared" si="7"/>
        <v>175433.09814576001</v>
      </c>
      <c r="G52" s="16">
        <f t="shared" si="35"/>
        <v>28507.878448685999</v>
      </c>
      <c r="H52" s="18">
        <v>1250.46</v>
      </c>
      <c r="I52" s="18">
        <v>410.34</v>
      </c>
      <c r="J52" s="16">
        <f t="shared" si="36"/>
        <v>840.12000000000012</v>
      </c>
      <c r="K52" s="19">
        <f t="shared" si="37"/>
        <v>23950038.842310086</v>
      </c>
      <c r="L52" s="31"/>
    </row>
    <row r="53" spans="2:12" ht="19.149999999999999" customHeight="1">
      <c r="B53" s="30"/>
      <c r="C53" s="30"/>
      <c r="D53" s="15" t="s">
        <v>9</v>
      </c>
      <c r="E53" s="16">
        <v>1.72</v>
      </c>
      <c r="F53" s="20">
        <f t="shared" si="7"/>
        <v>126810.44283725999</v>
      </c>
      <c r="G53" s="16">
        <f t="shared" si="35"/>
        <v>18176.163473340599</v>
      </c>
      <c r="H53" s="18">
        <v>1250.46</v>
      </c>
      <c r="I53" s="18">
        <v>410.34</v>
      </c>
      <c r="J53" s="16">
        <f t="shared" si="36"/>
        <v>840.12000000000012</v>
      </c>
      <c r="K53" s="19">
        <f t="shared" si="37"/>
        <v>15270158.457222907</v>
      </c>
      <c r="L53" s="31"/>
    </row>
    <row r="54" spans="2:12" ht="15.75" customHeight="1">
      <c r="B54" s="23" t="s">
        <v>17</v>
      </c>
      <c r="C54" s="23"/>
      <c r="D54" s="23"/>
      <c r="E54" s="23"/>
      <c r="F54" s="23"/>
      <c r="G54" s="23"/>
      <c r="H54" s="23"/>
      <c r="I54" s="23"/>
      <c r="J54" s="23"/>
      <c r="K54" s="23"/>
      <c r="L54" s="13"/>
    </row>
    <row r="55" spans="2:12" ht="42.75" customHeight="1">
      <c r="B55" s="24" t="s">
        <v>28</v>
      </c>
      <c r="C55" s="25"/>
      <c r="D55" s="25"/>
      <c r="E55" s="25"/>
      <c r="F55" s="25"/>
      <c r="G55" s="25"/>
      <c r="H55" s="25"/>
      <c r="I55" s="25"/>
      <c r="J55" s="25"/>
      <c r="K55" s="26"/>
      <c r="L55" s="22">
        <f>SUM(L6:L53)</f>
        <v>1869846943.3714364</v>
      </c>
    </row>
    <row r="56" spans="2:12" ht="10.5">
      <c r="B56" s="4"/>
      <c r="C56" s="4"/>
      <c r="D56" s="4"/>
      <c r="E56" s="4"/>
      <c r="F56" s="4"/>
      <c r="G56" s="4"/>
      <c r="H56" s="4"/>
      <c r="I56" s="4"/>
      <c r="J56" s="4"/>
      <c r="K56" s="4"/>
      <c r="L56" s="1"/>
    </row>
    <row r="57" spans="2:12" ht="7.9" customHeight="1">
      <c r="B57" s="27"/>
      <c r="C57" s="27"/>
      <c r="D57" s="27"/>
      <c r="E57" s="27"/>
      <c r="F57" s="27"/>
      <c r="G57" s="27"/>
      <c r="H57" s="27"/>
      <c r="I57" s="27"/>
      <c r="J57" s="27"/>
      <c r="K57" s="10"/>
      <c r="L57" s="5"/>
    </row>
    <row r="58" spans="2:12" ht="21.6" customHeight="1">
      <c r="B58" s="27"/>
      <c r="C58" s="27"/>
      <c r="D58" s="27"/>
      <c r="E58" s="27"/>
      <c r="F58" s="27"/>
      <c r="G58" s="27"/>
      <c r="H58" s="27"/>
      <c r="I58" s="27"/>
      <c r="J58" s="27"/>
      <c r="K58" s="6"/>
      <c r="L58" s="12"/>
    </row>
    <row r="59" spans="2:12" ht="8.25" customHeight="1">
      <c r="L59" s="11"/>
    </row>
    <row r="60" spans="2:12" ht="12">
      <c r="B60" s="9"/>
      <c r="L60" s="1"/>
    </row>
    <row r="61" spans="2:12" ht="12">
      <c r="B61" s="9"/>
      <c r="L61" s="1"/>
    </row>
    <row r="62" spans="2:12" ht="12">
      <c r="B62" s="9"/>
      <c r="L62" s="1"/>
    </row>
    <row r="63" spans="2:12" ht="8.25" customHeight="1"/>
    <row r="64" spans="2:12" ht="8.25" customHeight="1"/>
  </sheetData>
  <mergeCells count="63">
    <mergeCell ref="C5:D5"/>
    <mergeCell ref="B2:L2"/>
    <mergeCell ref="B3:B4"/>
    <mergeCell ref="E3:E4"/>
    <mergeCell ref="F3:F4"/>
    <mergeCell ref="G3:G4"/>
    <mergeCell ref="H3:H4"/>
    <mergeCell ref="I3:I4"/>
    <mergeCell ref="J3:J4"/>
    <mergeCell ref="C3:D4"/>
    <mergeCell ref="L3:L4"/>
    <mergeCell ref="K3:K4"/>
    <mergeCell ref="B6:B9"/>
    <mergeCell ref="C6:C7"/>
    <mergeCell ref="C8:C9"/>
    <mergeCell ref="L6:L9"/>
    <mergeCell ref="B18:B21"/>
    <mergeCell ref="C18:C19"/>
    <mergeCell ref="L18:L21"/>
    <mergeCell ref="C20:C21"/>
    <mergeCell ref="B10:B13"/>
    <mergeCell ref="C10:C11"/>
    <mergeCell ref="L10:L13"/>
    <mergeCell ref="C12:C13"/>
    <mergeCell ref="B14:B17"/>
    <mergeCell ref="C14:C15"/>
    <mergeCell ref="L14:L17"/>
    <mergeCell ref="C16:C17"/>
    <mergeCell ref="B22:B25"/>
    <mergeCell ref="C22:C23"/>
    <mergeCell ref="L22:L25"/>
    <mergeCell ref="C24:C25"/>
    <mergeCell ref="B26:B29"/>
    <mergeCell ref="C26:C27"/>
    <mergeCell ref="L26:L29"/>
    <mergeCell ref="C28:C29"/>
    <mergeCell ref="B30:B33"/>
    <mergeCell ref="C30:C31"/>
    <mergeCell ref="L30:L33"/>
    <mergeCell ref="C32:C33"/>
    <mergeCell ref="B34:B37"/>
    <mergeCell ref="C34:C35"/>
    <mergeCell ref="L34:L37"/>
    <mergeCell ref="C36:C37"/>
    <mergeCell ref="B38:B41"/>
    <mergeCell ref="C38:C39"/>
    <mergeCell ref="L38:L41"/>
    <mergeCell ref="C40:C41"/>
    <mergeCell ref="B42:B45"/>
    <mergeCell ref="C42:C43"/>
    <mergeCell ref="L42:L45"/>
    <mergeCell ref="C44:C45"/>
    <mergeCell ref="L46:L49"/>
    <mergeCell ref="C48:C49"/>
    <mergeCell ref="B50:B53"/>
    <mergeCell ref="C50:C51"/>
    <mergeCell ref="L50:L53"/>
    <mergeCell ref="C52:C53"/>
    <mergeCell ref="B54:K54"/>
    <mergeCell ref="B55:K55"/>
    <mergeCell ref="B57:J58"/>
    <mergeCell ref="B46:B49"/>
    <mergeCell ref="C46:C47"/>
  </mergeCells>
  <pageMargins left="0.23622047244094491" right="0.23622047244094491" top="0.74803149606299213" bottom="0.74803149606299213" header="0.31496062992125984" footer="0.31496062992125984"/>
  <pageSetup paperSize="9" scale="78" fitToHeight="0" orientation="landscape" r:id="rId1"/>
  <headerFooter>
    <oddFooter>&amp;C&amp;P</oddFooter>
  </headerFooter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</vt:lpstr>
      <vt:lpstr>'1'!Заголовки_для_печати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potapova.is</dc:creator>
  <cp:lastModifiedBy>minfin user</cp:lastModifiedBy>
  <cp:lastPrinted>2023-10-07T12:28:44Z</cp:lastPrinted>
  <dcterms:created xsi:type="dcterms:W3CDTF">2021-10-20T07:10:21Z</dcterms:created>
  <dcterms:modified xsi:type="dcterms:W3CDTF">2023-10-07T12:28:45Z</dcterms:modified>
</cp:coreProperties>
</file>