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План" sheetId="1" r:id="rId1"/>
    <sheet name="прогноз тарифов" sheetId="2" state="hidden" r:id="rId2"/>
    <sheet name="дети" sheetId="3" state="hidden" r:id="rId3"/>
    <sheet name="факт 2023 (1 полугодие)" sheetId="4" state="hidden" r:id="rId4"/>
  </sheets>
  <definedNames>
    <definedName name="_xlnm.Print_Area" localSheetId="2">дети!$A$1:$H$42</definedName>
    <definedName name="_xlnm.Print_Area" localSheetId="0">План!$A$1:$I$44</definedName>
    <definedName name="_xlnm.Print_Area" localSheetId="1">'прогноз тарифов'!$A:$D</definedName>
  </definedNames>
  <calcPr calcId="125725"/>
</workbook>
</file>

<file path=xl/calcChain.xml><?xml version="1.0" encoding="utf-8"?>
<calcChain xmlns="http://schemas.openxmlformats.org/spreadsheetml/2006/main">
  <c r="C10" i="4"/>
  <c r="B10"/>
  <c r="D10" s="1"/>
  <c r="D40" i="3"/>
  <c r="D39"/>
  <c r="D38"/>
  <c r="D37"/>
  <c r="D36"/>
  <c r="G35"/>
  <c r="H35" s="1"/>
  <c r="E35"/>
  <c r="E36" s="1"/>
  <c r="D35"/>
  <c r="H34"/>
  <c r="F34"/>
  <c r="D34"/>
  <c r="B32"/>
  <c r="B42" s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H6"/>
  <c r="G6"/>
  <c r="G7" s="1"/>
  <c r="E6"/>
  <c r="F6" s="1"/>
  <c r="D6"/>
  <c r="H5"/>
  <c r="F5"/>
  <c r="D5"/>
  <c r="D13" i="2"/>
  <c r="C13"/>
  <c r="B13"/>
  <c r="D11"/>
  <c r="C11"/>
  <c r="B11"/>
  <c r="D9"/>
  <c r="C9"/>
  <c r="B9"/>
  <c r="B43" i="1"/>
  <c r="H37"/>
  <c r="H38" s="1"/>
  <c r="F37"/>
  <c r="F38" s="1"/>
  <c r="D37"/>
  <c r="D38" s="1"/>
  <c r="I36"/>
  <c r="G36"/>
  <c r="E36"/>
  <c r="B34"/>
  <c r="B44" s="1"/>
  <c r="H8"/>
  <c r="I8" s="1"/>
  <c r="F8"/>
  <c r="F9" s="1"/>
  <c r="E8"/>
  <c r="D8"/>
  <c r="D9" s="1"/>
  <c r="I7"/>
  <c r="G7"/>
  <c r="E7"/>
  <c r="G37" l="1"/>
  <c r="G8" i="3"/>
  <c r="G9" s="1"/>
  <c r="H7"/>
  <c r="E37"/>
  <c r="F36"/>
  <c r="F39" i="1"/>
  <c r="G39" s="1"/>
  <c r="G38"/>
  <c r="E37"/>
  <c r="D32" i="3"/>
  <c r="F35"/>
  <c r="D41"/>
  <c r="G8" i="1"/>
  <c r="G36" i="3"/>
  <c r="H36" s="1"/>
  <c r="F40" i="1"/>
  <c r="H39"/>
  <c r="I38"/>
  <c r="G9"/>
  <c r="F10"/>
  <c r="H8" i="3"/>
  <c r="D39" i="1"/>
  <c r="E38"/>
  <c r="E38" i="3"/>
  <c r="F37"/>
  <c r="E9" i="1"/>
  <c r="D10"/>
  <c r="H9"/>
  <c r="E7" i="3"/>
  <c r="G37"/>
  <c r="I37" i="1"/>
  <c r="D42" i="3" l="1"/>
  <c r="I9" i="1"/>
  <c r="H10"/>
  <c r="E8" i="3"/>
  <c r="F7"/>
  <c r="H37"/>
  <c r="G38"/>
  <c r="D40" i="1"/>
  <c r="E39"/>
  <c r="G10"/>
  <c r="F11"/>
  <c r="H9" i="3"/>
  <c r="G10"/>
  <c r="E10" i="1"/>
  <c r="D11"/>
  <c r="F41"/>
  <c r="G40"/>
  <c r="I39"/>
  <c r="H40"/>
  <c r="F38" i="3"/>
  <c r="E39"/>
  <c r="F39" l="1"/>
  <c r="F41" s="1"/>
  <c r="E40"/>
  <c r="F40" s="1"/>
  <c r="G11"/>
  <c r="H10"/>
  <c r="G41" i="1"/>
  <c r="F42"/>
  <c r="G42" s="1"/>
  <c r="H41"/>
  <c r="I40"/>
  <c r="H11"/>
  <c r="I10"/>
  <c r="E11"/>
  <c r="D12"/>
  <c r="H38" i="3"/>
  <c r="G39"/>
  <c r="E40" i="1"/>
  <c r="D41"/>
  <c r="G11"/>
  <c r="F12"/>
  <c r="F8" i="3"/>
  <c r="E9"/>
  <c r="G43" i="1" l="1"/>
  <c r="H41" i="3"/>
  <c r="H39"/>
  <c r="G40"/>
  <c r="H40" s="1"/>
  <c r="I11" i="1"/>
  <c r="H12"/>
  <c r="D42"/>
  <c r="E42" s="1"/>
  <c r="E41"/>
  <c r="G12" i="3"/>
  <c r="H11"/>
  <c r="F13" i="1"/>
  <c r="G12"/>
  <c r="F9" i="3"/>
  <c r="E10"/>
  <c r="D13" i="1"/>
  <c r="E12"/>
  <c r="H42"/>
  <c r="I42" s="1"/>
  <c r="I41"/>
  <c r="I43" l="1"/>
  <c r="E43"/>
  <c r="E11" i="3"/>
  <c r="F10"/>
  <c r="D14" i="1"/>
  <c r="E13"/>
  <c r="H12" i="3"/>
  <c r="G13"/>
  <c r="G13" i="1"/>
  <c r="F14"/>
  <c r="I12"/>
  <c r="H13"/>
  <c r="F11" i="3" l="1"/>
  <c r="E12"/>
  <c r="I13" i="1"/>
  <c r="H14"/>
  <c r="E14"/>
  <c r="D15"/>
  <c r="F15"/>
  <c r="G14"/>
  <c r="H13" i="3"/>
  <c r="G14"/>
  <c r="H14" l="1"/>
  <c r="G15"/>
  <c r="E13"/>
  <c r="F12"/>
  <c r="H15" i="1"/>
  <c r="I14"/>
  <c r="E15"/>
  <c r="D16"/>
  <c r="G15"/>
  <c r="F16"/>
  <c r="F17" l="1"/>
  <c r="G16"/>
  <c r="D17"/>
  <c r="E16"/>
  <c r="H15" i="3"/>
  <c r="G16"/>
  <c r="E14"/>
  <c r="F13"/>
  <c r="I15" i="1"/>
  <c r="H16"/>
  <c r="E17" l="1"/>
  <c r="D18"/>
  <c r="G17"/>
  <c r="F18"/>
  <c r="G17" i="3"/>
  <c r="H16"/>
  <c r="F14"/>
  <c r="E15"/>
  <c r="I16" i="1"/>
  <c r="H17"/>
  <c r="I17" l="1"/>
  <c r="H18"/>
  <c r="E18"/>
  <c r="D19"/>
  <c r="F19"/>
  <c r="G18"/>
  <c r="G18" i="3"/>
  <c r="H17"/>
  <c r="E16"/>
  <c r="F15"/>
  <c r="F16" l="1"/>
  <c r="E17"/>
  <c r="H19" i="1"/>
  <c r="I18"/>
  <c r="E19"/>
  <c r="D20"/>
  <c r="G19"/>
  <c r="F20"/>
  <c r="G19" i="3"/>
  <c r="H18"/>
  <c r="G20" l="1"/>
  <c r="H19"/>
  <c r="F17"/>
  <c r="E18"/>
  <c r="H20" i="1"/>
  <c r="I19"/>
  <c r="D21"/>
  <c r="E20"/>
  <c r="G20"/>
  <c r="F21"/>
  <c r="H20" i="3" l="1"/>
  <c r="G21"/>
  <c r="I20" i="1"/>
  <c r="H21"/>
  <c r="G21"/>
  <c r="F22"/>
  <c r="E19" i="3"/>
  <c r="F18"/>
  <c r="E21" i="1"/>
  <c r="D22"/>
  <c r="G22" i="3" l="1"/>
  <c r="H21"/>
  <c r="H22" i="1"/>
  <c r="I21"/>
  <c r="E22"/>
  <c r="D23"/>
  <c r="G22"/>
  <c r="F23"/>
  <c r="F19" i="3"/>
  <c r="E20"/>
  <c r="H22" l="1"/>
  <c r="G23"/>
  <c r="E21"/>
  <c r="F20"/>
  <c r="H23" i="1"/>
  <c r="I22"/>
  <c r="E23"/>
  <c r="D24"/>
  <c r="G23"/>
  <c r="F24"/>
  <c r="G24" l="1"/>
  <c r="F25"/>
  <c r="H23" i="3"/>
  <c r="G24"/>
  <c r="E22"/>
  <c r="F21"/>
  <c r="H24" i="1"/>
  <c r="I23"/>
  <c r="D25"/>
  <c r="E24"/>
  <c r="D26" l="1"/>
  <c r="E25"/>
  <c r="F26"/>
  <c r="G25"/>
  <c r="G25" i="3"/>
  <c r="H24"/>
  <c r="F22"/>
  <c r="E23"/>
  <c r="I24" i="1"/>
  <c r="H25"/>
  <c r="E26" l="1"/>
  <c r="D27"/>
  <c r="H26"/>
  <c r="I25"/>
  <c r="G26"/>
  <c r="F27"/>
  <c r="H25" i="3"/>
  <c r="G26"/>
  <c r="E24"/>
  <c r="F23"/>
  <c r="H27" i="1" l="1"/>
  <c r="I26"/>
  <c r="F24" i="3"/>
  <c r="E25"/>
  <c r="E27" i="1"/>
  <c r="D28"/>
  <c r="G27"/>
  <c r="F28"/>
  <c r="G27" i="3"/>
  <c r="H26"/>
  <c r="H28" i="1" l="1"/>
  <c r="I27"/>
  <c r="F25" i="3"/>
  <c r="E26"/>
  <c r="G28"/>
  <c r="H27"/>
  <c r="D29" i="1"/>
  <c r="E28"/>
  <c r="G28"/>
  <c r="F29"/>
  <c r="I28" l="1"/>
  <c r="H29"/>
  <c r="G29"/>
  <c r="F30"/>
  <c r="E27" i="3"/>
  <c r="F26"/>
  <c r="H28"/>
  <c r="G29"/>
  <c r="E29" i="1"/>
  <c r="D30"/>
  <c r="E30" l="1"/>
  <c r="D31"/>
  <c r="H30"/>
  <c r="I29"/>
  <c r="F31"/>
  <c r="G30"/>
  <c r="E28" i="3"/>
  <c r="F27"/>
  <c r="H29"/>
  <c r="G30"/>
  <c r="H30" l="1"/>
  <c r="G31"/>
  <c r="H31" s="1"/>
  <c r="H32" s="1"/>
  <c r="H42" s="1"/>
  <c r="E31" i="1"/>
  <c r="D32"/>
  <c r="H31"/>
  <c r="I30"/>
  <c r="G31"/>
  <c r="F32"/>
  <c r="E29" i="3"/>
  <c r="F28"/>
  <c r="E30" l="1"/>
  <c r="F29"/>
  <c r="D33" i="1"/>
  <c r="E33" s="1"/>
  <c r="E34" s="1"/>
  <c r="E44" s="1"/>
  <c r="E32"/>
  <c r="H32"/>
  <c r="I31"/>
  <c r="G32"/>
  <c r="F33"/>
  <c r="G33" s="1"/>
  <c r="F30" i="3" l="1"/>
  <c r="E31"/>
  <c r="F31" s="1"/>
  <c r="F32" s="1"/>
  <c r="F42" s="1"/>
  <c r="I32" i="1"/>
  <c r="H33"/>
  <c r="I33" s="1"/>
  <c r="I34" s="1"/>
  <c r="I44" s="1"/>
  <c r="G34"/>
  <c r="G44" s="1"/>
</calcChain>
</file>

<file path=xl/sharedStrings.xml><?xml version="1.0" encoding="utf-8"?>
<sst xmlns="http://schemas.openxmlformats.org/spreadsheetml/2006/main" count="72" uniqueCount="49">
  <si>
    <t xml:space="preserve"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 </t>
  </si>
  <si>
    <t>Расстояние поездки в зонах</t>
  </si>
  <si>
    <t>Количество учащихся, проехавших каждую зону</t>
  </si>
  <si>
    <t>2023 год 
уточненный объем субсидии  (рублей)</t>
  </si>
  <si>
    <t>2024 год, прогнозный тариф (рублей)</t>
  </si>
  <si>
    <t>2024 год прогнозный объем субсидии  (рублей)</t>
  </si>
  <si>
    <t>2025 год, прогнозный тариф (рублей)</t>
  </si>
  <si>
    <t>2025 год прогнозный объем субсидии  (рублей)</t>
  </si>
  <si>
    <t>2026 год, прогнозный  тариф (рублей)</t>
  </si>
  <si>
    <t>2026 год прогнозный объем субсидии  (рублей)</t>
  </si>
  <si>
    <t>183070.8</t>
  </si>
  <si>
    <t>21247.2</t>
  </si>
  <si>
    <t>218140.8</t>
  </si>
  <si>
    <t>Итого:</t>
  </si>
  <si>
    <t>Х</t>
  </si>
  <si>
    <t>По маршруту Архангельск-Северодвинск</t>
  </si>
  <si>
    <t>873.6</t>
  </si>
  <si>
    <t>Общий итог:</t>
  </si>
  <si>
    <t>Приложение № 2</t>
  </si>
  <si>
    <t xml:space="preserve">Прогнозные тарифы на перевозки пассажиров железнодорожным транспортом общего пользования в пригородном сообщении АО "СППК" на территории Архангельской области </t>
  </si>
  <si>
    <t>Наименование</t>
  </si>
  <si>
    <t>Тарифы для населения, руб. за одну зону</t>
  </si>
  <si>
    <t>с 1 по 5 зоны</t>
  </si>
  <si>
    <t>с 6 по 10 зоны</t>
  </si>
  <si>
    <t>с 11 по 27 зоны</t>
  </si>
  <si>
    <t>2023 год 
(действующие тарифы)</t>
  </si>
  <si>
    <t>Прогноз на 2024 год</t>
  </si>
  <si>
    <t>Изм. 2024/2023, %</t>
  </si>
  <si>
    <t>Прогноз на 2025 год</t>
  </si>
  <si>
    <t>Изм. 2025/2024, %</t>
  </si>
  <si>
    <t>Прогноз на 2026 год</t>
  </si>
  <si>
    <t>Изм. 2026/2025, %</t>
  </si>
  <si>
    <t>Расчёт средств субсидии областного бюджета на компенсацию потерь в доходах, возникающих в результате предоставления 50% скидки на проезд железнодорожным транспортом  общего пользования в поездах пригородного сообщения детям в возрасте от 5 до 7 лет</t>
  </si>
  <si>
    <t>Количество детей проехавших каждую зону</t>
  </si>
  <si>
    <t>2022 год</t>
  </si>
  <si>
    <t>2023 год</t>
  </si>
  <si>
    <t>2024 год</t>
  </si>
  <si>
    <t>Тариф (рублей)</t>
  </si>
  <si>
    <t>Объем субсидии (рублей)</t>
  </si>
  <si>
    <t xml:space="preserve">1 полугодие 2023 </t>
  </si>
  <si>
    <t xml:space="preserve">1 полугодие 2022 </t>
  </si>
  <si>
    <t>ян</t>
  </si>
  <si>
    <t>февр</t>
  </si>
  <si>
    <t>март</t>
  </si>
  <si>
    <t>апрель</t>
  </si>
  <si>
    <t>май</t>
  </si>
  <si>
    <t>июнь</t>
  </si>
  <si>
    <t>Приложение № 23</t>
  </si>
  <si>
    <t>к пояснительной записке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</si>
</sst>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scheme val="minor"/>
    </font>
    <font>
      <sz val="11"/>
      <color theme="1"/>
      <name val="Calibri Light"/>
      <scheme val="major"/>
    </font>
    <font>
      <sz val="11"/>
      <name val="Calibri Light"/>
      <scheme val="major"/>
    </font>
    <font>
      <b/>
      <sz val="12"/>
      <name val="Times New Roman"/>
    </font>
    <font>
      <sz val="12"/>
      <name val="Times New Roman"/>
    </font>
    <font>
      <sz val="10"/>
      <name val="Times New Roman"/>
    </font>
    <font>
      <b/>
      <sz val="11"/>
      <color theme="1"/>
      <name val="Calibri Light"/>
      <scheme val="major"/>
    </font>
    <font>
      <b/>
      <sz val="14"/>
      <name val="Times New Roman"/>
    </font>
    <font>
      <sz val="11"/>
      <color theme="1"/>
      <name val="Times New Roman"/>
    </font>
    <font>
      <sz val="14"/>
      <color theme="1"/>
      <name val="Times New Roman"/>
    </font>
    <font>
      <i/>
      <sz val="14"/>
      <color theme="1"/>
      <name val="Times New Roman"/>
    </font>
    <font>
      <i/>
      <sz val="11"/>
      <color theme="1"/>
      <name val="Calibri"/>
      <scheme val="minor"/>
    </font>
    <font>
      <b/>
      <sz val="11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25"/>
      <color indexed="5"/>
      <name val="Calibri Light"/>
      <scheme val="major"/>
    </font>
    <font>
      <b/>
      <sz val="12"/>
      <color theme="1"/>
      <name val="Times New Roman"/>
    </font>
    <font>
      <b/>
      <sz val="14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8" fillId="0" borderId="0" applyFont="0" applyFill="0" applyBorder="0"/>
  </cellStyleXfs>
  <cellXfs count="85">
    <xf numFmtId="0" fontId="0" fillId="0" borderId="0" xfId="0"/>
    <xf numFmtId="0" fontId="1" fillId="0" borderId="0" xfId="0" applyFont="1"/>
    <xf numFmtId="1" fontId="4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right"/>
    </xf>
    <xf numFmtId="0" fontId="9" fillId="0" borderId="9" xfId="0" applyFont="1" applyBorder="1"/>
    <xf numFmtId="0" fontId="0" fillId="0" borderId="12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12" xfId="0" applyFont="1" applyBorder="1"/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3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2" fontId="16" fillId="2" borderId="3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3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view="pageBreakPreview" zoomScale="84" zoomScaleNormal="85" zoomScaleSheetLayoutView="84" workbookViewId="0">
      <selection activeCell="H3" sqref="H3"/>
    </sheetView>
  </sheetViews>
  <sheetFormatPr defaultColWidth="9.140625" defaultRowHeight="15"/>
  <cols>
    <col min="1" max="1" width="14.28515625" style="84" bestFit="1" customWidth="1"/>
    <col min="2" max="2" width="20" style="84" customWidth="1"/>
    <col min="3" max="3" width="26.85546875" style="84" customWidth="1"/>
    <col min="4" max="4" width="15.42578125" style="80" bestFit="1" customWidth="1"/>
    <col min="5" max="5" width="20.7109375" style="80" bestFit="1" customWidth="1"/>
    <col min="6" max="6" width="15.85546875" style="80" customWidth="1"/>
    <col min="7" max="7" width="20.7109375" style="80" bestFit="1" customWidth="1"/>
    <col min="8" max="8" width="15.42578125" style="80" bestFit="1" customWidth="1"/>
    <col min="9" max="9" width="20.7109375" style="80" bestFit="1" customWidth="1"/>
    <col min="10" max="10" width="9.140625" style="56" bestFit="1"/>
    <col min="11" max="16384" width="9.140625" style="56"/>
  </cols>
  <sheetData>
    <row r="1" spans="1:9" ht="15.75" customHeight="1">
      <c r="H1" s="80" t="s">
        <v>47</v>
      </c>
    </row>
    <row r="2" spans="1:9" ht="12.75" customHeight="1">
      <c r="H2" s="80" t="s">
        <v>48</v>
      </c>
    </row>
    <row r="3" spans="1:9" ht="12.75" customHeight="1"/>
    <row r="4" spans="1:9" ht="18" customHeight="1">
      <c r="A4" s="55" t="s">
        <v>0</v>
      </c>
      <c r="B4" s="55"/>
      <c r="C4" s="55"/>
      <c r="D4" s="55"/>
      <c r="E4" s="55"/>
      <c r="F4" s="55"/>
      <c r="G4" s="55"/>
      <c r="H4" s="55"/>
      <c r="I4" s="55"/>
    </row>
    <row r="5" spans="1:9" ht="17.25" customHeight="1">
      <c r="A5" s="57" t="s">
        <v>1</v>
      </c>
      <c r="B5" s="58" t="s">
        <v>2</v>
      </c>
      <c r="C5" s="58" t="s">
        <v>3</v>
      </c>
      <c r="D5" s="57" t="s">
        <v>4</v>
      </c>
      <c r="E5" s="59" t="s">
        <v>5</v>
      </c>
      <c r="F5" s="57" t="s">
        <v>6</v>
      </c>
      <c r="G5" s="59" t="s">
        <v>7</v>
      </c>
      <c r="H5" s="59" t="s">
        <v>8</v>
      </c>
      <c r="I5" s="60" t="s">
        <v>9</v>
      </c>
    </row>
    <row r="6" spans="1:9" ht="17.25" customHeight="1">
      <c r="A6" s="61">
        <v>1</v>
      </c>
      <c r="B6" s="62">
        <v>2</v>
      </c>
      <c r="C6" s="62">
        <v>4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3">
        <v>8</v>
      </c>
    </row>
    <row r="7" spans="1:9" ht="17.25" customHeight="1">
      <c r="A7" s="57">
        <v>1</v>
      </c>
      <c r="B7" s="64">
        <v>8664</v>
      </c>
      <c r="C7" s="65">
        <v>151620</v>
      </c>
      <c r="D7" s="66">
        <v>36</v>
      </c>
      <c r="E7" s="65">
        <f t="shared" ref="E7:E33" si="0">D7*B7*0.5</f>
        <v>155952</v>
      </c>
      <c r="F7" s="66">
        <v>37</v>
      </c>
      <c r="G7" s="65">
        <f t="shared" ref="G7:G33" si="1">B7*F7*0.5</f>
        <v>160284</v>
      </c>
      <c r="H7" s="66">
        <v>38</v>
      </c>
      <c r="I7" s="65">
        <f t="shared" ref="I7:I33" si="2">(B7*H7)*50%</f>
        <v>164616</v>
      </c>
    </row>
    <row r="8" spans="1:9" ht="17.25" customHeight="1">
      <c r="A8" s="57">
        <v>2</v>
      </c>
      <c r="B8" s="64">
        <v>6546</v>
      </c>
      <c r="C8" s="65">
        <v>229110</v>
      </c>
      <c r="D8" s="66">
        <f>D7*2</f>
        <v>72</v>
      </c>
      <c r="E8" s="65">
        <f t="shared" si="0"/>
        <v>235656</v>
      </c>
      <c r="F8" s="66">
        <f>F7*2</f>
        <v>74</v>
      </c>
      <c r="G8" s="65">
        <f t="shared" si="1"/>
        <v>242202</v>
      </c>
      <c r="H8" s="66">
        <f>H7*2</f>
        <v>76</v>
      </c>
      <c r="I8" s="65">
        <f t="shared" si="2"/>
        <v>248748</v>
      </c>
    </row>
    <row r="9" spans="1:9" ht="17.25" customHeight="1">
      <c r="A9" s="57">
        <v>3</v>
      </c>
      <c r="B9" s="64">
        <v>10680</v>
      </c>
      <c r="C9" s="65">
        <v>560700</v>
      </c>
      <c r="D9" s="66">
        <f>D8+D7</f>
        <v>108</v>
      </c>
      <c r="E9" s="65">
        <f t="shared" si="0"/>
        <v>576720</v>
      </c>
      <c r="F9" s="66">
        <f>F8+F7</f>
        <v>111</v>
      </c>
      <c r="G9" s="65">
        <f t="shared" si="1"/>
        <v>592740</v>
      </c>
      <c r="H9" s="66">
        <f>H8+H7</f>
        <v>114</v>
      </c>
      <c r="I9" s="65">
        <f t="shared" si="2"/>
        <v>608760</v>
      </c>
    </row>
    <row r="10" spans="1:9" ht="17.25" customHeight="1">
      <c r="A10" s="57">
        <v>4</v>
      </c>
      <c r="B10" s="64">
        <v>6638</v>
      </c>
      <c r="C10" s="65">
        <v>464688</v>
      </c>
      <c r="D10" s="66">
        <f>D9+D7</f>
        <v>144</v>
      </c>
      <c r="E10" s="65">
        <f t="shared" si="0"/>
        <v>477936</v>
      </c>
      <c r="F10" s="66">
        <f>F9+F7</f>
        <v>148</v>
      </c>
      <c r="G10" s="65">
        <f t="shared" si="1"/>
        <v>491212</v>
      </c>
      <c r="H10" s="66">
        <f>H9+H7</f>
        <v>152</v>
      </c>
      <c r="I10" s="65">
        <f t="shared" si="2"/>
        <v>504488</v>
      </c>
    </row>
    <row r="11" spans="1:9" ht="17.25" customHeight="1">
      <c r="A11" s="57">
        <v>5</v>
      </c>
      <c r="B11" s="64">
        <v>6334</v>
      </c>
      <c r="C11" s="65">
        <v>554190</v>
      </c>
      <c r="D11" s="66">
        <f>D10+D7</f>
        <v>180</v>
      </c>
      <c r="E11" s="65">
        <f t="shared" si="0"/>
        <v>570060</v>
      </c>
      <c r="F11" s="66">
        <f>F10+F7</f>
        <v>185</v>
      </c>
      <c r="G11" s="65">
        <f t="shared" si="1"/>
        <v>585895</v>
      </c>
      <c r="H11" s="66">
        <f>H10+H7</f>
        <v>190</v>
      </c>
      <c r="I11" s="65">
        <f t="shared" si="2"/>
        <v>601730</v>
      </c>
    </row>
    <row r="12" spans="1:9" ht="17.25" customHeight="1">
      <c r="A12" s="57">
        <v>6</v>
      </c>
      <c r="B12" s="64">
        <v>5578</v>
      </c>
      <c r="C12" s="65">
        <v>566126.39999999991</v>
      </c>
      <c r="D12" s="66">
        <f>D11+29</f>
        <v>209</v>
      </c>
      <c r="E12" s="65">
        <f t="shared" si="0"/>
        <v>582901</v>
      </c>
      <c r="F12" s="66">
        <f>F11+30</f>
        <v>215</v>
      </c>
      <c r="G12" s="65">
        <f t="shared" si="1"/>
        <v>599635</v>
      </c>
      <c r="H12" s="66">
        <f>H11+31</f>
        <v>221</v>
      </c>
      <c r="I12" s="65">
        <f t="shared" si="2"/>
        <v>616369</v>
      </c>
    </row>
    <row r="13" spans="1:9" ht="17.25" customHeight="1">
      <c r="A13" s="57">
        <v>7</v>
      </c>
      <c r="B13" s="64">
        <v>4189</v>
      </c>
      <c r="C13" s="65">
        <v>483852.6</v>
      </c>
      <c r="D13" s="66">
        <f>D12+29</f>
        <v>238</v>
      </c>
      <c r="E13" s="65">
        <f t="shared" si="0"/>
        <v>498491</v>
      </c>
      <c r="F13" s="66">
        <f>F12+30</f>
        <v>245</v>
      </c>
      <c r="G13" s="65">
        <f t="shared" si="1"/>
        <v>513152.5</v>
      </c>
      <c r="H13" s="66">
        <f>H12+31</f>
        <v>252</v>
      </c>
      <c r="I13" s="65">
        <f t="shared" si="2"/>
        <v>527814</v>
      </c>
    </row>
    <row r="14" spans="1:9" ht="17.25" customHeight="1">
      <c r="A14" s="57">
        <v>8</v>
      </c>
      <c r="B14" s="64">
        <v>7242</v>
      </c>
      <c r="C14" s="65">
        <v>937839</v>
      </c>
      <c r="D14" s="66">
        <f>D13+29</f>
        <v>267</v>
      </c>
      <c r="E14" s="65">
        <f t="shared" si="0"/>
        <v>966807</v>
      </c>
      <c r="F14" s="66">
        <f>F13+30</f>
        <v>275</v>
      </c>
      <c r="G14" s="65">
        <f t="shared" si="1"/>
        <v>995775</v>
      </c>
      <c r="H14" s="66">
        <f>H13+31</f>
        <v>283</v>
      </c>
      <c r="I14" s="65">
        <f t="shared" si="2"/>
        <v>1024743</v>
      </c>
    </row>
    <row r="15" spans="1:9" ht="17.25" customHeight="1">
      <c r="A15" s="57">
        <v>9</v>
      </c>
      <c r="B15" s="64">
        <v>7211</v>
      </c>
      <c r="C15" s="65">
        <v>1034749.8</v>
      </c>
      <c r="D15" s="66">
        <f>D14+29</f>
        <v>296</v>
      </c>
      <c r="E15" s="65">
        <f t="shared" si="0"/>
        <v>1067228</v>
      </c>
      <c r="F15" s="66">
        <f>F14+30</f>
        <v>305</v>
      </c>
      <c r="G15" s="65">
        <f t="shared" si="1"/>
        <v>1099677.5</v>
      </c>
      <c r="H15" s="66">
        <f>H14+31</f>
        <v>314</v>
      </c>
      <c r="I15" s="65">
        <f t="shared" si="2"/>
        <v>1132127</v>
      </c>
    </row>
    <row r="16" spans="1:9" ht="17.25" customHeight="1">
      <c r="A16" s="57">
        <v>10</v>
      </c>
      <c r="B16" s="64">
        <v>4738</v>
      </c>
      <c r="C16" s="65">
        <v>746171.99999999988</v>
      </c>
      <c r="D16" s="66">
        <f>D15+29</f>
        <v>325</v>
      </c>
      <c r="E16" s="65">
        <f t="shared" si="0"/>
        <v>769925</v>
      </c>
      <c r="F16" s="66">
        <f>F15+30</f>
        <v>335</v>
      </c>
      <c r="G16" s="65">
        <f t="shared" si="1"/>
        <v>793615</v>
      </c>
      <c r="H16" s="66">
        <f>H15+31</f>
        <v>345</v>
      </c>
      <c r="I16" s="65">
        <f t="shared" si="2"/>
        <v>817305</v>
      </c>
    </row>
    <row r="17" spans="1:9" ht="17.25" customHeight="1">
      <c r="A17" s="57">
        <v>11</v>
      </c>
      <c r="B17" s="64">
        <v>1919</v>
      </c>
      <c r="C17" s="65">
        <v>329074.2</v>
      </c>
      <c r="D17" s="66">
        <f t="shared" ref="D17:D33" si="3">D16+27</f>
        <v>352</v>
      </c>
      <c r="E17" s="65">
        <f t="shared" si="0"/>
        <v>337744</v>
      </c>
      <c r="F17" s="66">
        <f t="shared" ref="F17:F33" si="4">F16+28</f>
        <v>363</v>
      </c>
      <c r="G17" s="65">
        <f t="shared" si="1"/>
        <v>348298.5</v>
      </c>
      <c r="H17" s="66">
        <f t="shared" ref="H17:H33" si="5">H16+29</f>
        <v>374</v>
      </c>
      <c r="I17" s="65">
        <f t="shared" si="2"/>
        <v>358853</v>
      </c>
    </row>
    <row r="18" spans="1:9" ht="17.25" customHeight="1">
      <c r="A18" s="57">
        <v>12</v>
      </c>
      <c r="B18" s="64">
        <v>6036</v>
      </c>
      <c r="C18" s="65">
        <v>1113642</v>
      </c>
      <c r="D18" s="66">
        <f t="shared" si="3"/>
        <v>379</v>
      </c>
      <c r="E18" s="65">
        <f t="shared" si="0"/>
        <v>1143822</v>
      </c>
      <c r="F18" s="66">
        <f t="shared" si="4"/>
        <v>391</v>
      </c>
      <c r="G18" s="65">
        <f t="shared" si="1"/>
        <v>1180038</v>
      </c>
      <c r="H18" s="66">
        <f t="shared" si="5"/>
        <v>403</v>
      </c>
      <c r="I18" s="65">
        <f t="shared" si="2"/>
        <v>1216254</v>
      </c>
    </row>
    <row r="19" spans="1:9" ht="17.25" customHeight="1">
      <c r="A19" s="57">
        <v>13</v>
      </c>
      <c r="B19" s="64">
        <v>3840</v>
      </c>
      <c r="C19" s="65">
        <v>758400</v>
      </c>
      <c r="D19" s="66">
        <f t="shared" si="3"/>
        <v>406</v>
      </c>
      <c r="E19" s="65">
        <f t="shared" si="0"/>
        <v>779520</v>
      </c>
      <c r="F19" s="66">
        <f t="shared" si="4"/>
        <v>419</v>
      </c>
      <c r="G19" s="65">
        <f t="shared" si="1"/>
        <v>804480</v>
      </c>
      <c r="H19" s="66">
        <f t="shared" si="5"/>
        <v>432</v>
      </c>
      <c r="I19" s="65">
        <f t="shared" si="2"/>
        <v>829440</v>
      </c>
    </row>
    <row r="20" spans="1:9" ht="17.25" customHeight="1">
      <c r="A20" s="57">
        <v>14</v>
      </c>
      <c r="B20" s="64">
        <v>9377</v>
      </c>
      <c r="C20" s="65">
        <v>1973816.4</v>
      </c>
      <c r="D20" s="66">
        <f t="shared" si="3"/>
        <v>433</v>
      </c>
      <c r="E20" s="65">
        <f t="shared" si="0"/>
        <v>2030120.5</v>
      </c>
      <c r="F20" s="66">
        <f t="shared" si="4"/>
        <v>447</v>
      </c>
      <c r="G20" s="65">
        <f t="shared" si="1"/>
        <v>2095759.5</v>
      </c>
      <c r="H20" s="66">
        <f t="shared" si="5"/>
        <v>461</v>
      </c>
      <c r="I20" s="65">
        <f t="shared" si="2"/>
        <v>2161398.5</v>
      </c>
    </row>
    <row r="21" spans="1:9" ht="17.25" customHeight="1">
      <c r="A21" s="57">
        <v>15</v>
      </c>
      <c r="B21" s="64">
        <v>204</v>
      </c>
      <c r="C21" s="65">
        <v>45594</v>
      </c>
      <c r="D21" s="66">
        <f t="shared" si="3"/>
        <v>460</v>
      </c>
      <c r="E21" s="65">
        <f t="shared" si="0"/>
        <v>46920</v>
      </c>
      <c r="F21" s="66">
        <f t="shared" si="4"/>
        <v>475</v>
      </c>
      <c r="G21" s="65">
        <f t="shared" si="1"/>
        <v>48450</v>
      </c>
      <c r="H21" s="66">
        <f t="shared" si="5"/>
        <v>490</v>
      </c>
      <c r="I21" s="65">
        <f t="shared" si="2"/>
        <v>49980</v>
      </c>
    </row>
    <row r="22" spans="1:9" ht="17.25" customHeight="1">
      <c r="A22" s="57">
        <v>16</v>
      </c>
      <c r="B22" s="64">
        <v>934</v>
      </c>
      <c r="C22" s="65">
        <v>220796.39999999997</v>
      </c>
      <c r="D22" s="66">
        <f t="shared" si="3"/>
        <v>487</v>
      </c>
      <c r="E22" s="65">
        <f t="shared" si="0"/>
        <v>227429</v>
      </c>
      <c r="F22" s="66">
        <f t="shared" si="4"/>
        <v>503</v>
      </c>
      <c r="G22" s="65">
        <f t="shared" si="1"/>
        <v>234901</v>
      </c>
      <c r="H22" s="66">
        <f t="shared" si="5"/>
        <v>519</v>
      </c>
      <c r="I22" s="65">
        <f t="shared" si="2"/>
        <v>242373</v>
      </c>
    </row>
    <row r="23" spans="1:9" ht="17.25" customHeight="1">
      <c r="A23" s="57">
        <v>17</v>
      </c>
      <c r="B23" s="64">
        <v>378</v>
      </c>
      <c r="C23" s="65">
        <v>94311</v>
      </c>
      <c r="D23" s="66">
        <f t="shared" si="3"/>
        <v>514</v>
      </c>
      <c r="E23" s="65">
        <f t="shared" si="0"/>
        <v>97146</v>
      </c>
      <c r="F23" s="66">
        <f t="shared" si="4"/>
        <v>531</v>
      </c>
      <c r="G23" s="65">
        <f t="shared" si="1"/>
        <v>100359</v>
      </c>
      <c r="H23" s="66">
        <f t="shared" si="5"/>
        <v>548</v>
      </c>
      <c r="I23" s="65">
        <f t="shared" si="2"/>
        <v>103572</v>
      </c>
    </row>
    <row r="24" spans="1:9" ht="17.25" customHeight="1">
      <c r="A24" s="57">
        <v>18</v>
      </c>
      <c r="B24" s="64">
        <v>137</v>
      </c>
      <c r="C24" s="65">
        <v>35909.999999999993</v>
      </c>
      <c r="D24" s="66">
        <f t="shared" si="3"/>
        <v>541</v>
      </c>
      <c r="E24" s="65">
        <f t="shared" si="0"/>
        <v>37058.5</v>
      </c>
      <c r="F24" s="66">
        <f t="shared" si="4"/>
        <v>559</v>
      </c>
      <c r="G24" s="65">
        <f t="shared" si="1"/>
        <v>38291.5</v>
      </c>
      <c r="H24" s="66">
        <f t="shared" si="5"/>
        <v>577</v>
      </c>
      <c r="I24" s="65">
        <f t="shared" si="2"/>
        <v>39524.5</v>
      </c>
    </row>
    <row r="25" spans="1:9" ht="17.25" customHeight="1">
      <c r="A25" s="57">
        <v>19</v>
      </c>
      <c r="B25" s="64">
        <v>658</v>
      </c>
      <c r="C25" s="65">
        <v>181168.80000000002</v>
      </c>
      <c r="D25" s="66">
        <f t="shared" si="3"/>
        <v>568</v>
      </c>
      <c r="E25" s="65">
        <f t="shared" si="0"/>
        <v>186872</v>
      </c>
      <c r="F25" s="66">
        <f t="shared" si="4"/>
        <v>587</v>
      </c>
      <c r="G25" s="65">
        <f t="shared" si="1"/>
        <v>193123</v>
      </c>
      <c r="H25" s="66">
        <f t="shared" si="5"/>
        <v>606</v>
      </c>
      <c r="I25" s="65">
        <f t="shared" si="2"/>
        <v>199374</v>
      </c>
    </row>
    <row r="26" spans="1:9" ht="17.25" customHeight="1">
      <c r="A26" s="57">
        <v>20</v>
      </c>
      <c r="B26" s="64">
        <v>150</v>
      </c>
      <c r="C26" s="65">
        <v>43275</v>
      </c>
      <c r="D26" s="66">
        <f t="shared" si="3"/>
        <v>595</v>
      </c>
      <c r="E26" s="65">
        <f t="shared" si="0"/>
        <v>44625</v>
      </c>
      <c r="F26" s="66">
        <f t="shared" si="4"/>
        <v>615</v>
      </c>
      <c r="G26" s="65">
        <f t="shared" si="1"/>
        <v>46125</v>
      </c>
      <c r="H26" s="66">
        <f t="shared" si="5"/>
        <v>635</v>
      </c>
      <c r="I26" s="65">
        <f t="shared" si="2"/>
        <v>47625</v>
      </c>
    </row>
    <row r="27" spans="1:9" ht="17.25" customHeight="1">
      <c r="A27" s="57">
        <v>21</v>
      </c>
      <c r="B27" s="64">
        <v>607</v>
      </c>
      <c r="C27" s="65" t="s">
        <v>10</v>
      </c>
      <c r="D27" s="66">
        <f t="shared" si="3"/>
        <v>622</v>
      </c>
      <c r="E27" s="65">
        <f t="shared" si="0"/>
        <v>188777</v>
      </c>
      <c r="F27" s="66">
        <f t="shared" si="4"/>
        <v>643</v>
      </c>
      <c r="G27" s="65">
        <f t="shared" si="1"/>
        <v>195150.5</v>
      </c>
      <c r="H27" s="66">
        <f t="shared" si="5"/>
        <v>664</v>
      </c>
      <c r="I27" s="65">
        <f t="shared" si="2"/>
        <v>201524</v>
      </c>
    </row>
    <row r="28" spans="1:9" ht="17.25" customHeight="1">
      <c r="A28" s="57">
        <v>22</v>
      </c>
      <c r="B28" s="64">
        <v>1176</v>
      </c>
      <c r="C28" s="65">
        <v>369852</v>
      </c>
      <c r="D28" s="66">
        <f t="shared" si="3"/>
        <v>649</v>
      </c>
      <c r="E28" s="65">
        <f t="shared" si="0"/>
        <v>381612</v>
      </c>
      <c r="F28" s="66">
        <f t="shared" si="4"/>
        <v>671</v>
      </c>
      <c r="G28" s="65">
        <f t="shared" si="1"/>
        <v>394548</v>
      </c>
      <c r="H28" s="66">
        <f t="shared" si="5"/>
        <v>693</v>
      </c>
      <c r="I28" s="65">
        <f t="shared" si="2"/>
        <v>407484</v>
      </c>
    </row>
    <row r="29" spans="1:9" ht="17.25" customHeight="1">
      <c r="A29" s="57">
        <v>23</v>
      </c>
      <c r="B29" s="64">
        <v>858</v>
      </c>
      <c r="C29" s="65">
        <v>280995</v>
      </c>
      <c r="D29" s="66">
        <f t="shared" si="3"/>
        <v>676</v>
      </c>
      <c r="E29" s="65">
        <f t="shared" si="0"/>
        <v>290004</v>
      </c>
      <c r="F29" s="66">
        <f t="shared" si="4"/>
        <v>699</v>
      </c>
      <c r="G29" s="65">
        <f t="shared" si="1"/>
        <v>299871</v>
      </c>
      <c r="H29" s="66">
        <f t="shared" si="5"/>
        <v>722</v>
      </c>
      <c r="I29" s="65">
        <f t="shared" si="2"/>
        <v>309738</v>
      </c>
    </row>
    <row r="30" spans="1:9" ht="17.25" customHeight="1">
      <c r="A30" s="57">
        <v>24</v>
      </c>
      <c r="B30" s="64">
        <v>62</v>
      </c>
      <c r="C30" s="65" t="s">
        <v>11</v>
      </c>
      <c r="D30" s="66">
        <f t="shared" si="3"/>
        <v>703</v>
      </c>
      <c r="E30" s="65">
        <f t="shared" si="0"/>
        <v>21793</v>
      </c>
      <c r="F30" s="66">
        <f t="shared" si="4"/>
        <v>727</v>
      </c>
      <c r="G30" s="65">
        <f t="shared" si="1"/>
        <v>22537</v>
      </c>
      <c r="H30" s="66">
        <f t="shared" si="5"/>
        <v>751</v>
      </c>
      <c r="I30" s="65">
        <f t="shared" si="2"/>
        <v>23281</v>
      </c>
    </row>
    <row r="31" spans="1:9" s="71" customFormat="1" ht="19.5" customHeight="1">
      <c r="A31" s="57">
        <v>25</v>
      </c>
      <c r="B31" s="64">
        <v>409</v>
      </c>
      <c r="C31" s="65">
        <v>144652.19999999998</v>
      </c>
      <c r="D31" s="66">
        <f t="shared" si="3"/>
        <v>730</v>
      </c>
      <c r="E31" s="65">
        <f t="shared" si="0"/>
        <v>149285</v>
      </c>
      <c r="F31" s="66">
        <f t="shared" si="4"/>
        <v>755</v>
      </c>
      <c r="G31" s="65">
        <f t="shared" si="1"/>
        <v>154397.5</v>
      </c>
      <c r="H31" s="66">
        <f t="shared" si="5"/>
        <v>780</v>
      </c>
      <c r="I31" s="65">
        <f t="shared" si="2"/>
        <v>159510</v>
      </c>
    </row>
    <row r="32" spans="1:9" ht="21" customHeight="1">
      <c r="A32" s="57">
        <v>26</v>
      </c>
      <c r="B32" s="64">
        <v>595</v>
      </c>
      <c r="C32" s="65" t="s">
        <v>12</v>
      </c>
      <c r="D32" s="66">
        <f t="shared" si="3"/>
        <v>757</v>
      </c>
      <c r="E32" s="65">
        <f t="shared" si="0"/>
        <v>225207.5</v>
      </c>
      <c r="F32" s="66">
        <f t="shared" si="4"/>
        <v>783</v>
      </c>
      <c r="G32" s="65">
        <f t="shared" si="1"/>
        <v>232942.5</v>
      </c>
      <c r="H32" s="66">
        <f t="shared" si="5"/>
        <v>809</v>
      </c>
      <c r="I32" s="65">
        <f t="shared" si="2"/>
        <v>240677.5</v>
      </c>
    </row>
    <row r="33" spans="1:9" ht="15.75" customHeight="1">
      <c r="A33" s="57">
        <v>27</v>
      </c>
      <c r="B33" s="64">
        <v>5220</v>
      </c>
      <c r="C33" s="65">
        <v>1980990</v>
      </c>
      <c r="D33" s="66">
        <f t="shared" si="3"/>
        <v>784</v>
      </c>
      <c r="E33" s="65">
        <f t="shared" si="0"/>
        <v>2046240</v>
      </c>
      <c r="F33" s="66">
        <f t="shared" si="4"/>
        <v>811</v>
      </c>
      <c r="G33" s="65">
        <f t="shared" si="1"/>
        <v>2116710</v>
      </c>
      <c r="H33" s="66">
        <f t="shared" si="5"/>
        <v>838</v>
      </c>
      <c r="I33" s="65">
        <f t="shared" si="2"/>
        <v>2187180</v>
      </c>
    </row>
    <row r="34" spans="1:9" ht="15.75">
      <c r="A34" s="67" t="s">
        <v>13</v>
      </c>
      <c r="B34" s="68">
        <f>SUM(B7:B33)</f>
        <v>100380</v>
      </c>
      <c r="C34" s="69">
        <v>13723983.600000001</v>
      </c>
      <c r="D34" s="70" t="s">
        <v>14</v>
      </c>
      <c r="E34" s="69">
        <f>SUM(E7:E33)</f>
        <v>14135851.5</v>
      </c>
      <c r="F34" s="70" t="s">
        <v>14</v>
      </c>
      <c r="G34" s="69">
        <f>SUM(G7:G33)</f>
        <v>14580170</v>
      </c>
      <c r="H34" s="70" t="s">
        <v>14</v>
      </c>
      <c r="I34" s="69">
        <f>SUM(I7:I33)</f>
        <v>15024488.5</v>
      </c>
    </row>
    <row r="35" spans="1:9" ht="18.75">
      <c r="A35" s="72" t="s">
        <v>15</v>
      </c>
      <c r="B35" s="73"/>
      <c r="C35" s="73"/>
      <c r="D35" s="73"/>
      <c r="E35" s="73"/>
      <c r="F35" s="73"/>
      <c r="G35" s="74"/>
      <c r="H35" s="75"/>
      <c r="I35" s="75"/>
    </row>
    <row r="36" spans="1:9" ht="15.75">
      <c r="A36" s="57">
        <v>1</v>
      </c>
      <c r="B36" s="64">
        <v>3202</v>
      </c>
      <c r="C36" s="64">
        <v>41620.799999999996</v>
      </c>
      <c r="D36" s="66">
        <v>27</v>
      </c>
      <c r="E36" s="65">
        <f t="shared" ref="E36:E42" si="6">D36*B36*0.5</f>
        <v>43227</v>
      </c>
      <c r="F36" s="66">
        <v>28</v>
      </c>
      <c r="G36" s="65">
        <f t="shared" ref="G36:G42" si="7">F36*B36*0.5</f>
        <v>44828</v>
      </c>
      <c r="H36" s="66">
        <v>29</v>
      </c>
      <c r="I36" s="65">
        <f t="shared" ref="I36:I42" si="8">H36*B36*0.5</f>
        <v>46429</v>
      </c>
    </row>
    <row r="37" spans="1:9" ht="16.5" customHeight="1">
      <c r="A37" s="57">
        <v>2</v>
      </c>
      <c r="B37" s="64">
        <v>1346</v>
      </c>
      <c r="C37" s="64">
        <v>35006.399999999994</v>
      </c>
      <c r="D37" s="66">
        <f>D36*2</f>
        <v>54</v>
      </c>
      <c r="E37" s="65">
        <f t="shared" si="6"/>
        <v>36342</v>
      </c>
      <c r="F37" s="66">
        <f>F36*2</f>
        <v>56</v>
      </c>
      <c r="G37" s="65">
        <f t="shared" si="7"/>
        <v>37688</v>
      </c>
      <c r="H37" s="66">
        <f>H36+27</f>
        <v>56</v>
      </c>
      <c r="I37" s="65">
        <f t="shared" si="8"/>
        <v>37688</v>
      </c>
    </row>
    <row r="38" spans="1:9" ht="15.75" customHeight="1">
      <c r="A38" s="57">
        <v>3</v>
      </c>
      <c r="B38" s="64">
        <v>74</v>
      </c>
      <c r="C38" s="64">
        <v>2901.5999999999995</v>
      </c>
      <c r="D38" s="66">
        <f>D37+D36</f>
        <v>81</v>
      </c>
      <c r="E38" s="65">
        <f t="shared" si="6"/>
        <v>2997</v>
      </c>
      <c r="F38" s="66">
        <f>F37+F36</f>
        <v>84</v>
      </c>
      <c r="G38" s="65">
        <f t="shared" si="7"/>
        <v>3108</v>
      </c>
      <c r="H38" s="66">
        <f>H37+H36</f>
        <v>85</v>
      </c>
      <c r="I38" s="65">
        <f t="shared" si="8"/>
        <v>3145</v>
      </c>
    </row>
    <row r="39" spans="1:9" ht="15.75" customHeight="1">
      <c r="A39" s="57">
        <v>4</v>
      </c>
      <c r="B39" s="57">
        <v>17</v>
      </c>
      <c r="C39" s="57" t="s">
        <v>16</v>
      </c>
      <c r="D39" s="66">
        <f>D38+D36</f>
        <v>108</v>
      </c>
      <c r="E39" s="65">
        <f t="shared" si="6"/>
        <v>918</v>
      </c>
      <c r="F39" s="66">
        <f>F38+F36</f>
        <v>112</v>
      </c>
      <c r="G39" s="65">
        <f t="shared" si="7"/>
        <v>952</v>
      </c>
      <c r="H39" s="66">
        <f>H38+H36</f>
        <v>114</v>
      </c>
      <c r="I39" s="65">
        <f t="shared" si="8"/>
        <v>969</v>
      </c>
    </row>
    <row r="40" spans="1:9" s="71" customFormat="1" ht="21.75" customHeight="1">
      <c r="A40" s="57">
        <v>5</v>
      </c>
      <c r="B40" s="64">
        <v>386</v>
      </c>
      <c r="C40" s="64">
        <v>25116</v>
      </c>
      <c r="D40" s="66">
        <f>D39+D36</f>
        <v>135</v>
      </c>
      <c r="E40" s="65">
        <f t="shared" si="6"/>
        <v>26055</v>
      </c>
      <c r="F40" s="66">
        <f>F39+F36</f>
        <v>140</v>
      </c>
      <c r="G40" s="65">
        <f t="shared" si="7"/>
        <v>27020</v>
      </c>
      <c r="H40" s="66">
        <f>H39+H36</f>
        <v>143</v>
      </c>
      <c r="I40" s="65">
        <f t="shared" si="8"/>
        <v>27599</v>
      </c>
    </row>
    <row r="41" spans="1:9" ht="36" customHeight="1">
      <c r="A41" s="57">
        <v>6</v>
      </c>
      <c r="B41" s="64">
        <v>76</v>
      </c>
      <c r="C41" s="64">
        <v>5896.7999999999993</v>
      </c>
      <c r="D41" s="66">
        <f>D40+D36</f>
        <v>162</v>
      </c>
      <c r="E41" s="65">
        <f t="shared" si="6"/>
        <v>6156</v>
      </c>
      <c r="F41" s="66">
        <f>F40+F36</f>
        <v>168</v>
      </c>
      <c r="G41" s="65">
        <f t="shared" si="7"/>
        <v>6384</v>
      </c>
      <c r="H41" s="66">
        <f>H40+H36</f>
        <v>172</v>
      </c>
      <c r="I41" s="65">
        <f t="shared" si="8"/>
        <v>6536</v>
      </c>
    </row>
    <row r="42" spans="1:9" ht="15" customHeight="1">
      <c r="A42" s="57">
        <v>7</v>
      </c>
      <c r="B42" s="64">
        <v>318</v>
      </c>
      <c r="C42" s="64">
        <v>28938</v>
      </c>
      <c r="D42" s="66">
        <f>D41+D36</f>
        <v>189</v>
      </c>
      <c r="E42" s="65">
        <f t="shared" si="6"/>
        <v>30051</v>
      </c>
      <c r="F42" s="66">
        <f>F41+F36</f>
        <v>196</v>
      </c>
      <c r="G42" s="65">
        <f t="shared" si="7"/>
        <v>31164</v>
      </c>
      <c r="H42" s="66">
        <f>H41+H36</f>
        <v>201</v>
      </c>
      <c r="I42" s="65">
        <f t="shared" si="8"/>
        <v>31959</v>
      </c>
    </row>
    <row r="43" spans="1:9" ht="15" customHeight="1">
      <c r="A43" s="76" t="s">
        <v>13</v>
      </c>
      <c r="B43" s="69">
        <f>SUM(B36:B42)</f>
        <v>5419</v>
      </c>
      <c r="C43" s="69">
        <v>140353.20000000001</v>
      </c>
      <c r="D43" s="77" t="s">
        <v>14</v>
      </c>
      <c r="E43" s="69">
        <f>SUM(E36:E42)</f>
        <v>145746</v>
      </c>
      <c r="F43" s="77" t="s">
        <v>14</v>
      </c>
      <c r="G43" s="69">
        <f>SUM(G36:G42)</f>
        <v>151144</v>
      </c>
      <c r="H43" s="77" t="s">
        <v>14</v>
      </c>
      <c r="I43" s="69">
        <f>SUM(I36:I42)</f>
        <v>154325</v>
      </c>
    </row>
    <row r="44" spans="1:9" ht="15.75">
      <c r="A44" s="77" t="s">
        <v>17</v>
      </c>
      <c r="B44" s="69">
        <f>B34+B43</f>
        <v>105799</v>
      </c>
      <c r="C44" s="69">
        <v>13864336.800000001</v>
      </c>
      <c r="D44" s="78"/>
      <c r="E44" s="69">
        <f>E34+E43</f>
        <v>14281597.5</v>
      </c>
      <c r="F44" s="78"/>
      <c r="G44" s="69">
        <f>G34+G43</f>
        <v>14731314</v>
      </c>
      <c r="H44" s="77" t="s">
        <v>14</v>
      </c>
      <c r="I44" s="69">
        <f>I34+I43</f>
        <v>15178813.5</v>
      </c>
    </row>
    <row r="45" spans="1:9" ht="15.75">
      <c r="A45" s="79"/>
      <c r="B45" s="79"/>
      <c r="C45" s="79"/>
      <c r="H45" s="81"/>
      <c r="I45" s="81"/>
    </row>
    <row r="46" spans="1:9" ht="15.75">
      <c r="A46" s="79"/>
      <c r="B46" s="79"/>
      <c r="C46" s="79"/>
      <c r="H46" s="82"/>
      <c r="I46" s="82"/>
    </row>
    <row r="49" spans="1:1">
      <c r="A49" s="83"/>
    </row>
    <row r="50" spans="1:1">
      <c r="A50" s="83"/>
    </row>
  </sheetData>
  <mergeCells count="2">
    <mergeCell ref="A4:I4"/>
    <mergeCell ref="A35:G35"/>
  </mergeCells>
  <pageMargins left="0.70866141732283472" right="0.70866141732283472" top="0.74803149606299213" bottom="0.74803149606299213" header="0.31496062992125984" footer="0.31496062992125984"/>
  <pageSetup paperSize="9" scale="51" firstPageNumber="21474836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/>
  </sheetViews>
  <sheetFormatPr defaultRowHeight="15"/>
  <cols>
    <col min="1" max="1" width="29.7109375" customWidth="1"/>
    <col min="2" max="4" width="26.7109375" customWidth="1"/>
  </cols>
  <sheetData>
    <row r="1" spans="1:5">
      <c r="A1" s="5"/>
      <c r="B1" s="5"/>
      <c r="C1" s="5"/>
      <c r="D1" s="6" t="s">
        <v>18</v>
      </c>
      <c r="E1" s="5"/>
    </row>
    <row r="2" spans="1:5">
      <c r="A2" s="5"/>
      <c r="B2" s="5"/>
      <c r="C2" s="5"/>
      <c r="D2" s="5"/>
      <c r="E2" s="5"/>
    </row>
    <row r="3" spans="1:5" ht="68.25" customHeight="1">
      <c r="A3" s="44" t="s">
        <v>19</v>
      </c>
      <c r="B3" s="44"/>
      <c r="C3" s="44"/>
      <c r="D3" s="44"/>
      <c r="E3" s="5"/>
    </row>
    <row r="4" spans="1:5" ht="18.75">
      <c r="A4" s="7"/>
      <c r="B4" s="7"/>
      <c r="C4" s="7"/>
      <c r="D4" s="7"/>
      <c r="E4" s="5"/>
    </row>
    <row r="5" spans="1:5" ht="25.5" customHeight="1">
      <c r="A5" s="45" t="s">
        <v>20</v>
      </c>
      <c r="B5" s="47" t="s">
        <v>21</v>
      </c>
      <c r="C5" s="48"/>
      <c r="D5" s="49"/>
      <c r="E5" s="8"/>
    </row>
    <row r="6" spans="1:5" ht="25.5" customHeight="1">
      <c r="A6" s="46"/>
      <c r="B6" s="9" t="s">
        <v>22</v>
      </c>
      <c r="C6" s="9" t="s">
        <v>23</v>
      </c>
      <c r="D6" s="9" t="s">
        <v>24</v>
      </c>
      <c r="E6" s="8"/>
    </row>
    <row r="7" spans="1:5" ht="44.25" customHeight="1">
      <c r="A7" s="10" t="s">
        <v>25</v>
      </c>
      <c r="B7" s="11">
        <v>35</v>
      </c>
      <c r="C7" s="11">
        <v>28</v>
      </c>
      <c r="D7" s="11">
        <v>26</v>
      </c>
      <c r="E7" s="8"/>
    </row>
    <row r="8" spans="1:5" ht="24" customHeight="1">
      <c r="A8" s="9" t="s">
        <v>26</v>
      </c>
      <c r="B8" s="11">
        <v>36</v>
      </c>
      <c r="C8" s="11">
        <v>29</v>
      </c>
      <c r="D8" s="11">
        <v>27</v>
      </c>
      <c r="E8" s="8"/>
    </row>
    <row r="9" spans="1:5" ht="18.75">
      <c r="A9" s="12" t="s">
        <v>27</v>
      </c>
      <c r="B9" s="13">
        <f>B8/B7*100%</f>
        <v>1.0285714285714285</v>
      </c>
      <c r="C9" s="13">
        <f>C8/C7</f>
        <v>1.0357142857142858</v>
      </c>
      <c r="D9" s="13">
        <f>D8/D7</f>
        <v>1.0384615384615385</v>
      </c>
      <c r="E9" s="14"/>
    </row>
    <row r="10" spans="1:5" ht="21.75" customHeight="1">
      <c r="A10" s="9" t="s">
        <v>28</v>
      </c>
      <c r="B10" s="11">
        <v>37</v>
      </c>
      <c r="C10" s="11">
        <v>30</v>
      </c>
      <c r="D10" s="11">
        <v>28</v>
      </c>
      <c r="E10" s="8"/>
    </row>
    <row r="11" spans="1:5" ht="18.75">
      <c r="A11" s="15" t="s">
        <v>29</v>
      </c>
      <c r="B11" s="16">
        <f>B10/B8</f>
        <v>1.0277777777777777</v>
      </c>
      <c r="C11" s="16">
        <f>C10/C8</f>
        <v>1.0344827586206897</v>
      </c>
      <c r="D11" s="16">
        <f>D10/D8</f>
        <v>1.037037037037037</v>
      </c>
      <c r="E11" s="14"/>
    </row>
    <row r="12" spans="1:5" ht="18.75">
      <c r="A12" s="17" t="s">
        <v>30</v>
      </c>
      <c r="B12" s="11">
        <v>38</v>
      </c>
      <c r="C12" s="11">
        <v>31</v>
      </c>
      <c r="D12" s="11">
        <v>29</v>
      </c>
    </row>
    <row r="13" spans="1:5" ht="18.75">
      <c r="A13" s="18" t="s">
        <v>31</v>
      </c>
      <c r="B13" s="16">
        <f>B12/B10</f>
        <v>1.027027027027027</v>
      </c>
      <c r="C13" s="16">
        <f>C12/C10</f>
        <v>1.0333333333333334</v>
      </c>
      <c r="D13" s="16">
        <f>D12/D10</f>
        <v>1.0357142857142858</v>
      </c>
    </row>
  </sheetData>
  <mergeCells count="3">
    <mergeCell ref="A3:D3"/>
    <mergeCell ref="A5:A6"/>
    <mergeCell ref="B5:D5"/>
  </mergeCells>
  <pageMargins left="0.70078740157480324" right="0.70078740157480324" top="0.75196850393700776" bottom="0.75196850393700776" header="0.3" footer="0.3"/>
  <pageSetup paperSize="9" scale="82" firstPageNumber="2147483647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zoomScale="90" workbookViewId="0">
      <selection sqref="A1:H1"/>
    </sheetView>
  </sheetViews>
  <sheetFormatPr defaultColWidth="9.140625" defaultRowHeight="15"/>
  <cols>
    <col min="1" max="1" width="14.28515625" style="19" bestFit="1" customWidth="1"/>
    <col min="2" max="2" width="19.42578125" style="19" bestFit="1" customWidth="1"/>
    <col min="3" max="3" width="18.140625" style="1" bestFit="1" customWidth="1"/>
    <col min="4" max="4" width="18" style="1" bestFit="1" customWidth="1"/>
    <col min="5" max="5" width="18.85546875" style="1" bestFit="1" customWidth="1"/>
    <col min="6" max="6" width="14.85546875" style="1" bestFit="1" customWidth="1"/>
    <col min="7" max="7" width="16.42578125" style="1" bestFit="1" customWidth="1"/>
    <col min="8" max="8" width="15.28515625" style="1" bestFit="1" customWidth="1"/>
    <col min="9" max="9" width="9.140625" style="1" bestFit="1"/>
    <col min="10" max="16384" width="9.140625" style="1"/>
  </cols>
  <sheetData>
    <row r="1" spans="1:9" ht="40.5" customHeight="1">
      <c r="A1" s="52" t="s">
        <v>32</v>
      </c>
      <c r="B1" s="52"/>
      <c r="C1" s="52"/>
      <c r="D1" s="52"/>
      <c r="E1" s="52"/>
      <c r="F1" s="52"/>
      <c r="G1" s="52"/>
      <c r="H1" s="52"/>
    </row>
    <row r="2" spans="1:9" ht="27.75" customHeight="1">
      <c r="A2" s="53" t="s">
        <v>1</v>
      </c>
      <c r="B2" s="53" t="s">
        <v>33</v>
      </c>
      <c r="C2" s="54" t="s">
        <v>34</v>
      </c>
      <c r="D2" s="54"/>
      <c r="E2" s="54" t="s">
        <v>35</v>
      </c>
      <c r="F2" s="54"/>
      <c r="G2" s="54" t="s">
        <v>36</v>
      </c>
      <c r="H2" s="54"/>
    </row>
    <row r="3" spans="1:9" ht="49.5" customHeight="1">
      <c r="A3" s="53"/>
      <c r="B3" s="53"/>
      <c r="C3" s="20" t="s">
        <v>37</v>
      </c>
      <c r="D3" s="20" t="s">
        <v>38</v>
      </c>
      <c r="E3" s="20" t="s">
        <v>37</v>
      </c>
      <c r="F3" s="20" t="s">
        <v>38</v>
      </c>
      <c r="G3" s="20" t="s">
        <v>37</v>
      </c>
      <c r="H3" s="20" t="s">
        <v>38</v>
      </c>
    </row>
    <row r="4" spans="1:9" ht="12.75" customHeight="1">
      <c r="A4" s="21">
        <v>2</v>
      </c>
      <c r="B4" s="22">
        <v>3</v>
      </c>
      <c r="C4" s="21">
        <v>5</v>
      </c>
      <c r="D4" s="21">
        <v>6</v>
      </c>
      <c r="E4" s="21">
        <v>7</v>
      </c>
      <c r="F4" s="21">
        <v>8</v>
      </c>
      <c r="G4" s="21">
        <v>9</v>
      </c>
      <c r="H4" s="21">
        <v>10</v>
      </c>
      <c r="I4" s="23"/>
    </row>
    <row r="5" spans="1:9" ht="18" customHeight="1">
      <c r="A5" s="20">
        <v>1</v>
      </c>
      <c r="B5" s="20">
        <v>3215</v>
      </c>
      <c r="C5" s="2">
        <v>33</v>
      </c>
      <c r="D5" s="24">
        <f t="shared" ref="D5:D31" si="0">(B5*C5)*50%</f>
        <v>53047.5</v>
      </c>
      <c r="E5" s="2">
        <v>34</v>
      </c>
      <c r="F5" s="24">
        <f t="shared" ref="F5:F31" si="1">E5*B5*0.5</f>
        <v>54655</v>
      </c>
      <c r="G5" s="2">
        <v>35</v>
      </c>
      <c r="H5" s="24">
        <f t="shared" ref="H5:H31" si="2">B5*G5*0.5</f>
        <v>56262.5</v>
      </c>
      <c r="I5" s="23"/>
    </row>
    <row r="6" spans="1:9" ht="17.25" customHeight="1">
      <c r="A6" s="20">
        <v>2</v>
      </c>
      <c r="B6" s="20">
        <v>2290</v>
      </c>
      <c r="C6" s="2">
        <v>66</v>
      </c>
      <c r="D6" s="24">
        <f t="shared" si="0"/>
        <v>75570</v>
      </c>
      <c r="E6" s="2">
        <f>E5*2</f>
        <v>68</v>
      </c>
      <c r="F6" s="24">
        <f t="shared" si="1"/>
        <v>77860</v>
      </c>
      <c r="G6" s="2">
        <f>G5*2</f>
        <v>70</v>
      </c>
      <c r="H6" s="24">
        <f t="shared" si="2"/>
        <v>80150</v>
      </c>
      <c r="I6" s="23"/>
    </row>
    <row r="7" spans="1:9" ht="17.25" customHeight="1">
      <c r="A7" s="20">
        <v>3</v>
      </c>
      <c r="B7" s="20">
        <v>1967</v>
      </c>
      <c r="C7" s="2">
        <v>99</v>
      </c>
      <c r="D7" s="24">
        <f t="shared" si="0"/>
        <v>97366.5</v>
      </c>
      <c r="E7" s="2">
        <f>E6+E5</f>
        <v>102</v>
      </c>
      <c r="F7" s="24">
        <f t="shared" si="1"/>
        <v>100317</v>
      </c>
      <c r="G7" s="2">
        <f>G6+G5</f>
        <v>105</v>
      </c>
      <c r="H7" s="24">
        <f t="shared" si="2"/>
        <v>103267.5</v>
      </c>
      <c r="I7" s="23"/>
    </row>
    <row r="8" spans="1:9" ht="17.25" customHeight="1">
      <c r="A8" s="20">
        <v>4</v>
      </c>
      <c r="B8" s="20">
        <v>1831</v>
      </c>
      <c r="C8" s="2">
        <v>132</v>
      </c>
      <c r="D8" s="24">
        <f t="shared" si="0"/>
        <v>120846</v>
      </c>
      <c r="E8" s="2">
        <f>E7+E5</f>
        <v>136</v>
      </c>
      <c r="F8" s="24">
        <f t="shared" si="1"/>
        <v>124508</v>
      </c>
      <c r="G8" s="2">
        <f>G7+G5</f>
        <v>140</v>
      </c>
      <c r="H8" s="24">
        <f t="shared" si="2"/>
        <v>128170</v>
      </c>
      <c r="I8" s="23"/>
    </row>
    <row r="9" spans="1:9" ht="17.25" customHeight="1">
      <c r="A9" s="20">
        <v>5</v>
      </c>
      <c r="B9" s="20">
        <v>1310</v>
      </c>
      <c r="C9" s="2">
        <v>165</v>
      </c>
      <c r="D9" s="24">
        <f t="shared" si="0"/>
        <v>108075</v>
      </c>
      <c r="E9" s="2">
        <f>E8+E5</f>
        <v>170</v>
      </c>
      <c r="F9" s="24">
        <f t="shared" si="1"/>
        <v>111350</v>
      </c>
      <c r="G9" s="2">
        <f>G8+G5</f>
        <v>175</v>
      </c>
      <c r="H9" s="24">
        <f t="shared" si="2"/>
        <v>114625</v>
      </c>
      <c r="I9" s="23"/>
    </row>
    <row r="10" spans="1:9" ht="17.25" customHeight="1">
      <c r="A10" s="20">
        <v>6</v>
      </c>
      <c r="B10" s="20">
        <v>1049</v>
      </c>
      <c r="C10" s="2">
        <v>191</v>
      </c>
      <c r="D10" s="24">
        <f t="shared" si="0"/>
        <v>100179.5</v>
      </c>
      <c r="E10" s="2">
        <f>E9+27</f>
        <v>197</v>
      </c>
      <c r="F10" s="24">
        <f t="shared" si="1"/>
        <v>103326.5</v>
      </c>
      <c r="G10" s="2">
        <f>G9+28</f>
        <v>203</v>
      </c>
      <c r="H10" s="24">
        <f t="shared" si="2"/>
        <v>106473.5</v>
      </c>
      <c r="I10" s="23"/>
    </row>
    <row r="11" spans="1:9" ht="17.25" customHeight="1">
      <c r="A11" s="20">
        <v>7</v>
      </c>
      <c r="B11" s="20">
        <v>803</v>
      </c>
      <c r="C11" s="2">
        <v>217</v>
      </c>
      <c r="D11" s="24">
        <f t="shared" si="0"/>
        <v>87125.5</v>
      </c>
      <c r="E11" s="2">
        <f t="shared" ref="E11:E14" si="3">E10+27</f>
        <v>224</v>
      </c>
      <c r="F11" s="24">
        <f t="shared" si="1"/>
        <v>89936</v>
      </c>
      <c r="G11" s="2">
        <f t="shared" ref="G11:G14" si="4">G10+28</f>
        <v>231</v>
      </c>
      <c r="H11" s="24">
        <f t="shared" si="2"/>
        <v>92746.5</v>
      </c>
      <c r="I11" s="23"/>
    </row>
    <row r="12" spans="1:9" ht="17.25" customHeight="1">
      <c r="A12" s="20">
        <v>8</v>
      </c>
      <c r="B12" s="20">
        <v>510</v>
      </c>
      <c r="C12" s="2">
        <v>243</v>
      </c>
      <c r="D12" s="24">
        <f t="shared" si="0"/>
        <v>61965</v>
      </c>
      <c r="E12" s="2">
        <f t="shared" si="3"/>
        <v>251</v>
      </c>
      <c r="F12" s="24">
        <f t="shared" si="1"/>
        <v>64005</v>
      </c>
      <c r="G12" s="2">
        <f t="shared" si="4"/>
        <v>259</v>
      </c>
      <c r="H12" s="24">
        <f t="shared" si="2"/>
        <v>66045</v>
      </c>
      <c r="I12" s="23"/>
    </row>
    <row r="13" spans="1:9" ht="17.25" customHeight="1">
      <c r="A13" s="20">
        <v>9</v>
      </c>
      <c r="B13" s="20">
        <v>920</v>
      </c>
      <c r="C13" s="2">
        <v>269</v>
      </c>
      <c r="D13" s="24">
        <f t="shared" si="0"/>
        <v>123740</v>
      </c>
      <c r="E13" s="2">
        <f t="shared" si="3"/>
        <v>278</v>
      </c>
      <c r="F13" s="24">
        <f t="shared" si="1"/>
        <v>127880</v>
      </c>
      <c r="G13" s="2">
        <f t="shared" si="4"/>
        <v>287</v>
      </c>
      <c r="H13" s="24">
        <f t="shared" si="2"/>
        <v>132020</v>
      </c>
      <c r="I13" s="23"/>
    </row>
    <row r="14" spans="1:9" ht="17.25" customHeight="1">
      <c r="A14" s="20">
        <v>10</v>
      </c>
      <c r="B14" s="20">
        <v>959</v>
      </c>
      <c r="C14" s="2">
        <v>295</v>
      </c>
      <c r="D14" s="24">
        <f t="shared" si="0"/>
        <v>141452.5</v>
      </c>
      <c r="E14" s="2">
        <f t="shared" si="3"/>
        <v>305</v>
      </c>
      <c r="F14" s="24">
        <f t="shared" si="1"/>
        <v>146247.5</v>
      </c>
      <c r="G14" s="2">
        <f t="shared" si="4"/>
        <v>315</v>
      </c>
      <c r="H14" s="24">
        <f t="shared" si="2"/>
        <v>151042.5</v>
      </c>
      <c r="I14" s="23"/>
    </row>
    <row r="15" spans="1:9" ht="17.25" customHeight="1">
      <c r="A15" s="20">
        <v>11</v>
      </c>
      <c r="B15" s="20">
        <v>335</v>
      </c>
      <c r="C15" s="2">
        <v>319</v>
      </c>
      <c r="D15" s="24">
        <f t="shared" si="0"/>
        <v>53432.5</v>
      </c>
      <c r="E15" s="2">
        <f t="shared" ref="E15:E31" si="5">E14+25</f>
        <v>330</v>
      </c>
      <c r="F15" s="24">
        <f t="shared" si="1"/>
        <v>55275</v>
      </c>
      <c r="G15" s="2">
        <f t="shared" ref="G15:G31" si="6">G14+26</f>
        <v>341</v>
      </c>
      <c r="H15" s="24">
        <f t="shared" si="2"/>
        <v>57117.5</v>
      </c>
      <c r="I15" s="23"/>
    </row>
    <row r="16" spans="1:9" ht="17.25" customHeight="1">
      <c r="A16" s="20">
        <v>12</v>
      </c>
      <c r="B16" s="20">
        <v>820</v>
      </c>
      <c r="C16" s="2">
        <v>343</v>
      </c>
      <c r="D16" s="24">
        <f t="shared" si="0"/>
        <v>140630</v>
      </c>
      <c r="E16" s="2">
        <f t="shared" si="5"/>
        <v>355</v>
      </c>
      <c r="F16" s="24">
        <f t="shared" si="1"/>
        <v>145550</v>
      </c>
      <c r="G16" s="2">
        <f t="shared" si="6"/>
        <v>367</v>
      </c>
      <c r="H16" s="24">
        <f t="shared" si="2"/>
        <v>150470</v>
      </c>
      <c r="I16" s="23"/>
    </row>
    <row r="17" spans="1:9" ht="17.25" customHeight="1">
      <c r="A17" s="20">
        <v>13</v>
      </c>
      <c r="B17" s="20">
        <v>294</v>
      </c>
      <c r="C17" s="2">
        <v>367</v>
      </c>
      <c r="D17" s="24">
        <f t="shared" si="0"/>
        <v>53949</v>
      </c>
      <c r="E17" s="2">
        <f t="shared" si="5"/>
        <v>380</v>
      </c>
      <c r="F17" s="24">
        <f t="shared" si="1"/>
        <v>55860</v>
      </c>
      <c r="G17" s="2">
        <f t="shared" si="6"/>
        <v>393</v>
      </c>
      <c r="H17" s="24">
        <f t="shared" si="2"/>
        <v>57771</v>
      </c>
      <c r="I17" s="23"/>
    </row>
    <row r="18" spans="1:9" ht="17.25" customHeight="1">
      <c r="A18" s="20">
        <v>14</v>
      </c>
      <c r="B18" s="20">
        <v>597</v>
      </c>
      <c r="C18" s="2">
        <v>391</v>
      </c>
      <c r="D18" s="24">
        <f t="shared" si="0"/>
        <v>116713.5</v>
      </c>
      <c r="E18" s="2">
        <f t="shared" si="5"/>
        <v>405</v>
      </c>
      <c r="F18" s="24">
        <f t="shared" si="1"/>
        <v>120892.5</v>
      </c>
      <c r="G18" s="2">
        <f t="shared" si="6"/>
        <v>419</v>
      </c>
      <c r="H18" s="24">
        <f t="shared" si="2"/>
        <v>125071.5</v>
      </c>
      <c r="I18" s="23"/>
    </row>
    <row r="19" spans="1:9" ht="17.25" customHeight="1">
      <c r="A19" s="20">
        <v>15</v>
      </c>
      <c r="B19" s="20">
        <v>58</v>
      </c>
      <c r="C19" s="2">
        <v>415</v>
      </c>
      <c r="D19" s="24">
        <f t="shared" si="0"/>
        <v>12035</v>
      </c>
      <c r="E19" s="2">
        <f t="shared" si="5"/>
        <v>430</v>
      </c>
      <c r="F19" s="24">
        <f t="shared" si="1"/>
        <v>12470</v>
      </c>
      <c r="G19" s="2">
        <f t="shared" si="6"/>
        <v>445</v>
      </c>
      <c r="H19" s="24">
        <f t="shared" si="2"/>
        <v>12905</v>
      </c>
      <c r="I19" s="23"/>
    </row>
    <row r="20" spans="1:9" ht="17.25" customHeight="1">
      <c r="A20" s="20">
        <v>16</v>
      </c>
      <c r="B20" s="20">
        <v>156</v>
      </c>
      <c r="C20" s="2">
        <v>439</v>
      </c>
      <c r="D20" s="24">
        <f t="shared" si="0"/>
        <v>34242</v>
      </c>
      <c r="E20" s="2">
        <f t="shared" si="5"/>
        <v>455</v>
      </c>
      <c r="F20" s="24">
        <f t="shared" si="1"/>
        <v>35490</v>
      </c>
      <c r="G20" s="2">
        <f t="shared" si="6"/>
        <v>471</v>
      </c>
      <c r="H20" s="24">
        <f t="shared" si="2"/>
        <v>36738</v>
      </c>
      <c r="I20" s="23"/>
    </row>
    <row r="21" spans="1:9" ht="17.25" customHeight="1">
      <c r="A21" s="20">
        <v>17</v>
      </c>
      <c r="B21" s="20">
        <v>50</v>
      </c>
      <c r="C21" s="2">
        <v>463</v>
      </c>
      <c r="D21" s="24">
        <f t="shared" si="0"/>
        <v>11575</v>
      </c>
      <c r="E21" s="2">
        <f t="shared" si="5"/>
        <v>480</v>
      </c>
      <c r="F21" s="24">
        <f t="shared" si="1"/>
        <v>12000</v>
      </c>
      <c r="G21" s="2">
        <f t="shared" si="6"/>
        <v>497</v>
      </c>
      <c r="H21" s="24">
        <f t="shared" si="2"/>
        <v>12425</v>
      </c>
      <c r="I21" s="23"/>
    </row>
    <row r="22" spans="1:9" ht="17.25" customHeight="1">
      <c r="A22" s="20">
        <v>18</v>
      </c>
      <c r="B22" s="20">
        <v>34</v>
      </c>
      <c r="C22" s="2">
        <v>487</v>
      </c>
      <c r="D22" s="24">
        <f t="shared" si="0"/>
        <v>8279</v>
      </c>
      <c r="E22" s="2">
        <f t="shared" si="5"/>
        <v>505</v>
      </c>
      <c r="F22" s="24">
        <f t="shared" si="1"/>
        <v>8585</v>
      </c>
      <c r="G22" s="2">
        <f t="shared" si="6"/>
        <v>523</v>
      </c>
      <c r="H22" s="24">
        <f t="shared" si="2"/>
        <v>8891</v>
      </c>
      <c r="I22" s="23"/>
    </row>
    <row r="23" spans="1:9" ht="17.25" customHeight="1">
      <c r="A23" s="20">
        <v>19</v>
      </c>
      <c r="B23" s="20">
        <v>85</v>
      </c>
      <c r="C23" s="2">
        <v>511</v>
      </c>
      <c r="D23" s="24">
        <f t="shared" si="0"/>
        <v>21717.5</v>
      </c>
      <c r="E23" s="2">
        <f t="shared" si="5"/>
        <v>530</v>
      </c>
      <c r="F23" s="24">
        <f t="shared" si="1"/>
        <v>22525</v>
      </c>
      <c r="G23" s="2">
        <f t="shared" si="6"/>
        <v>549</v>
      </c>
      <c r="H23" s="24">
        <f t="shared" si="2"/>
        <v>23332.5</v>
      </c>
      <c r="I23" s="23"/>
    </row>
    <row r="24" spans="1:9" ht="17.25" customHeight="1">
      <c r="A24" s="20">
        <v>20</v>
      </c>
      <c r="B24" s="20">
        <v>19</v>
      </c>
      <c r="C24" s="2">
        <v>535</v>
      </c>
      <c r="D24" s="24">
        <f t="shared" si="0"/>
        <v>5082.5</v>
      </c>
      <c r="E24" s="2">
        <f t="shared" si="5"/>
        <v>555</v>
      </c>
      <c r="F24" s="24">
        <f t="shared" si="1"/>
        <v>5272.5</v>
      </c>
      <c r="G24" s="2">
        <f t="shared" si="6"/>
        <v>575</v>
      </c>
      <c r="H24" s="24">
        <f t="shared" si="2"/>
        <v>5462.5</v>
      </c>
      <c r="I24" s="23"/>
    </row>
    <row r="25" spans="1:9" ht="17.25" customHeight="1">
      <c r="A25" s="20">
        <v>21</v>
      </c>
      <c r="B25" s="20">
        <v>161</v>
      </c>
      <c r="C25" s="2">
        <v>559</v>
      </c>
      <c r="D25" s="24">
        <f t="shared" si="0"/>
        <v>44999.5</v>
      </c>
      <c r="E25" s="2">
        <f t="shared" si="5"/>
        <v>580</v>
      </c>
      <c r="F25" s="24">
        <f t="shared" si="1"/>
        <v>46690</v>
      </c>
      <c r="G25" s="2">
        <f t="shared" si="6"/>
        <v>601</v>
      </c>
      <c r="H25" s="24">
        <f t="shared" si="2"/>
        <v>48380.5</v>
      </c>
      <c r="I25" s="23"/>
    </row>
    <row r="26" spans="1:9" ht="17.25" customHeight="1">
      <c r="A26" s="20">
        <v>22</v>
      </c>
      <c r="B26" s="20">
        <v>43</v>
      </c>
      <c r="C26" s="2">
        <v>583</v>
      </c>
      <c r="D26" s="24">
        <f t="shared" si="0"/>
        <v>12534.5</v>
      </c>
      <c r="E26" s="2">
        <f t="shared" si="5"/>
        <v>605</v>
      </c>
      <c r="F26" s="24">
        <f t="shared" si="1"/>
        <v>13007.5</v>
      </c>
      <c r="G26" s="2">
        <f t="shared" si="6"/>
        <v>627</v>
      </c>
      <c r="H26" s="24">
        <f t="shared" si="2"/>
        <v>13480.5</v>
      </c>
      <c r="I26" s="23"/>
    </row>
    <row r="27" spans="1:9" ht="17.25" customHeight="1">
      <c r="A27" s="20">
        <v>23</v>
      </c>
      <c r="B27" s="20">
        <v>6</v>
      </c>
      <c r="C27" s="2">
        <v>607</v>
      </c>
      <c r="D27" s="24">
        <f t="shared" si="0"/>
        <v>1821</v>
      </c>
      <c r="E27" s="2">
        <f t="shared" si="5"/>
        <v>630</v>
      </c>
      <c r="F27" s="24">
        <f t="shared" si="1"/>
        <v>1890</v>
      </c>
      <c r="G27" s="2">
        <f t="shared" si="6"/>
        <v>653</v>
      </c>
      <c r="H27" s="24">
        <f t="shared" si="2"/>
        <v>1959</v>
      </c>
      <c r="I27" s="23"/>
    </row>
    <row r="28" spans="1:9" ht="17.25" customHeight="1">
      <c r="A28" s="20">
        <v>24</v>
      </c>
      <c r="B28" s="20">
        <v>4</v>
      </c>
      <c r="C28" s="2">
        <v>631</v>
      </c>
      <c r="D28" s="24">
        <f t="shared" si="0"/>
        <v>1262</v>
      </c>
      <c r="E28" s="2">
        <f t="shared" si="5"/>
        <v>655</v>
      </c>
      <c r="F28" s="24">
        <f t="shared" si="1"/>
        <v>1310</v>
      </c>
      <c r="G28" s="2">
        <f t="shared" si="6"/>
        <v>679</v>
      </c>
      <c r="H28" s="24">
        <f t="shared" si="2"/>
        <v>1358</v>
      </c>
      <c r="I28" s="23"/>
    </row>
    <row r="29" spans="1:9" ht="17.25" customHeight="1">
      <c r="A29" s="20">
        <v>25</v>
      </c>
      <c r="B29" s="20">
        <v>0</v>
      </c>
      <c r="C29" s="2">
        <v>655</v>
      </c>
      <c r="D29" s="24">
        <f t="shared" si="0"/>
        <v>0</v>
      </c>
      <c r="E29" s="2">
        <f t="shared" si="5"/>
        <v>680</v>
      </c>
      <c r="F29" s="24">
        <f t="shared" si="1"/>
        <v>0</v>
      </c>
      <c r="G29" s="2">
        <f t="shared" si="6"/>
        <v>705</v>
      </c>
      <c r="H29" s="24">
        <f t="shared" si="2"/>
        <v>0</v>
      </c>
      <c r="I29" s="23"/>
    </row>
    <row r="30" spans="1:9" ht="17.25" customHeight="1">
      <c r="A30" s="20">
        <v>26</v>
      </c>
      <c r="B30" s="20">
        <v>25</v>
      </c>
      <c r="C30" s="2">
        <v>679</v>
      </c>
      <c r="D30" s="24">
        <f t="shared" si="0"/>
        <v>8487.5</v>
      </c>
      <c r="E30" s="2">
        <f t="shared" si="5"/>
        <v>705</v>
      </c>
      <c r="F30" s="24">
        <f t="shared" si="1"/>
        <v>8812.5</v>
      </c>
      <c r="G30" s="2">
        <f t="shared" si="6"/>
        <v>731</v>
      </c>
      <c r="H30" s="24">
        <f t="shared" si="2"/>
        <v>9137.5</v>
      </c>
    </row>
    <row r="31" spans="1:9" ht="17.25" customHeight="1">
      <c r="A31" s="20">
        <v>27</v>
      </c>
      <c r="B31" s="20">
        <v>347</v>
      </c>
      <c r="C31" s="2">
        <v>703</v>
      </c>
      <c r="D31" s="24">
        <f t="shared" si="0"/>
        <v>121970.5</v>
      </c>
      <c r="E31" s="2">
        <f t="shared" si="5"/>
        <v>730</v>
      </c>
      <c r="F31" s="24">
        <f t="shared" si="1"/>
        <v>126655</v>
      </c>
      <c r="G31" s="2">
        <f t="shared" si="6"/>
        <v>757</v>
      </c>
      <c r="H31" s="24">
        <f t="shared" si="2"/>
        <v>131339.5</v>
      </c>
    </row>
    <row r="32" spans="1:9" ht="17.25" customHeight="1">
      <c r="A32" s="25" t="s">
        <v>13</v>
      </c>
      <c r="B32" s="26">
        <f>SUM(B5:B31)</f>
        <v>17888</v>
      </c>
      <c r="C32" s="2" t="s">
        <v>14</v>
      </c>
      <c r="D32" s="27">
        <f>SUM(D5:D31)</f>
        <v>1618098.5</v>
      </c>
      <c r="E32" s="28" t="s">
        <v>14</v>
      </c>
      <c r="F32" s="27">
        <f>SUM(F5:F31)</f>
        <v>1672370</v>
      </c>
      <c r="G32" s="3" t="s">
        <v>14</v>
      </c>
      <c r="H32" s="27">
        <f>SUM(H5:H31)</f>
        <v>1726641.5</v>
      </c>
    </row>
    <row r="33" spans="1:8" ht="21" customHeight="1">
      <c r="A33" s="50" t="s">
        <v>15</v>
      </c>
      <c r="B33" s="51"/>
      <c r="C33" s="51"/>
      <c r="D33" s="51"/>
      <c r="E33" s="51"/>
      <c r="F33" s="51"/>
      <c r="G33" s="51"/>
      <c r="H33" s="51"/>
    </row>
    <row r="34" spans="1:8" ht="15.75" customHeight="1">
      <c r="A34" s="20">
        <v>1</v>
      </c>
      <c r="B34" s="20">
        <v>482</v>
      </c>
      <c r="C34" s="2">
        <v>24</v>
      </c>
      <c r="D34" s="24">
        <f t="shared" ref="D34:D40" si="7">(B34*C34)*50%</f>
        <v>5784</v>
      </c>
      <c r="E34" s="2">
        <v>25</v>
      </c>
      <c r="F34" s="24">
        <f t="shared" ref="F34:F40" si="8">E34*B34*0.5</f>
        <v>6025</v>
      </c>
      <c r="G34" s="2">
        <v>26</v>
      </c>
      <c r="H34" s="24">
        <f t="shared" ref="H34:H40" si="9">G34*B34*0.5</f>
        <v>6266</v>
      </c>
    </row>
    <row r="35" spans="1:8" ht="15.75">
      <c r="A35" s="20">
        <v>2</v>
      </c>
      <c r="B35" s="20">
        <v>97</v>
      </c>
      <c r="C35" s="2">
        <v>48</v>
      </c>
      <c r="D35" s="24">
        <f t="shared" si="7"/>
        <v>2328</v>
      </c>
      <c r="E35" s="2">
        <f>E34*2</f>
        <v>50</v>
      </c>
      <c r="F35" s="24">
        <f t="shared" si="8"/>
        <v>2425</v>
      </c>
      <c r="G35" s="2">
        <f>G34*2</f>
        <v>52</v>
      </c>
      <c r="H35" s="24">
        <f t="shared" si="9"/>
        <v>2522</v>
      </c>
    </row>
    <row r="36" spans="1:8" ht="15.75">
      <c r="A36" s="20">
        <v>3</v>
      </c>
      <c r="B36" s="20">
        <v>18</v>
      </c>
      <c r="C36" s="2">
        <v>72</v>
      </c>
      <c r="D36" s="24">
        <f t="shared" si="7"/>
        <v>648</v>
      </c>
      <c r="E36" s="2">
        <f>E35+E34</f>
        <v>75</v>
      </c>
      <c r="F36" s="24">
        <f t="shared" si="8"/>
        <v>675</v>
      </c>
      <c r="G36" s="2">
        <f>G35+G34</f>
        <v>78</v>
      </c>
      <c r="H36" s="24">
        <f t="shared" si="9"/>
        <v>702</v>
      </c>
    </row>
    <row r="37" spans="1:8" ht="15.75">
      <c r="A37" s="20">
        <v>4</v>
      </c>
      <c r="B37" s="20">
        <v>6</v>
      </c>
      <c r="C37" s="2">
        <v>96</v>
      </c>
      <c r="D37" s="24">
        <f t="shared" si="7"/>
        <v>288</v>
      </c>
      <c r="E37" s="2">
        <f>E36+E34</f>
        <v>100</v>
      </c>
      <c r="F37" s="24">
        <f t="shared" si="8"/>
        <v>300</v>
      </c>
      <c r="G37" s="2">
        <f>G36+G34</f>
        <v>104</v>
      </c>
      <c r="H37" s="24">
        <f t="shared" si="9"/>
        <v>312</v>
      </c>
    </row>
    <row r="38" spans="1:8" ht="16.5" customHeight="1">
      <c r="A38" s="20">
        <v>5</v>
      </c>
      <c r="B38" s="20">
        <v>86</v>
      </c>
      <c r="C38" s="2">
        <v>120</v>
      </c>
      <c r="D38" s="24">
        <f t="shared" si="7"/>
        <v>5160</v>
      </c>
      <c r="E38" s="2">
        <f>E37+E34</f>
        <v>125</v>
      </c>
      <c r="F38" s="24">
        <f t="shared" si="8"/>
        <v>5375</v>
      </c>
      <c r="G38" s="2">
        <f>G37+G34</f>
        <v>130</v>
      </c>
      <c r="H38" s="24">
        <f t="shared" si="9"/>
        <v>5590</v>
      </c>
    </row>
    <row r="39" spans="1:8" ht="15.75" customHeight="1">
      <c r="A39" s="20">
        <v>6</v>
      </c>
      <c r="B39" s="20">
        <v>13</v>
      </c>
      <c r="C39" s="2">
        <v>144</v>
      </c>
      <c r="D39" s="24">
        <f t="shared" si="7"/>
        <v>936</v>
      </c>
      <c r="E39" s="2">
        <f>E38+E34</f>
        <v>150</v>
      </c>
      <c r="F39" s="24">
        <f t="shared" si="8"/>
        <v>975</v>
      </c>
      <c r="G39" s="2">
        <f>G38+G34</f>
        <v>156</v>
      </c>
      <c r="H39" s="24">
        <f t="shared" si="9"/>
        <v>1014</v>
      </c>
    </row>
    <row r="40" spans="1:8" ht="15.75" customHeight="1">
      <c r="A40" s="20">
        <v>7</v>
      </c>
      <c r="B40" s="20">
        <v>43</v>
      </c>
      <c r="C40" s="2">
        <v>168</v>
      </c>
      <c r="D40" s="24">
        <f t="shared" si="7"/>
        <v>3612</v>
      </c>
      <c r="E40" s="2">
        <f>E39+E34</f>
        <v>175</v>
      </c>
      <c r="F40" s="24">
        <f t="shared" si="8"/>
        <v>3762.5</v>
      </c>
      <c r="G40" s="2">
        <f>G39+G34</f>
        <v>182</v>
      </c>
      <c r="H40" s="24">
        <f t="shared" si="9"/>
        <v>3913</v>
      </c>
    </row>
    <row r="41" spans="1:8" ht="15" customHeight="1">
      <c r="A41" s="29" t="s">
        <v>13</v>
      </c>
      <c r="B41" s="30">
        <v>745</v>
      </c>
      <c r="C41" s="31" t="s">
        <v>14</v>
      </c>
      <c r="D41" s="30">
        <f>SUM(D34:D40)</f>
        <v>18756</v>
      </c>
      <c r="E41" s="4" t="s">
        <v>14</v>
      </c>
      <c r="F41" s="32">
        <f>SUM(F34:F40)</f>
        <v>19537.5</v>
      </c>
      <c r="G41" s="4" t="s">
        <v>14</v>
      </c>
      <c r="H41" s="32">
        <f>SUM(H34:H40)</f>
        <v>20319</v>
      </c>
    </row>
    <row r="42" spans="1:8" ht="23.25" customHeight="1">
      <c r="A42" s="33" t="s">
        <v>17</v>
      </c>
      <c r="B42" s="34">
        <f>B32+B41</f>
        <v>18633</v>
      </c>
      <c r="C42" s="35" t="s">
        <v>14</v>
      </c>
      <c r="D42" s="34">
        <f>D32+D41</f>
        <v>1636854.5</v>
      </c>
      <c r="E42" s="36"/>
      <c r="F42" s="34">
        <f>F32+F41</f>
        <v>1691907.5</v>
      </c>
      <c r="G42" s="36"/>
      <c r="H42" s="34">
        <f>H32+H41</f>
        <v>1746960.5</v>
      </c>
    </row>
    <row r="43" spans="1:8" ht="15" customHeight="1">
      <c r="A43" s="37"/>
      <c r="B43" s="37"/>
      <c r="C43" s="38"/>
      <c r="D43" s="38"/>
    </row>
    <row r="44" spans="1:8" ht="15" customHeight="1">
      <c r="A44" s="39"/>
      <c r="B44" s="39"/>
      <c r="C44" s="40"/>
      <c r="D44" s="40"/>
    </row>
    <row r="47" spans="1:8">
      <c r="A47" s="41"/>
    </row>
    <row r="48" spans="1:8">
      <c r="A48" s="41"/>
      <c r="C48" s="42"/>
    </row>
  </sheetData>
  <mergeCells count="7">
    <mergeCell ref="A33:H33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scale="60" firstPageNumber="21474836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3:D10"/>
  <sheetViews>
    <sheetView workbookViewId="0"/>
  </sheetViews>
  <sheetFormatPr defaultRowHeight="15"/>
  <cols>
    <col min="2" max="2" width="18.28515625" customWidth="1"/>
    <col min="3" max="3" width="24.7109375" customWidth="1"/>
    <col min="4" max="4" width="13.28515625" customWidth="1"/>
  </cols>
  <sheetData>
    <row r="3" spans="1:4">
      <c r="B3" t="s">
        <v>39</v>
      </c>
      <c r="C3" s="43" t="s">
        <v>40</v>
      </c>
    </row>
    <row r="4" spans="1:4">
      <c r="A4" t="s">
        <v>41</v>
      </c>
      <c r="B4">
        <v>9743</v>
      </c>
      <c r="C4">
        <v>8129</v>
      </c>
    </row>
    <row r="5" spans="1:4">
      <c r="A5" t="s">
        <v>42</v>
      </c>
      <c r="B5">
        <v>10400</v>
      </c>
      <c r="C5">
        <v>6703</v>
      </c>
    </row>
    <row r="6" spans="1:4">
      <c r="A6" s="43" t="s">
        <v>43</v>
      </c>
      <c r="B6">
        <v>11759</v>
      </c>
      <c r="C6">
        <v>9676</v>
      </c>
    </row>
    <row r="7" spans="1:4">
      <c r="A7" s="43" t="s">
        <v>44</v>
      </c>
      <c r="B7">
        <v>10561</v>
      </c>
      <c r="C7">
        <v>10008</v>
      </c>
    </row>
    <row r="8" spans="1:4">
      <c r="A8" s="43" t="s">
        <v>45</v>
      </c>
      <c r="B8">
        <v>13501</v>
      </c>
      <c r="C8">
        <v>11520</v>
      </c>
    </row>
    <row r="9" spans="1:4">
      <c r="A9" t="s">
        <v>46</v>
      </c>
      <c r="B9">
        <v>5686</v>
      </c>
      <c r="C9">
        <v>5235</v>
      </c>
    </row>
    <row r="10" spans="1:4" ht="26.25" customHeight="1">
      <c r="B10">
        <f>SUM(B4:B9)</f>
        <v>61650</v>
      </c>
      <c r="C10">
        <f>SUM(C4:C9)</f>
        <v>51271</v>
      </c>
      <c r="D10">
        <f>B10/C10*100</f>
        <v>120.24341245538412</v>
      </c>
    </row>
  </sheetData>
  <pageMargins left="0.70078740157480324" right="0.70078740157480324" top="0.75196850393700787" bottom="0.75196850393700787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План</vt:lpstr>
      <vt:lpstr>прогноз тарифов</vt:lpstr>
      <vt:lpstr>дети</vt:lpstr>
      <vt:lpstr>факт 2023 (1 полугодие)</vt:lpstr>
      <vt:lpstr>дети!Область_печати</vt:lpstr>
      <vt:lpstr>План!Область_печати</vt:lpstr>
      <vt:lpstr>'прогноз тарифов'!Область_печати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 Максим Сергеевич</dc:creator>
  <cp:lastModifiedBy>minfin user</cp:lastModifiedBy>
  <cp:revision>12</cp:revision>
  <cp:lastPrinted>2023-10-09T12:35:14Z</cp:lastPrinted>
  <dcterms:created xsi:type="dcterms:W3CDTF">2021-08-17T12:24:37Z</dcterms:created>
  <dcterms:modified xsi:type="dcterms:W3CDTF">2023-10-09T12:35:15Z</dcterms:modified>
</cp:coreProperties>
</file>