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aveExternalLinkValues="0"/>
  <bookViews>
    <workbookView xWindow="0" yWindow="0" windowWidth="24240" windowHeight="12135"/>
  </bookViews>
  <sheets>
    <sheet name="2024" sheetId="70" r:id="rId1"/>
    <sheet name="2025" sheetId="52" r:id="rId2"/>
    <sheet name="2026" sheetId="71" r:id="rId3"/>
  </sheets>
  <definedNames>
    <definedName name="_xlnm.Print_Area" localSheetId="0">'2024'!$A$1:$S$33</definedName>
    <definedName name="_xlnm.Print_Area" localSheetId="1">'2025'!$A$1:$T$33</definedName>
    <definedName name="_xlnm.Print_Area" localSheetId="2">'2026'!$A$1:$T$33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71"/>
  <c r="L33"/>
  <c r="J33"/>
  <c r="K33" i="52"/>
  <c r="L33"/>
  <c r="J33"/>
  <c r="L33" i="70"/>
  <c r="K33"/>
  <c r="J33"/>
  <c r="J9" i="71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8"/>
  <c r="J9" i="52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8"/>
  <c r="J8" i="70" l="1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T33" i="71" l="1"/>
  <c r="Q33"/>
  <c r="D33"/>
  <c r="C33"/>
  <c r="B33"/>
  <c r="R32"/>
  <c r="F32"/>
  <c r="E32"/>
  <c r="R31"/>
  <c r="F31"/>
  <c r="E31"/>
  <c r="R30"/>
  <c r="F30"/>
  <c r="H30" s="1"/>
  <c r="E30"/>
  <c r="R29"/>
  <c r="F29"/>
  <c r="E29"/>
  <c r="R28"/>
  <c r="F28"/>
  <c r="E28"/>
  <c r="R27"/>
  <c r="F27"/>
  <c r="E27"/>
  <c r="R26"/>
  <c r="F26"/>
  <c r="H26" s="1"/>
  <c r="E26"/>
  <c r="R25"/>
  <c r="F25"/>
  <c r="E25"/>
  <c r="R24"/>
  <c r="F24"/>
  <c r="E24"/>
  <c r="R23"/>
  <c r="F23"/>
  <c r="E23"/>
  <c r="R22"/>
  <c r="F22"/>
  <c r="H22" s="1"/>
  <c r="E22"/>
  <c r="R21"/>
  <c r="F21"/>
  <c r="E21"/>
  <c r="R20"/>
  <c r="F20"/>
  <c r="E20"/>
  <c r="R19"/>
  <c r="F19"/>
  <c r="E19"/>
  <c r="R18"/>
  <c r="F18"/>
  <c r="H18" s="1"/>
  <c r="E18"/>
  <c r="R17"/>
  <c r="F17"/>
  <c r="E17"/>
  <c r="R16"/>
  <c r="F16"/>
  <c r="E16"/>
  <c r="R15"/>
  <c r="F15"/>
  <c r="E15"/>
  <c r="R14"/>
  <c r="F14"/>
  <c r="E14"/>
  <c r="R13"/>
  <c r="F13"/>
  <c r="E13"/>
  <c r="R12"/>
  <c r="F12"/>
  <c r="E12"/>
  <c r="R11"/>
  <c r="F11"/>
  <c r="E11"/>
  <c r="R10"/>
  <c r="F10"/>
  <c r="E10"/>
  <c r="R9"/>
  <c r="F9"/>
  <c r="E9"/>
  <c r="P8"/>
  <c r="F8"/>
  <c r="E8"/>
  <c r="E33" l="1"/>
  <c r="F33"/>
  <c r="H8"/>
  <c r="H9"/>
  <c r="H11"/>
  <c r="H13"/>
  <c r="H15"/>
  <c r="H17"/>
  <c r="H21"/>
  <c r="H25"/>
  <c r="H29"/>
  <c r="P33"/>
  <c r="R8"/>
  <c r="R33" s="1"/>
  <c r="H10"/>
  <c r="H12"/>
  <c r="H14"/>
  <c r="H16"/>
  <c r="H19"/>
  <c r="H20"/>
  <c r="H23"/>
  <c r="H24"/>
  <c r="H27"/>
  <c r="H28"/>
  <c r="H31"/>
  <c r="H32"/>
  <c r="H33" l="1"/>
  <c r="E8" i="52"/>
  <c r="F8" i="70"/>
  <c r="T33" l="1"/>
  <c r="Q33"/>
  <c r="D33"/>
  <c r="R32"/>
  <c r="F32"/>
  <c r="E32"/>
  <c r="R31"/>
  <c r="F31"/>
  <c r="E31"/>
  <c r="R30"/>
  <c r="F30"/>
  <c r="E30"/>
  <c r="R29"/>
  <c r="F29"/>
  <c r="E29"/>
  <c r="R28"/>
  <c r="E28"/>
  <c r="F28"/>
  <c r="H28" s="1"/>
  <c r="R27"/>
  <c r="F27"/>
  <c r="E27"/>
  <c r="R26"/>
  <c r="F26"/>
  <c r="E26"/>
  <c r="R25"/>
  <c r="N25"/>
  <c r="F25"/>
  <c r="H25" s="1"/>
  <c r="E25"/>
  <c r="R24"/>
  <c r="F24"/>
  <c r="R23"/>
  <c r="N23"/>
  <c r="F23"/>
  <c r="H23" s="1"/>
  <c r="E23"/>
  <c r="R22"/>
  <c r="N22"/>
  <c r="F22"/>
  <c r="R21"/>
  <c r="F21"/>
  <c r="E21"/>
  <c r="R20"/>
  <c r="N20"/>
  <c r="F20"/>
  <c r="R19"/>
  <c r="F19"/>
  <c r="E19"/>
  <c r="R18"/>
  <c r="N18"/>
  <c r="F18"/>
  <c r="E18"/>
  <c r="R17"/>
  <c r="F17"/>
  <c r="E17"/>
  <c r="R16"/>
  <c r="N16"/>
  <c r="F16"/>
  <c r="E16"/>
  <c r="R15"/>
  <c r="F15"/>
  <c r="E15"/>
  <c r="R14"/>
  <c r="N14"/>
  <c r="F14"/>
  <c r="H14" s="1"/>
  <c r="E14"/>
  <c r="R13"/>
  <c r="E13"/>
  <c r="R12"/>
  <c r="F12"/>
  <c r="E12"/>
  <c r="R11"/>
  <c r="N11"/>
  <c r="F11"/>
  <c r="E11"/>
  <c r="R10"/>
  <c r="F10"/>
  <c r="E10"/>
  <c r="R9"/>
  <c r="N9"/>
  <c r="P8"/>
  <c r="P33" s="1"/>
  <c r="N8"/>
  <c r="N33" s="1"/>
  <c r="E8"/>
  <c r="O11" l="1"/>
  <c r="R8"/>
  <c r="R33" s="1"/>
  <c r="O8"/>
  <c r="O33" s="1"/>
  <c r="O18"/>
  <c r="O20"/>
  <c r="O22"/>
  <c r="O16"/>
  <c r="O14"/>
  <c r="O23"/>
  <c r="O25"/>
  <c r="B33"/>
  <c r="F9"/>
  <c r="E9"/>
  <c r="H10"/>
  <c r="H12"/>
  <c r="H15"/>
  <c r="H17"/>
  <c r="H11"/>
  <c r="F13"/>
  <c r="H16"/>
  <c r="H18"/>
  <c r="H19"/>
  <c r="H20"/>
  <c r="E20"/>
  <c r="H21"/>
  <c r="H22"/>
  <c r="E22"/>
  <c r="H24"/>
  <c r="H26"/>
  <c r="H30"/>
  <c r="N32"/>
  <c r="N30"/>
  <c r="O30" s="1"/>
  <c r="N29"/>
  <c r="O29" s="1"/>
  <c r="N26"/>
  <c r="O26" s="1"/>
  <c r="N24"/>
  <c r="O24" s="1"/>
  <c r="H8"/>
  <c r="C33"/>
  <c r="N10"/>
  <c r="O10" s="1"/>
  <c r="N12"/>
  <c r="O12" s="1"/>
  <c r="N13"/>
  <c r="N15"/>
  <c r="O15" s="1"/>
  <c r="N17"/>
  <c r="O17" s="1"/>
  <c r="N19"/>
  <c r="O19" s="1"/>
  <c r="N21"/>
  <c r="O21" s="1"/>
  <c r="E24"/>
  <c r="H27"/>
  <c r="N27"/>
  <c r="O27" s="1"/>
  <c r="N28"/>
  <c r="O28" s="1"/>
  <c r="H29"/>
  <c r="H31"/>
  <c r="O32"/>
  <c r="H32"/>
  <c r="E33" l="1"/>
  <c r="S25"/>
  <c r="M25"/>
  <c r="S14"/>
  <c r="M14"/>
  <c r="S23"/>
  <c r="M23"/>
  <c r="N31"/>
  <c r="O31" s="1"/>
  <c r="O13"/>
  <c r="H13"/>
  <c r="F33"/>
  <c r="H9"/>
  <c r="O9"/>
  <c r="M16" l="1"/>
  <c r="S16"/>
  <c r="M20"/>
  <c r="S20"/>
  <c r="S22"/>
  <c r="M22"/>
  <c r="M11"/>
  <c r="S11"/>
  <c r="M18"/>
  <c r="S18"/>
  <c r="S19"/>
  <c r="M19"/>
  <c r="M28"/>
  <c r="S28"/>
  <c r="M31"/>
  <c r="S31"/>
  <c r="S12"/>
  <c r="M12"/>
  <c r="H33"/>
  <c r="S9" l="1"/>
  <c r="M9"/>
  <c r="S13"/>
  <c r="M13"/>
  <c r="S15"/>
  <c r="M15"/>
  <c r="S32"/>
  <c r="M32"/>
  <c r="M27"/>
  <c r="S27"/>
  <c r="S26"/>
  <c r="M26"/>
  <c r="S17"/>
  <c r="M17"/>
  <c r="S21"/>
  <c r="M21"/>
  <c r="S10"/>
  <c r="M10"/>
  <c r="S29"/>
  <c r="M29"/>
  <c r="S30"/>
  <c r="M30"/>
  <c r="S24"/>
  <c r="M24"/>
  <c r="F11" i="52" l="1"/>
  <c r="F12"/>
  <c r="F13"/>
  <c r="F14"/>
  <c r="F16"/>
  <c r="F18"/>
  <c r="F19"/>
  <c r="F21"/>
  <c r="F23"/>
  <c r="F25"/>
  <c r="F26"/>
  <c r="F27"/>
  <c r="F28"/>
  <c r="F29"/>
  <c r="F30"/>
  <c r="F31"/>
  <c r="F32"/>
  <c r="F8"/>
  <c r="E9" l="1"/>
  <c r="E11"/>
  <c r="E12"/>
  <c r="E13"/>
  <c r="E14"/>
  <c r="E16"/>
  <c r="E18"/>
  <c r="E19"/>
  <c r="E21"/>
  <c r="E23"/>
  <c r="E25"/>
  <c r="E26"/>
  <c r="E27"/>
  <c r="E28"/>
  <c r="E29"/>
  <c r="E30"/>
  <c r="E31"/>
  <c r="E32"/>
  <c r="F24"/>
  <c r="F22"/>
  <c r="F20"/>
  <c r="F17"/>
  <c r="F15"/>
  <c r="F9"/>
  <c r="F10"/>
  <c r="F33" l="1"/>
  <c r="E24"/>
  <c r="E20"/>
  <c r="E15"/>
  <c r="E17"/>
  <c r="E22"/>
  <c r="E10"/>
  <c r="T33" l="1"/>
  <c r="Q33"/>
  <c r="D33"/>
  <c r="C33"/>
  <c r="B33"/>
  <c r="R32"/>
  <c r="N32"/>
  <c r="H32"/>
  <c r="R31"/>
  <c r="N31"/>
  <c r="H31"/>
  <c r="R30"/>
  <c r="N30"/>
  <c r="H30"/>
  <c r="R29"/>
  <c r="N29"/>
  <c r="H29"/>
  <c r="R28"/>
  <c r="N28"/>
  <c r="H28"/>
  <c r="R27"/>
  <c r="N27"/>
  <c r="H27"/>
  <c r="R26"/>
  <c r="N26"/>
  <c r="H26"/>
  <c r="R25"/>
  <c r="N25"/>
  <c r="H25"/>
  <c r="R24"/>
  <c r="N24"/>
  <c r="H24"/>
  <c r="R23"/>
  <c r="N23"/>
  <c r="H23"/>
  <c r="R22"/>
  <c r="N22"/>
  <c r="H22"/>
  <c r="R21"/>
  <c r="N21"/>
  <c r="H21"/>
  <c r="R20"/>
  <c r="N20"/>
  <c r="H20"/>
  <c r="R19"/>
  <c r="N19"/>
  <c r="H19"/>
  <c r="R18"/>
  <c r="N18"/>
  <c r="H18"/>
  <c r="R17"/>
  <c r="N17"/>
  <c r="H17"/>
  <c r="R16"/>
  <c r="N16"/>
  <c r="H16"/>
  <c r="R15"/>
  <c r="N15"/>
  <c r="H15"/>
  <c r="R14"/>
  <c r="N14"/>
  <c r="H14"/>
  <c r="R13"/>
  <c r="N13"/>
  <c r="H13"/>
  <c r="R12"/>
  <c r="N12"/>
  <c r="H12"/>
  <c r="R11"/>
  <c r="N11"/>
  <c r="H11"/>
  <c r="R10"/>
  <c r="N10"/>
  <c r="R9"/>
  <c r="N9"/>
  <c r="H9"/>
  <c r="P8"/>
  <c r="P33" s="1"/>
  <c r="N8"/>
  <c r="N33" s="1"/>
  <c r="H8"/>
  <c r="M25" l="1"/>
  <c r="R8"/>
  <c r="R33" s="1"/>
  <c r="H10"/>
  <c r="O12"/>
  <c r="O16"/>
  <c r="O20"/>
  <c r="O24"/>
  <c r="O28"/>
  <c r="O14"/>
  <c r="O18"/>
  <c r="O22"/>
  <c r="O26"/>
  <c r="O30"/>
  <c r="O10"/>
  <c r="O32"/>
  <c r="O21"/>
  <c r="O29"/>
  <c r="E33"/>
  <c r="O13"/>
  <c r="O8"/>
  <c r="O33" s="1"/>
  <c r="O11"/>
  <c r="O15"/>
  <c r="O19"/>
  <c r="O23"/>
  <c r="O27"/>
  <c r="O31"/>
  <c r="O17"/>
  <c r="O25"/>
  <c r="O9"/>
  <c r="S25" l="1"/>
  <c r="H33"/>
  <c r="S21"/>
  <c r="M21"/>
  <c r="M28"/>
  <c r="S28"/>
  <c r="M12"/>
  <c r="S12"/>
  <c r="S9"/>
  <c r="M9"/>
  <c r="M32"/>
  <c r="S32"/>
  <c r="M16"/>
  <c r="S16"/>
  <c r="S30"/>
  <c r="M30"/>
  <c r="S26"/>
  <c r="M26"/>
  <c r="S22"/>
  <c r="M22"/>
  <c r="S18"/>
  <c r="M18"/>
  <c r="S14"/>
  <c r="M14"/>
  <c r="S13"/>
  <c r="M13"/>
  <c r="M20"/>
  <c r="S20"/>
  <c r="S29"/>
  <c r="M29"/>
  <c r="S17"/>
  <c r="M17"/>
  <c r="M24"/>
  <c r="S24"/>
  <c r="S10" l="1"/>
  <c r="S15"/>
  <c r="M15"/>
  <c r="M11"/>
  <c r="S23"/>
  <c r="M23"/>
  <c r="M19"/>
  <c r="S8"/>
  <c r="S33" s="1"/>
  <c r="M8"/>
  <c r="S19"/>
  <c r="S31"/>
  <c r="S11"/>
  <c r="M31"/>
  <c r="M27"/>
  <c r="S27"/>
  <c r="M10" l="1"/>
  <c r="M33" s="1"/>
  <c r="N14" i="71" l="1"/>
  <c r="O14" s="1"/>
  <c r="N29"/>
  <c r="O29" s="1"/>
  <c r="N31"/>
  <c r="O31" s="1"/>
  <c r="N22"/>
  <c r="O22" s="1"/>
  <c r="N26"/>
  <c r="O26" s="1"/>
  <c r="N23"/>
  <c r="O23" s="1"/>
  <c r="N21"/>
  <c r="O21" s="1"/>
  <c r="N13"/>
  <c r="O13" s="1"/>
  <c r="N11"/>
  <c r="O11" s="1"/>
  <c r="N17"/>
  <c r="O17" s="1"/>
  <c r="N10"/>
  <c r="O10" s="1"/>
  <c r="N25"/>
  <c r="O25" s="1"/>
  <c r="N32"/>
  <c r="O32" s="1"/>
  <c r="N30"/>
  <c r="O30" s="1"/>
  <c r="N12"/>
  <c r="O12" s="1"/>
  <c r="N24"/>
  <c r="O24" s="1"/>
  <c r="M26" l="1"/>
  <c r="S17"/>
  <c r="N8"/>
  <c r="N18"/>
  <c r="O18" s="1"/>
  <c r="N9"/>
  <c r="O9" s="1"/>
  <c r="N15"/>
  <c r="O15" s="1"/>
  <c r="N28"/>
  <c r="O28" s="1"/>
  <c r="S11"/>
  <c r="S25"/>
  <c r="S13"/>
  <c r="S26"/>
  <c r="M17"/>
  <c r="S31"/>
  <c r="M11"/>
  <c r="N20"/>
  <c r="O20" s="1"/>
  <c r="N27"/>
  <c r="O27" s="1"/>
  <c r="N16"/>
  <c r="O16" s="1"/>
  <c r="S29"/>
  <c r="N19"/>
  <c r="O19" s="1"/>
  <c r="S14"/>
  <c r="M13"/>
  <c r="M14"/>
  <c r="M29"/>
  <c r="M25"/>
  <c r="M31"/>
  <c r="M24" l="1"/>
  <c r="S24"/>
  <c r="M30"/>
  <c r="S30"/>
  <c r="S10"/>
  <c r="M10"/>
  <c r="S23"/>
  <c r="M23"/>
  <c r="M22"/>
  <c r="S22"/>
  <c r="S12"/>
  <c r="M12"/>
  <c r="M32"/>
  <c r="S32"/>
  <c r="O8"/>
  <c r="O33" s="1"/>
  <c r="N33"/>
  <c r="S18" l="1"/>
  <c r="M18"/>
  <c r="S9"/>
  <c r="M9"/>
  <c r="S8"/>
  <c r="S33" s="1"/>
  <c r="M8"/>
  <c r="M33" s="1"/>
  <c r="M20"/>
  <c r="S20"/>
  <c r="S27"/>
  <c r="M27"/>
  <c r="S16"/>
  <c r="M16"/>
  <c r="S15"/>
  <c r="M15"/>
  <c r="S28"/>
  <c r="M28"/>
  <c r="S21"/>
  <c r="M21"/>
  <c r="S19"/>
  <c r="M19"/>
  <c r="S8" i="70" l="1"/>
  <c r="S33" s="1"/>
  <c r="M8" l="1"/>
  <c r="M33" s="1"/>
</calcChain>
</file>

<file path=xl/sharedStrings.xml><?xml version="1.0" encoding="utf-8"?>
<sst xmlns="http://schemas.openxmlformats.org/spreadsheetml/2006/main" count="169" uniqueCount="67">
  <si>
    <t xml:space="preserve">муниципальное образование </t>
  </si>
  <si>
    <t>всего учащихся</t>
  </si>
  <si>
    <t>стоимость ученико-дня питания  для Архангельской области , руб</t>
  </si>
  <si>
    <t>общий объем средств, тыс.руб.</t>
  </si>
  <si>
    <t>всего МО</t>
  </si>
  <si>
    <t>Приложениеи №3</t>
  </si>
  <si>
    <t>Не готовы к организации питания</t>
  </si>
  <si>
    <t>9=6-7</t>
  </si>
  <si>
    <t>10=5*9</t>
  </si>
  <si>
    <t>11=8+10</t>
  </si>
  <si>
    <t>объем средств за счет облатсного бюджета, тыс.руб.</t>
  </si>
  <si>
    <t>1 кл</t>
  </si>
  <si>
    <t>2-4 кл</t>
  </si>
  <si>
    <t>итого</t>
  </si>
  <si>
    <t>стоимость  ученико-дня питания за счет областного бюджета (30,0 %), руб.</t>
  </si>
  <si>
    <t>объем средств за счет федерального бюджета,руб.</t>
  </si>
  <si>
    <t>численность учащихся  2-4 кл по 6-дн. Неделе (204 дн</t>
  </si>
  <si>
    <t>11=9*0,83</t>
  </si>
  <si>
    <t>коэффициент пропусков по ув.причине</t>
  </si>
  <si>
    <t>численность учащихся  1 кл (165)</t>
  </si>
  <si>
    <t>численность учащихся  2-4 кл по 5-дн. Неделе (170)</t>
  </si>
  <si>
    <t>8=6*7</t>
  </si>
  <si>
    <t>10=8*9</t>
  </si>
  <si>
    <t>11=10*0,9</t>
  </si>
  <si>
    <t>12=10-11</t>
  </si>
  <si>
    <t xml:space="preserve">число ученико-дней </t>
  </si>
  <si>
    <t>6=2*165+3*170+4*204</t>
  </si>
  <si>
    <t>число ученико-дней за 2024 год с учетом прогнозной посещаемости</t>
  </si>
  <si>
    <t>число ученико-дней за 2025 год с учетом прогнозной посещаемости</t>
  </si>
  <si>
    <t>число ученико-дней за 2026 год с учетом прогнозной посещаемости</t>
  </si>
  <si>
    <t>11=10*0,89</t>
  </si>
  <si>
    <t>11=10*0,86</t>
  </si>
  <si>
    <t>Вельский муниципальный район Архангельской области</t>
  </si>
  <si>
    <t>Верхнетоемский муниципальный округ Архангельской области</t>
  </si>
  <si>
    <t>Вилегодский муниципальный округ Архангельской области</t>
  </si>
  <si>
    <t>Виноградовский муниципальный округ Архангельской области</t>
  </si>
  <si>
    <t>Каргопольский муниципальный округ Архангельской области</t>
  </si>
  <si>
    <t>Коношский муниципальный район Архангельской области</t>
  </si>
  <si>
    <t>Котласский муниципальный округ Архангельской области</t>
  </si>
  <si>
    <t>Красноборский муниципальный округ Архангельской области</t>
  </si>
  <si>
    <t>Ленский муниципальный район Архангельской области</t>
  </si>
  <si>
    <t>Лешуконский муниципальный округ Архангельской области</t>
  </si>
  <si>
    <t>Мезенский муниципальный округ Архангельской области</t>
  </si>
  <si>
    <t>Няндомский муниципальный округ Архангельской области</t>
  </si>
  <si>
    <t>Онежский муниципальный район Архангельской области</t>
  </si>
  <si>
    <t>Пинежский муниципальный округ Архангельской области</t>
  </si>
  <si>
    <t>Плесецкий муниципальный округ Архангельской области</t>
  </si>
  <si>
    <t>Приморский муниципальный округ Архангельской области</t>
  </si>
  <si>
    <t>Устьянский муниципальный округ Архангельской области</t>
  </si>
  <si>
    <t>Холмогорский муниципальный округ Архангельской области</t>
  </si>
  <si>
    <t>Шенкурский муниципальный округ Архангельской области</t>
  </si>
  <si>
    <t>Городской округ "Город Архангельск"</t>
  </si>
  <si>
    <t>Городской округ Архангельской области "Северодвинск"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</si>
  <si>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</si>
  <si>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</si>
  <si>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"Город Коряжма"</t>
  </si>
  <si>
    <t>Городской округ Архангельской области "Мирный"</t>
  </si>
  <si>
    <t>Расчет субсидий бюджетам муниципальных районов, муниципальных округов и городских округов Архангельской области на организацию бесплатного горячего питания обучающихся, получающих начальное общее образование в муниципальных образовательных организациях на 2024 год</t>
  </si>
  <si>
    <t>Расчет субсидий бюджетам муниципальных районов, муниципальных округов и городских округов Архангельской области на организацию бесплатного горячего питания обучающихся, получающих начальное общее образование в муниципальных образовательных организациях на плановый период 2025 года</t>
  </si>
  <si>
    <t>Расчет субсидий бюджетам муниципальных районов, муниципальных округов и городских округов Архангельской области на организацию бесплатного горячего питания обучающихся, получающих начальное общее образование в муниципальных образовательных организациях на плановый период 2026 года</t>
  </si>
  <si>
    <t>общий объем средств, рублей</t>
  </si>
  <si>
    <t>объем средств за счет федерального бюджета, рублей   (90,0%)</t>
  </si>
  <si>
    <t>объем средств за счет областного бюджета, рублей (10,0%)</t>
  </si>
  <si>
    <t>объем средств за счет федерального бюджета, рублей  (89,0%)</t>
  </si>
  <si>
    <t>объем средств за счет областного бюджета, рублей (11,0%)</t>
  </si>
  <si>
    <t>объем средств за счет федерального бюджета, рублей (86,0%)</t>
  </si>
  <si>
    <t>объем средств за счет областного бюджета, рублей (14,0%)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</si>
</sst>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(* #,##0_);_(* \(#,##0\);_(* &quot;-&quot;??_);_(@_)"/>
    <numFmt numFmtId="165" formatCode="_(* #,##0.00_);_(* \(#,##0.00\);_(* &quot;-&quot;??_);_(@_)"/>
    <numFmt numFmtId="166" formatCode="_-* #,##0.0\ _₽_-;\-* #,##0.0\ _₽_-;_-* &quot;-&quot;??\ _₽_-;_-@_-"/>
    <numFmt numFmtId="167" formatCode="_-* #,##0.0\ _₽_-;\-* #,##0.0\ _₽_-;_-* &quot;-&quot;?\ _₽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" fontId="12" fillId="0" borderId="0"/>
    <xf numFmtId="0" fontId="13" fillId="0" borderId="0"/>
    <xf numFmtId="4" fontId="12" fillId="0" borderId="0"/>
    <xf numFmtId="0" fontId="14" fillId="0" borderId="0"/>
  </cellStyleXfs>
  <cellXfs count="75">
    <xf numFmtId="0" fontId="0" fillId="0" borderId="0" xfId="0"/>
    <xf numFmtId="0" fontId="3" fillId="0" borderId="0" xfId="0" applyFont="1"/>
    <xf numFmtId="43" fontId="3" fillId="0" borderId="0" xfId="0" applyNumberFormat="1" applyFont="1"/>
    <xf numFmtId="0" fontId="3" fillId="0" borderId="1" xfId="0" applyFont="1" applyBorder="1"/>
    <xf numFmtId="0" fontId="2" fillId="0" borderId="1" xfId="0" applyFont="1" applyBorder="1"/>
    <xf numFmtId="164" fontId="7" fillId="2" borderId="1" xfId="1" applyNumberFormat="1" applyFont="1" applyFill="1" applyBorder="1"/>
    <xf numFmtId="43" fontId="3" fillId="0" borderId="1" xfId="0" applyNumberFormat="1" applyFont="1" applyBorder="1"/>
    <xf numFmtId="166" fontId="5" fillId="0" borderId="1" xfId="1" applyNumberFormat="1" applyFont="1" applyBorder="1" applyAlignment="1">
      <alignment wrapText="1"/>
    </xf>
    <xf numFmtId="167" fontId="3" fillId="0" borderId="1" xfId="0" applyNumberFormat="1" applyFont="1" applyBorder="1"/>
    <xf numFmtId="0" fontId="3" fillId="0" borderId="3" xfId="0" applyFont="1" applyBorder="1"/>
    <xf numFmtId="43" fontId="3" fillId="0" borderId="3" xfId="0" applyNumberFormat="1" applyFont="1" applyBorder="1"/>
    <xf numFmtId="167" fontId="3" fillId="0" borderId="3" xfId="0" applyNumberFormat="1" applyFont="1" applyBorder="1"/>
    <xf numFmtId="0" fontId="3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166" fontId="4" fillId="0" borderId="1" xfId="1" applyNumberFormat="1" applyFont="1" applyBorder="1" applyAlignment="1">
      <alignment wrapText="1"/>
    </xf>
    <xf numFmtId="43" fontId="7" fillId="2" borderId="1" xfId="1" applyNumberFormat="1" applyFont="1" applyFill="1" applyBorder="1"/>
    <xf numFmtId="2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12" fillId="0" borderId="0" xfId="3"/>
    <xf numFmtId="4" fontId="12" fillId="0" borderId="0" xfId="3"/>
    <xf numFmtId="164" fontId="3" fillId="0" borderId="0" xfId="0" applyNumberFormat="1" applyFont="1"/>
    <xf numFmtId="3" fontId="5" fillId="2" borderId="1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3" fontId="15" fillId="2" borderId="1" xfId="1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wrapText="1"/>
    </xf>
    <xf numFmtId="165" fontId="4" fillId="0" borderId="1" xfId="0" applyNumberFormat="1" applyFont="1" applyBorder="1" applyAlignment="1">
      <alignment wrapText="1"/>
    </xf>
    <xf numFmtId="43" fontId="4" fillId="0" borderId="1" xfId="0" applyNumberFormat="1" applyFont="1" applyBorder="1"/>
    <xf numFmtId="167" fontId="4" fillId="0" borderId="1" xfId="0" applyNumberFormat="1" applyFont="1" applyBorder="1"/>
    <xf numFmtId="4" fontId="15" fillId="0" borderId="0" xfId="3" applyFont="1"/>
    <xf numFmtId="43" fontId="4" fillId="0" borderId="0" xfId="0" applyNumberFormat="1" applyFont="1"/>
    <xf numFmtId="43" fontId="4" fillId="0" borderId="0" xfId="1" applyFont="1"/>
    <xf numFmtId="3" fontId="4" fillId="2" borderId="1" xfId="0" applyNumberFormat="1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/>
    </xf>
    <xf numFmtId="3" fontId="15" fillId="2" borderId="3" xfId="1" applyNumberFormat="1" applyFont="1" applyFill="1" applyBorder="1" applyAlignment="1">
      <alignment horizontal="center" wrapText="1"/>
    </xf>
    <xf numFmtId="0" fontId="4" fillId="0" borderId="3" xfId="0" applyFont="1" applyBorder="1"/>
    <xf numFmtId="43" fontId="4" fillId="0" borderId="3" xfId="0" applyNumberFormat="1" applyFont="1" applyBorder="1"/>
    <xf numFmtId="167" fontId="4" fillId="0" borderId="3" xfId="0" applyNumberFormat="1" applyFont="1" applyBorder="1"/>
    <xf numFmtId="3" fontId="15" fillId="2" borderId="1" xfId="1" applyNumberFormat="1" applyFont="1" applyFill="1" applyBorder="1" applyAlignment="1">
      <alignment horizontal="center"/>
    </xf>
    <xf numFmtId="0" fontId="8" fillId="0" borderId="1" xfId="0" applyFont="1" applyBorder="1"/>
    <xf numFmtId="3" fontId="9" fillId="2" borderId="1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/>
    </xf>
    <xf numFmtId="43" fontId="9" fillId="2" borderId="1" xfId="1" applyNumberFormat="1" applyFont="1" applyFill="1" applyBorder="1"/>
    <xf numFmtId="43" fontId="4" fillId="3" borderId="0" xfId="0" applyNumberFormat="1" applyFont="1" applyFill="1"/>
    <xf numFmtId="4" fontId="4" fillId="0" borderId="1" xfId="0" applyNumberFormat="1" applyFont="1" applyBorder="1" applyAlignment="1">
      <alignment horizontal="center" wrapText="1"/>
    </xf>
    <xf numFmtId="4" fontId="4" fillId="0" borderId="1" xfId="1" applyNumberFormat="1" applyFont="1" applyBorder="1" applyAlignment="1">
      <alignment horizontal="center" wrapText="1"/>
    </xf>
    <xf numFmtId="4" fontId="9" fillId="2" borderId="1" xfId="1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164" fontId="7" fillId="2" borderId="1" xfId="1" applyNumberFormat="1" applyFont="1" applyFill="1" applyBorder="1" applyAlignment="1">
      <alignment horizontal="center"/>
    </xf>
    <xf numFmtId="4" fontId="5" fillId="0" borderId="1" xfId="1" applyNumberFormat="1" applyFont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/>
    </xf>
    <xf numFmtId="4" fontId="8" fillId="0" borderId="1" xfId="0" applyNumberFormat="1" applyFont="1" applyBorder="1" applyAlignment="1">
      <alignment horizontal="center" wrapText="1"/>
    </xf>
    <xf numFmtId="0" fontId="3" fillId="0" borderId="4" xfId="0" applyFont="1" applyBorder="1"/>
    <xf numFmtId="165" fontId="5" fillId="0" borderId="0" xfId="0" applyNumberFormat="1" applyFont="1" applyBorder="1" applyAlignment="1">
      <alignment wrapText="1"/>
    </xf>
    <xf numFmtId="0" fontId="2" fillId="0" borderId="0" xfId="0" applyFont="1" applyAlignment="1">
      <alignment horizontal="center" vertical="center" wrapText="1"/>
    </xf>
  </cellXfs>
  <cellStyles count="7">
    <cellStyle name="(Табликс1):0:20" xfId="3"/>
    <cellStyle name="(Табликс1):0:7" xfId="5"/>
    <cellStyle name="Обычный" xfId="0" builtinId="0"/>
    <cellStyle name="Обычный 2" xfId="2"/>
    <cellStyle name="Обычный 3" xfId="4"/>
    <cellStyle name="Обычный 4" xfId="6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60"/>
  <sheetViews>
    <sheetView tabSelected="1" view="pageBreakPreview" zoomScale="80" zoomScaleNormal="73" zoomScaleSheetLayoutView="80" workbookViewId="0">
      <pane xSplit="1" ySplit="7" topLeftCell="B8" activePane="bottomRight" state="frozen"/>
      <selection activeCell="R39" sqref="R39"/>
      <selection pane="topRight" activeCell="R39" sqref="R39"/>
      <selection pane="bottomLeft" activeCell="R39" sqref="R39"/>
      <selection pane="bottomRight" activeCell="A6" sqref="A6"/>
    </sheetView>
  </sheetViews>
  <sheetFormatPr defaultRowHeight="15"/>
  <cols>
    <col min="1" max="1" width="66.5703125" style="39" customWidth="1"/>
    <col min="2" max="2" width="14.42578125" style="40" customWidth="1"/>
    <col min="3" max="4" width="15.28515625" style="40" customWidth="1"/>
    <col min="5" max="5" width="10.28515625" style="39" customWidth="1"/>
    <col min="6" max="6" width="15.42578125" style="39" customWidth="1"/>
    <col min="7" max="7" width="14.85546875" style="39" customWidth="1"/>
    <col min="8" max="8" width="15.42578125" style="39" customWidth="1"/>
    <col min="9" max="10" width="19.28515625" style="39" customWidth="1"/>
    <col min="11" max="11" width="23.42578125" style="39" customWidth="1"/>
    <col min="12" max="12" width="19.28515625" style="39" customWidth="1"/>
    <col min="13" max="13" width="19.28515625" style="39" hidden="1" customWidth="1"/>
    <col min="14" max="14" width="15.85546875" style="39" hidden="1" customWidth="1"/>
    <col min="15" max="15" width="15.42578125" style="39" hidden="1" customWidth="1"/>
    <col min="16" max="17" width="11.85546875" style="39" hidden="1" customWidth="1"/>
    <col min="18" max="19" width="14" style="39" hidden="1" customWidth="1"/>
    <col min="20" max="20" width="0" style="39" hidden="1" customWidth="1"/>
    <col min="21" max="21" width="9.140625" style="39"/>
    <col min="22" max="22" width="15.85546875" style="39" customWidth="1"/>
    <col min="23" max="23" width="9.140625" style="39"/>
    <col min="24" max="26" width="20.42578125" style="39" customWidth="1"/>
    <col min="27" max="27" width="15.85546875" style="39" customWidth="1"/>
    <col min="28" max="16384" width="9.140625" style="39"/>
  </cols>
  <sheetData>
    <row r="1" spans="1:27">
      <c r="N1" s="39" t="s">
        <v>5</v>
      </c>
    </row>
    <row r="3" spans="1:27" ht="33" customHeight="1">
      <c r="A3" s="74" t="s">
        <v>57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27" hidden="1"/>
    <row r="5" spans="1:27">
      <c r="P5" s="39" t="s">
        <v>6</v>
      </c>
    </row>
    <row r="6" spans="1:27" ht="76.5" customHeight="1">
      <c r="A6" s="38" t="s">
        <v>0</v>
      </c>
      <c r="B6" s="38" t="s">
        <v>19</v>
      </c>
      <c r="C6" s="38" t="s">
        <v>20</v>
      </c>
      <c r="D6" s="38" t="s">
        <v>16</v>
      </c>
      <c r="E6" s="38" t="s">
        <v>1</v>
      </c>
      <c r="F6" s="38" t="s">
        <v>25</v>
      </c>
      <c r="G6" s="38" t="s">
        <v>18</v>
      </c>
      <c r="H6" s="38" t="s">
        <v>27</v>
      </c>
      <c r="I6" s="38" t="s">
        <v>2</v>
      </c>
      <c r="J6" s="38" t="s">
        <v>60</v>
      </c>
      <c r="K6" s="38" t="s">
        <v>61</v>
      </c>
      <c r="L6" s="38" t="s">
        <v>62</v>
      </c>
      <c r="M6" s="38" t="s">
        <v>15</v>
      </c>
      <c r="N6" s="38" t="s">
        <v>14</v>
      </c>
      <c r="O6" s="38" t="s">
        <v>10</v>
      </c>
      <c r="P6" s="15" t="s">
        <v>11</v>
      </c>
      <c r="Q6" s="15" t="s">
        <v>12</v>
      </c>
      <c r="R6" s="15" t="s">
        <v>13</v>
      </c>
      <c r="S6" s="38" t="s">
        <v>3</v>
      </c>
    </row>
    <row r="7" spans="1:27" ht="30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 t="s">
        <v>26</v>
      </c>
      <c r="G7" s="38">
        <v>7</v>
      </c>
      <c r="H7" s="38" t="s">
        <v>21</v>
      </c>
      <c r="I7" s="38">
        <v>9</v>
      </c>
      <c r="J7" s="38" t="s">
        <v>22</v>
      </c>
      <c r="K7" s="38" t="s">
        <v>23</v>
      </c>
      <c r="L7" s="38" t="s">
        <v>24</v>
      </c>
      <c r="M7" s="38" t="s">
        <v>17</v>
      </c>
      <c r="N7" s="38" t="s">
        <v>7</v>
      </c>
      <c r="O7" s="38" t="s">
        <v>8</v>
      </c>
      <c r="P7" s="16"/>
      <c r="Q7" s="16"/>
      <c r="R7" s="16"/>
      <c r="S7" s="16" t="s">
        <v>9</v>
      </c>
      <c r="T7" s="39">
        <v>11</v>
      </c>
    </row>
    <row r="8" spans="1:27" ht="19.5" customHeight="1">
      <c r="A8" s="16" t="s">
        <v>32</v>
      </c>
      <c r="B8" s="41">
        <v>604</v>
      </c>
      <c r="C8" s="42">
        <v>1860</v>
      </c>
      <c r="D8" s="43">
        <v>0</v>
      </c>
      <c r="E8" s="44">
        <f>B8+C8+D8</f>
        <v>2464</v>
      </c>
      <c r="F8" s="63">
        <f>B8*165+C8*170+D8*204</f>
        <v>415860</v>
      </c>
      <c r="G8" s="63">
        <v>1</v>
      </c>
      <c r="H8" s="63">
        <f>F8*G8</f>
        <v>415860</v>
      </c>
      <c r="I8" s="63">
        <v>90.79</v>
      </c>
      <c r="J8" s="63">
        <f>K8+L8</f>
        <v>39262262.25</v>
      </c>
      <c r="K8" s="64">
        <v>35492400</v>
      </c>
      <c r="L8" s="64">
        <v>3769862.25</v>
      </c>
      <c r="M8" s="17" t="e">
        <f>ROUND(K8*#REF!,-2)</f>
        <v>#REF!</v>
      </c>
      <c r="N8" s="45" t="e">
        <f>I8-#REF!</f>
        <v>#REF!</v>
      </c>
      <c r="O8" s="17" t="e">
        <f t="shared" ref="O8:O32" si="0">ROUND(F8*N8/1000,1)</f>
        <v>#REF!</v>
      </c>
      <c r="P8" s="46">
        <f>49+10</f>
        <v>59</v>
      </c>
      <c r="Q8" s="16">
        <v>230</v>
      </c>
      <c r="R8" s="46">
        <f>P8+Q8</f>
        <v>289</v>
      </c>
      <c r="S8" s="47" t="e">
        <f t="shared" ref="S8:S32" si="1">K8+O8</f>
        <v>#REF!</v>
      </c>
      <c r="V8" s="48"/>
      <c r="W8" s="49"/>
      <c r="X8" s="50"/>
      <c r="Y8" s="50"/>
      <c r="Z8" s="50"/>
      <c r="AA8" s="49"/>
    </row>
    <row r="9" spans="1:27" ht="19.5" customHeight="1">
      <c r="A9" s="16" t="s">
        <v>33</v>
      </c>
      <c r="B9" s="41">
        <v>112</v>
      </c>
      <c r="C9" s="42">
        <v>346</v>
      </c>
      <c r="D9" s="43">
        <v>0</v>
      </c>
      <c r="E9" s="44">
        <f t="shared" ref="E9:E32" si="2">B9+C9+D9</f>
        <v>458</v>
      </c>
      <c r="F9" s="63">
        <f t="shared" ref="F9:F32" si="3">B9*165+C9*170+D9*204</f>
        <v>77300</v>
      </c>
      <c r="G9" s="63">
        <v>1</v>
      </c>
      <c r="H9" s="63">
        <f t="shared" ref="H9:H32" si="4">F9*G9</f>
        <v>77300</v>
      </c>
      <c r="I9" s="63">
        <v>90.79</v>
      </c>
      <c r="J9" s="63">
        <f t="shared" ref="J9:J32" si="5">K9+L9</f>
        <v>9059187.0299999993</v>
      </c>
      <c r="K9" s="64">
        <v>6597300</v>
      </c>
      <c r="L9" s="64">
        <v>2461887.0299999998</v>
      </c>
      <c r="M9" s="17" t="e">
        <f>ROUND(K9*#REF!,-2)</f>
        <v>#REF!</v>
      </c>
      <c r="N9" s="45" t="e">
        <f>I9-#REF!</f>
        <v>#REF!</v>
      </c>
      <c r="O9" s="17" t="e">
        <f t="shared" si="0"/>
        <v>#REF!</v>
      </c>
      <c r="P9" s="16">
        <v>3</v>
      </c>
      <c r="Q9" s="16">
        <v>6</v>
      </c>
      <c r="R9" s="46">
        <f t="shared" ref="R9:R32" si="6">P9+Q9</f>
        <v>9</v>
      </c>
      <c r="S9" s="47" t="e">
        <f t="shared" si="1"/>
        <v>#REF!</v>
      </c>
      <c r="V9" s="48"/>
      <c r="W9" s="49"/>
      <c r="X9" s="50"/>
      <c r="Y9" s="50"/>
      <c r="Z9" s="50"/>
      <c r="AA9" s="49"/>
    </row>
    <row r="10" spans="1:27" ht="19.5" customHeight="1">
      <c r="A10" s="16" t="s">
        <v>34</v>
      </c>
      <c r="B10" s="41">
        <v>99</v>
      </c>
      <c r="C10" s="42">
        <v>392</v>
      </c>
      <c r="D10" s="42">
        <v>14</v>
      </c>
      <c r="E10" s="44">
        <f t="shared" si="2"/>
        <v>505</v>
      </c>
      <c r="F10" s="63">
        <f t="shared" si="3"/>
        <v>85831</v>
      </c>
      <c r="G10" s="63">
        <v>1</v>
      </c>
      <c r="H10" s="63">
        <f t="shared" si="4"/>
        <v>85831</v>
      </c>
      <c r="I10" s="63">
        <v>90.79</v>
      </c>
      <c r="J10" s="63">
        <f t="shared" si="5"/>
        <v>8026141.4800000004</v>
      </c>
      <c r="K10" s="64">
        <v>7325400</v>
      </c>
      <c r="L10" s="64">
        <v>700741.48</v>
      </c>
      <c r="M10" s="17" t="e">
        <f>ROUND(K10*#REF!,-2)</f>
        <v>#REF!</v>
      </c>
      <c r="N10" s="45" t="e">
        <f>I10-#REF!</f>
        <v>#REF!</v>
      </c>
      <c r="O10" s="17" t="e">
        <f t="shared" si="0"/>
        <v>#REF!</v>
      </c>
      <c r="P10" s="16">
        <v>0</v>
      </c>
      <c r="Q10" s="16">
        <v>15</v>
      </c>
      <c r="R10" s="46">
        <f t="shared" si="6"/>
        <v>15</v>
      </c>
      <c r="S10" s="47" t="e">
        <f t="shared" si="1"/>
        <v>#REF!</v>
      </c>
      <c r="V10" s="48"/>
      <c r="W10" s="49"/>
      <c r="X10" s="50"/>
      <c r="Y10" s="50"/>
      <c r="Z10" s="50"/>
      <c r="AA10" s="49"/>
    </row>
    <row r="11" spans="1:27" ht="19.5" customHeight="1">
      <c r="A11" s="16" t="s">
        <v>35</v>
      </c>
      <c r="B11" s="41">
        <v>118</v>
      </c>
      <c r="C11" s="42">
        <v>461</v>
      </c>
      <c r="D11" s="43">
        <v>0</v>
      </c>
      <c r="E11" s="44">
        <f t="shared" si="2"/>
        <v>579</v>
      </c>
      <c r="F11" s="63">
        <f t="shared" si="3"/>
        <v>97840</v>
      </c>
      <c r="G11" s="63">
        <v>1</v>
      </c>
      <c r="H11" s="63">
        <f t="shared" si="4"/>
        <v>97840</v>
      </c>
      <c r="I11" s="63">
        <v>90.79</v>
      </c>
      <c r="J11" s="63">
        <f t="shared" si="5"/>
        <v>9128476.8699999992</v>
      </c>
      <c r="K11" s="64">
        <v>8350400</v>
      </c>
      <c r="L11" s="64">
        <v>778076.87</v>
      </c>
      <c r="M11" s="17" t="e">
        <f>ROUND(K11*#REF!,-2)</f>
        <v>#REF!</v>
      </c>
      <c r="N11" s="45" t="e">
        <f>I11-#REF!</f>
        <v>#REF!</v>
      </c>
      <c r="O11" s="17" t="e">
        <f t="shared" si="0"/>
        <v>#REF!</v>
      </c>
      <c r="P11" s="16"/>
      <c r="Q11" s="16"/>
      <c r="R11" s="46">
        <f t="shared" si="6"/>
        <v>0</v>
      </c>
      <c r="S11" s="47" t="e">
        <f t="shared" si="1"/>
        <v>#REF!</v>
      </c>
      <c r="V11" s="48"/>
      <c r="W11" s="49"/>
      <c r="X11" s="50"/>
      <c r="Y11" s="50"/>
      <c r="Z11" s="50"/>
      <c r="AA11" s="49"/>
    </row>
    <row r="12" spans="1:27" ht="19.5" customHeight="1">
      <c r="A12" s="16" t="s">
        <v>36</v>
      </c>
      <c r="B12" s="41">
        <v>213</v>
      </c>
      <c r="C12" s="42">
        <v>653</v>
      </c>
      <c r="D12" s="43">
        <v>0</v>
      </c>
      <c r="E12" s="44">
        <f t="shared" si="2"/>
        <v>866</v>
      </c>
      <c r="F12" s="63">
        <f t="shared" si="3"/>
        <v>146155</v>
      </c>
      <c r="G12" s="63">
        <v>1</v>
      </c>
      <c r="H12" s="63">
        <f t="shared" si="4"/>
        <v>146155</v>
      </c>
      <c r="I12" s="63">
        <v>90.79</v>
      </c>
      <c r="J12" s="63">
        <f t="shared" si="5"/>
        <v>13360841.09</v>
      </c>
      <c r="K12" s="64">
        <v>12473900</v>
      </c>
      <c r="L12" s="64">
        <v>886941.09</v>
      </c>
      <c r="M12" s="17" t="e">
        <f>ROUND(K12*#REF!,-2)</f>
        <v>#REF!</v>
      </c>
      <c r="N12" s="45" t="e">
        <f>I12-#REF!</f>
        <v>#REF!</v>
      </c>
      <c r="O12" s="17" t="e">
        <f t="shared" si="0"/>
        <v>#REF!</v>
      </c>
      <c r="P12" s="16"/>
      <c r="Q12" s="16"/>
      <c r="R12" s="46">
        <f t="shared" si="6"/>
        <v>0</v>
      </c>
      <c r="S12" s="47" t="e">
        <f t="shared" si="1"/>
        <v>#REF!</v>
      </c>
      <c r="V12" s="48"/>
      <c r="W12" s="49"/>
      <c r="X12" s="50"/>
      <c r="Y12" s="50"/>
      <c r="Z12" s="50"/>
      <c r="AA12" s="49"/>
    </row>
    <row r="13" spans="1:27" ht="19.5" customHeight="1">
      <c r="A13" s="16" t="s">
        <v>37</v>
      </c>
      <c r="B13" s="41">
        <v>218</v>
      </c>
      <c r="C13" s="42">
        <v>680</v>
      </c>
      <c r="D13" s="43">
        <v>0</v>
      </c>
      <c r="E13" s="44">
        <f t="shared" si="2"/>
        <v>898</v>
      </c>
      <c r="F13" s="63">
        <f t="shared" si="3"/>
        <v>151570</v>
      </c>
      <c r="G13" s="63">
        <v>1</v>
      </c>
      <c r="H13" s="63">
        <f t="shared" si="4"/>
        <v>151570</v>
      </c>
      <c r="I13" s="63">
        <v>90.79</v>
      </c>
      <c r="J13" s="63">
        <f t="shared" si="5"/>
        <v>14260927.18</v>
      </c>
      <c r="K13" s="64">
        <v>12936000</v>
      </c>
      <c r="L13" s="64">
        <v>1324927.18</v>
      </c>
      <c r="M13" s="17" t="e">
        <f>ROUND(K13*#REF!,-2)</f>
        <v>#REF!</v>
      </c>
      <c r="N13" s="45" t="e">
        <f>I13-#REF!</f>
        <v>#REF!</v>
      </c>
      <c r="O13" s="17" t="e">
        <f t="shared" si="0"/>
        <v>#REF!</v>
      </c>
      <c r="P13" s="16"/>
      <c r="Q13" s="16"/>
      <c r="R13" s="46">
        <f t="shared" si="6"/>
        <v>0</v>
      </c>
      <c r="S13" s="47" t="e">
        <f t="shared" si="1"/>
        <v>#REF!</v>
      </c>
      <c r="V13" s="48"/>
      <c r="W13" s="49"/>
      <c r="X13" s="50"/>
      <c r="Y13" s="50"/>
      <c r="Z13" s="50"/>
      <c r="AA13" s="49"/>
    </row>
    <row r="14" spans="1:27" ht="19.5" customHeight="1">
      <c r="A14" s="16" t="s">
        <v>38</v>
      </c>
      <c r="B14" s="41">
        <v>121</v>
      </c>
      <c r="C14" s="42">
        <v>445</v>
      </c>
      <c r="D14" s="43">
        <v>0</v>
      </c>
      <c r="E14" s="44">
        <f t="shared" si="2"/>
        <v>566</v>
      </c>
      <c r="F14" s="63">
        <f t="shared" si="3"/>
        <v>95615</v>
      </c>
      <c r="G14" s="63">
        <v>1</v>
      </c>
      <c r="H14" s="63">
        <f t="shared" si="4"/>
        <v>95615</v>
      </c>
      <c r="I14" s="63">
        <v>90.79</v>
      </c>
      <c r="J14" s="63">
        <f t="shared" si="5"/>
        <v>9534515.3399999999</v>
      </c>
      <c r="K14" s="64">
        <v>8160500</v>
      </c>
      <c r="L14" s="64">
        <v>1374015.34</v>
      </c>
      <c r="M14" s="17" t="e">
        <f>ROUND(K14*#REF!,-2)</f>
        <v>#REF!</v>
      </c>
      <c r="N14" s="45" t="e">
        <f>I14-#REF!</f>
        <v>#REF!</v>
      </c>
      <c r="O14" s="17" t="e">
        <f t="shared" si="0"/>
        <v>#REF!</v>
      </c>
      <c r="P14" s="16"/>
      <c r="Q14" s="16"/>
      <c r="R14" s="46">
        <f t="shared" si="6"/>
        <v>0</v>
      </c>
      <c r="S14" s="47" t="e">
        <f t="shared" si="1"/>
        <v>#REF!</v>
      </c>
      <c r="V14" s="48"/>
      <c r="W14" s="49"/>
      <c r="X14" s="50"/>
      <c r="Y14" s="50"/>
      <c r="Z14" s="50"/>
      <c r="AA14" s="49"/>
    </row>
    <row r="15" spans="1:27" ht="19.5" customHeight="1">
      <c r="A15" s="16" t="s">
        <v>39</v>
      </c>
      <c r="B15" s="41">
        <v>110</v>
      </c>
      <c r="C15" s="42">
        <v>332</v>
      </c>
      <c r="D15" s="43">
        <v>0</v>
      </c>
      <c r="E15" s="44">
        <f t="shared" si="2"/>
        <v>442</v>
      </c>
      <c r="F15" s="63">
        <f t="shared" si="3"/>
        <v>74590</v>
      </c>
      <c r="G15" s="63">
        <v>1</v>
      </c>
      <c r="H15" s="63">
        <f t="shared" si="4"/>
        <v>74590</v>
      </c>
      <c r="I15" s="63">
        <v>90.79</v>
      </c>
      <c r="J15" s="63">
        <f t="shared" si="5"/>
        <v>7232770.9800000004</v>
      </c>
      <c r="K15" s="64">
        <v>6366000</v>
      </c>
      <c r="L15" s="64">
        <v>866770.98</v>
      </c>
      <c r="M15" s="17" t="e">
        <f>ROUND(K15*#REF!,-2)</f>
        <v>#REF!</v>
      </c>
      <c r="N15" s="45" t="e">
        <f>I15-#REF!</f>
        <v>#REF!</v>
      </c>
      <c r="O15" s="17" t="e">
        <f t="shared" si="0"/>
        <v>#REF!</v>
      </c>
      <c r="P15" s="16">
        <v>12</v>
      </c>
      <c r="Q15" s="16">
        <v>31</v>
      </c>
      <c r="R15" s="46">
        <f t="shared" si="6"/>
        <v>43</v>
      </c>
      <c r="S15" s="47" t="e">
        <f t="shared" si="1"/>
        <v>#REF!</v>
      </c>
      <c r="V15" s="48"/>
      <c r="W15" s="49"/>
      <c r="X15" s="50"/>
      <c r="Y15" s="50"/>
      <c r="Z15" s="50"/>
      <c r="AA15" s="49"/>
    </row>
    <row r="16" spans="1:27" ht="19.5" customHeight="1">
      <c r="A16" s="16" t="s">
        <v>40</v>
      </c>
      <c r="B16" s="41">
        <v>139</v>
      </c>
      <c r="C16" s="42">
        <v>402</v>
      </c>
      <c r="D16" s="43">
        <v>0</v>
      </c>
      <c r="E16" s="44">
        <f t="shared" si="2"/>
        <v>541</v>
      </c>
      <c r="F16" s="63">
        <f t="shared" si="3"/>
        <v>91275</v>
      </c>
      <c r="G16" s="63">
        <v>1</v>
      </c>
      <c r="H16" s="63">
        <f t="shared" si="4"/>
        <v>91275</v>
      </c>
      <c r="I16" s="63">
        <v>90.79</v>
      </c>
      <c r="J16" s="63">
        <f t="shared" si="5"/>
        <v>8466174.7300000004</v>
      </c>
      <c r="K16" s="64">
        <v>7790000</v>
      </c>
      <c r="L16" s="64">
        <v>676174.73</v>
      </c>
      <c r="M16" s="17" t="e">
        <f>ROUND(K16*#REF!,-2)</f>
        <v>#REF!</v>
      </c>
      <c r="N16" s="45" t="e">
        <f>I16-#REF!</f>
        <v>#REF!</v>
      </c>
      <c r="O16" s="17" t="e">
        <f t="shared" si="0"/>
        <v>#REF!</v>
      </c>
      <c r="P16" s="16"/>
      <c r="Q16" s="16"/>
      <c r="R16" s="46">
        <f t="shared" si="6"/>
        <v>0</v>
      </c>
      <c r="S16" s="47" t="e">
        <f t="shared" si="1"/>
        <v>#REF!</v>
      </c>
      <c r="V16" s="48"/>
      <c r="W16" s="49"/>
      <c r="X16" s="50"/>
      <c r="Y16" s="50"/>
      <c r="Z16" s="50"/>
      <c r="AA16" s="49"/>
    </row>
    <row r="17" spans="1:27" ht="19.5" customHeight="1">
      <c r="A17" s="16" t="s">
        <v>41</v>
      </c>
      <c r="B17" s="41">
        <v>50</v>
      </c>
      <c r="C17" s="51">
        <v>177</v>
      </c>
      <c r="D17" s="43">
        <v>0</v>
      </c>
      <c r="E17" s="44">
        <f t="shared" si="2"/>
        <v>227</v>
      </c>
      <c r="F17" s="63">
        <f t="shared" si="3"/>
        <v>38340</v>
      </c>
      <c r="G17" s="63">
        <v>1</v>
      </c>
      <c r="H17" s="63">
        <f t="shared" si="4"/>
        <v>38340</v>
      </c>
      <c r="I17" s="63">
        <v>90.79</v>
      </c>
      <c r="J17" s="63">
        <f t="shared" si="5"/>
        <v>4099627.92</v>
      </c>
      <c r="K17" s="64">
        <v>3272200</v>
      </c>
      <c r="L17" s="64">
        <v>827427.92</v>
      </c>
      <c r="M17" s="17" t="e">
        <f>ROUND(K17*#REF!,-2)</f>
        <v>#REF!</v>
      </c>
      <c r="N17" s="45" t="e">
        <f>I17-#REF!</f>
        <v>#REF!</v>
      </c>
      <c r="O17" s="17" t="e">
        <f t="shared" si="0"/>
        <v>#REF!</v>
      </c>
      <c r="P17" s="16"/>
      <c r="Q17" s="16">
        <v>4</v>
      </c>
      <c r="R17" s="46">
        <f t="shared" si="6"/>
        <v>4</v>
      </c>
      <c r="S17" s="47" t="e">
        <f t="shared" si="1"/>
        <v>#REF!</v>
      </c>
      <c r="V17" s="48"/>
      <c r="W17" s="49"/>
      <c r="X17" s="50"/>
      <c r="Y17" s="50"/>
      <c r="Z17" s="50"/>
      <c r="AA17" s="49"/>
    </row>
    <row r="18" spans="1:27" ht="19.5" customHeight="1">
      <c r="A18" s="16" t="s">
        <v>42</v>
      </c>
      <c r="B18" s="41">
        <v>57</v>
      </c>
      <c r="C18" s="42">
        <v>246</v>
      </c>
      <c r="D18" s="43">
        <v>0</v>
      </c>
      <c r="E18" s="44">
        <f t="shared" si="2"/>
        <v>303</v>
      </c>
      <c r="F18" s="63">
        <f t="shared" si="3"/>
        <v>51225</v>
      </c>
      <c r="G18" s="63">
        <v>1</v>
      </c>
      <c r="H18" s="63">
        <f t="shared" si="4"/>
        <v>51225</v>
      </c>
      <c r="I18" s="63">
        <v>90.79</v>
      </c>
      <c r="J18" s="63">
        <f t="shared" si="5"/>
        <v>4719460.5199999996</v>
      </c>
      <c r="K18" s="64">
        <v>4371900</v>
      </c>
      <c r="L18" s="64">
        <v>347560.52</v>
      </c>
      <c r="M18" s="17" t="e">
        <f>ROUND(K18*#REF!,-2)</f>
        <v>#REF!</v>
      </c>
      <c r="N18" s="45" t="e">
        <f>I18-#REF!</f>
        <v>#REF!</v>
      </c>
      <c r="O18" s="17" t="e">
        <f t="shared" si="0"/>
        <v>#REF!</v>
      </c>
      <c r="P18" s="16"/>
      <c r="Q18" s="16"/>
      <c r="R18" s="46">
        <f t="shared" si="6"/>
        <v>0</v>
      </c>
      <c r="S18" s="47" t="e">
        <f t="shared" si="1"/>
        <v>#REF!</v>
      </c>
      <c r="V18" s="48"/>
      <c r="W18" s="49"/>
      <c r="X18" s="50"/>
      <c r="Y18" s="50"/>
      <c r="Z18" s="50"/>
      <c r="AA18" s="49"/>
    </row>
    <row r="19" spans="1:27" ht="19.5" customHeight="1">
      <c r="A19" s="16" t="s">
        <v>43</v>
      </c>
      <c r="B19" s="41">
        <v>306</v>
      </c>
      <c r="C19" s="42">
        <v>896</v>
      </c>
      <c r="D19" s="43">
        <v>0</v>
      </c>
      <c r="E19" s="44">
        <f t="shared" si="2"/>
        <v>1202</v>
      </c>
      <c r="F19" s="63">
        <f t="shared" si="3"/>
        <v>202810</v>
      </c>
      <c r="G19" s="63">
        <v>1</v>
      </c>
      <c r="H19" s="63">
        <f t="shared" si="4"/>
        <v>202810</v>
      </c>
      <c r="I19" s="63">
        <v>90.79</v>
      </c>
      <c r="J19" s="63">
        <f t="shared" si="5"/>
        <v>17773565.879999999</v>
      </c>
      <c r="K19" s="64">
        <v>17309200</v>
      </c>
      <c r="L19" s="64">
        <v>464365.88</v>
      </c>
      <c r="M19" s="17" t="e">
        <f>ROUND(K19*#REF!,-2)</f>
        <v>#REF!</v>
      </c>
      <c r="N19" s="45" t="e">
        <f>I19-#REF!</f>
        <v>#REF!</v>
      </c>
      <c r="O19" s="17" t="e">
        <f t="shared" si="0"/>
        <v>#REF!</v>
      </c>
      <c r="P19" s="16"/>
      <c r="Q19" s="16">
        <v>4</v>
      </c>
      <c r="R19" s="46">
        <f t="shared" si="6"/>
        <v>4</v>
      </c>
      <c r="S19" s="47" t="e">
        <f t="shared" si="1"/>
        <v>#REF!</v>
      </c>
      <c r="V19" s="48"/>
      <c r="W19" s="49"/>
      <c r="X19" s="50"/>
      <c r="Y19" s="50"/>
      <c r="Z19" s="50"/>
      <c r="AA19" s="49"/>
    </row>
    <row r="20" spans="1:27" ht="19.5" customHeight="1">
      <c r="A20" s="16" t="s">
        <v>44</v>
      </c>
      <c r="B20" s="41">
        <v>243</v>
      </c>
      <c r="C20" s="52">
        <v>811</v>
      </c>
      <c r="D20" s="43">
        <v>0</v>
      </c>
      <c r="E20" s="44">
        <f t="shared" si="2"/>
        <v>1054</v>
      </c>
      <c r="F20" s="63">
        <f t="shared" si="3"/>
        <v>177965</v>
      </c>
      <c r="G20" s="63">
        <v>1</v>
      </c>
      <c r="H20" s="63">
        <f t="shared" si="4"/>
        <v>177965</v>
      </c>
      <c r="I20" s="63">
        <v>90.79</v>
      </c>
      <c r="J20" s="63">
        <f t="shared" si="5"/>
        <v>17027317.199999999</v>
      </c>
      <c r="K20" s="64">
        <v>15188800</v>
      </c>
      <c r="L20" s="64">
        <v>1838517.2</v>
      </c>
      <c r="M20" s="17" t="e">
        <f>ROUND(K20*#REF!,-2)</f>
        <v>#REF!</v>
      </c>
      <c r="N20" s="45" t="e">
        <f>I20-#REF!</f>
        <v>#REF!</v>
      </c>
      <c r="O20" s="17" t="e">
        <f t="shared" si="0"/>
        <v>#REF!</v>
      </c>
      <c r="P20" s="16">
        <v>16</v>
      </c>
      <c r="Q20" s="16">
        <v>60</v>
      </c>
      <c r="R20" s="46">
        <f t="shared" si="6"/>
        <v>76</v>
      </c>
      <c r="S20" s="47" t="e">
        <f t="shared" si="1"/>
        <v>#REF!</v>
      </c>
      <c r="V20" s="48"/>
      <c r="W20" s="49"/>
      <c r="X20" s="50"/>
      <c r="Y20" s="50"/>
      <c r="Z20" s="50"/>
      <c r="AA20" s="49"/>
    </row>
    <row r="21" spans="1:27" ht="19.5" customHeight="1">
      <c r="A21" s="16" t="s">
        <v>45</v>
      </c>
      <c r="B21" s="41">
        <v>168</v>
      </c>
      <c r="C21" s="42">
        <v>521</v>
      </c>
      <c r="D21" s="43">
        <v>0</v>
      </c>
      <c r="E21" s="44">
        <f t="shared" si="2"/>
        <v>689</v>
      </c>
      <c r="F21" s="63">
        <f t="shared" si="3"/>
        <v>116290</v>
      </c>
      <c r="G21" s="63">
        <v>1</v>
      </c>
      <c r="H21" s="63">
        <f t="shared" si="4"/>
        <v>116290</v>
      </c>
      <c r="I21" s="63">
        <v>90.79</v>
      </c>
      <c r="J21" s="63">
        <f t="shared" si="5"/>
        <v>11538291.82</v>
      </c>
      <c r="K21" s="64">
        <v>9925000</v>
      </c>
      <c r="L21" s="64">
        <v>1613291.82</v>
      </c>
      <c r="M21" s="17" t="e">
        <f>ROUND(K21*#REF!,-2)</f>
        <v>#REF!</v>
      </c>
      <c r="N21" s="45" t="e">
        <f>I21-#REF!</f>
        <v>#REF!</v>
      </c>
      <c r="O21" s="17" t="e">
        <f t="shared" si="0"/>
        <v>#REF!</v>
      </c>
      <c r="P21" s="16"/>
      <c r="Q21" s="16"/>
      <c r="R21" s="46">
        <f t="shared" si="6"/>
        <v>0</v>
      </c>
      <c r="S21" s="47" t="e">
        <f t="shared" si="1"/>
        <v>#REF!</v>
      </c>
      <c r="V21" s="48"/>
      <c r="W21" s="49"/>
      <c r="X21" s="50"/>
      <c r="Y21" s="50"/>
      <c r="Z21" s="50"/>
      <c r="AA21" s="49"/>
    </row>
    <row r="22" spans="1:27" ht="19.5" customHeight="1">
      <c r="A22" s="16" t="s">
        <v>46</v>
      </c>
      <c r="B22" s="41">
        <v>401</v>
      </c>
      <c r="C22" s="42">
        <v>1281</v>
      </c>
      <c r="D22" s="42">
        <v>0</v>
      </c>
      <c r="E22" s="44">
        <f t="shared" si="2"/>
        <v>1682</v>
      </c>
      <c r="F22" s="63">
        <f t="shared" si="3"/>
        <v>283935</v>
      </c>
      <c r="G22" s="63">
        <v>1</v>
      </c>
      <c r="H22" s="63">
        <f t="shared" si="4"/>
        <v>283935</v>
      </c>
      <c r="I22" s="63">
        <v>90.79</v>
      </c>
      <c r="J22" s="63">
        <f t="shared" si="5"/>
        <v>25287194.390000001</v>
      </c>
      <c r="K22" s="64">
        <v>24233000</v>
      </c>
      <c r="L22" s="64">
        <v>1054194.3899999999</v>
      </c>
      <c r="M22" s="17" t="e">
        <f>ROUND(K22*#REF!,-2)</f>
        <v>#REF!</v>
      </c>
      <c r="N22" s="45" t="e">
        <f>I22-#REF!</f>
        <v>#REF!</v>
      </c>
      <c r="O22" s="17" t="e">
        <f t="shared" si="0"/>
        <v>#REF!</v>
      </c>
      <c r="P22" s="16">
        <v>8</v>
      </c>
      <c r="Q22" s="16">
        <v>14</v>
      </c>
      <c r="R22" s="46">
        <f t="shared" si="6"/>
        <v>22</v>
      </c>
      <c r="S22" s="47" t="e">
        <f t="shared" si="1"/>
        <v>#REF!</v>
      </c>
      <c r="V22" s="48"/>
      <c r="W22" s="49"/>
      <c r="X22" s="50"/>
      <c r="Y22" s="50"/>
      <c r="Z22" s="50"/>
      <c r="AA22" s="49"/>
    </row>
    <row r="23" spans="1:27" ht="19.5" customHeight="1">
      <c r="A23" s="16" t="s">
        <v>47</v>
      </c>
      <c r="B23" s="41">
        <v>288</v>
      </c>
      <c r="C23" s="42">
        <v>816</v>
      </c>
      <c r="D23" s="43">
        <v>0</v>
      </c>
      <c r="E23" s="44">
        <f t="shared" si="2"/>
        <v>1104</v>
      </c>
      <c r="F23" s="63">
        <f t="shared" si="3"/>
        <v>186240</v>
      </c>
      <c r="G23" s="63">
        <v>1</v>
      </c>
      <c r="H23" s="63">
        <f t="shared" si="4"/>
        <v>186240</v>
      </c>
      <c r="I23" s="63">
        <v>90.79</v>
      </c>
      <c r="J23" s="63">
        <f t="shared" si="5"/>
        <v>18468933.140000001</v>
      </c>
      <c r="K23" s="64">
        <v>15895000</v>
      </c>
      <c r="L23" s="64">
        <v>2573933.14</v>
      </c>
      <c r="M23" s="17" t="e">
        <f>ROUND(K23*#REF!,-2)</f>
        <v>#REF!</v>
      </c>
      <c r="N23" s="45" t="e">
        <f>I23-#REF!</f>
        <v>#REF!</v>
      </c>
      <c r="O23" s="17" t="e">
        <f t="shared" si="0"/>
        <v>#REF!</v>
      </c>
      <c r="P23" s="16"/>
      <c r="Q23" s="16">
        <v>3</v>
      </c>
      <c r="R23" s="46">
        <f t="shared" si="6"/>
        <v>3</v>
      </c>
      <c r="S23" s="47" t="e">
        <f t="shared" si="1"/>
        <v>#REF!</v>
      </c>
      <c r="V23" s="48"/>
      <c r="W23" s="49"/>
      <c r="X23" s="50"/>
      <c r="Y23" s="50"/>
      <c r="Z23" s="50"/>
      <c r="AA23" s="49"/>
    </row>
    <row r="24" spans="1:27" ht="19.5" customHeight="1">
      <c r="A24" s="16" t="s">
        <v>48</v>
      </c>
      <c r="B24" s="41">
        <v>269</v>
      </c>
      <c r="C24" s="42">
        <v>921</v>
      </c>
      <c r="D24" s="43">
        <v>0</v>
      </c>
      <c r="E24" s="44">
        <f t="shared" si="2"/>
        <v>1190</v>
      </c>
      <c r="F24" s="63">
        <f t="shared" si="3"/>
        <v>200955</v>
      </c>
      <c r="G24" s="63">
        <v>1</v>
      </c>
      <c r="H24" s="63">
        <f t="shared" si="4"/>
        <v>200955</v>
      </c>
      <c r="I24" s="63">
        <v>90.79</v>
      </c>
      <c r="J24" s="63">
        <f t="shared" si="5"/>
        <v>18839206.510000002</v>
      </c>
      <c r="K24" s="64">
        <v>17150900</v>
      </c>
      <c r="L24" s="64">
        <v>1688306.51</v>
      </c>
      <c r="M24" s="17" t="e">
        <f>ROUND(K24*#REF!,-2)</f>
        <v>#REF!</v>
      </c>
      <c r="N24" s="45" t="e">
        <f>I24-#REF!</f>
        <v>#REF!</v>
      </c>
      <c r="O24" s="17" t="e">
        <f t="shared" si="0"/>
        <v>#REF!</v>
      </c>
      <c r="P24" s="16"/>
      <c r="Q24" s="16"/>
      <c r="R24" s="46">
        <f t="shared" si="6"/>
        <v>0</v>
      </c>
      <c r="S24" s="47" t="e">
        <f t="shared" si="1"/>
        <v>#REF!</v>
      </c>
      <c r="V24" s="48"/>
      <c r="W24" s="49"/>
      <c r="X24" s="50"/>
      <c r="Y24" s="50"/>
      <c r="Z24" s="50"/>
      <c r="AA24" s="49"/>
    </row>
    <row r="25" spans="1:27" ht="19.5" customHeight="1">
      <c r="A25" s="16" t="s">
        <v>49</v>
      </c>
      <c r="B25" s="41">
        <v>154</v>
      </c>
      <c r="C25" s="42">
        <v>563</v>
      </c>
      <c r="D25" s="43">
        <v>0</v>
      </c>
      <c r="E25" s="44">
        <f t="shared" si="2"/>
        <v>717</v>
      </c>
      <c r="F25" s="63">
        <f t="shared" si="3"/>
        <v>121120</v>
      </c>
      <c r="G25" s="63">
        <v>1</v>
      </c>
      <c r="H25" s="63">
        <f t="shared" si="4"/>
        <v>121120</v>
      </c>
      <c r="I25" s="63">
        <v>90.79</v>
      </c>
      <c r="J25" s="63">
        <f t="shared" si="5"/>
        <v>12158901.220000001</v>
      </c>
      <c r="K25" s="64">
        <v>10337200</v>
      </c>
      <c r="L25" s="64">
        <v>1821701.22</v>
      </c>
      <c r="M25" s="17" t="e">
        <f>ROUND(K25*#REF!,-2)</f>
        <v>#REF!</v>
      </c>
      <c r="N25" s="45" t="e">
        <f>I25-#REF!</f>
        <v>#REF!</v>
      </c>
      <c r="O25" s="17" t="e">
        <f t="shared" si="0"/>
        <v>#REF!</v>
      </c>
      <c r="P25" s="16"/>
      <c r="Q25" s="16"/>
      <c r="R25" s="46">
        <f t="shared" si="6"/>
        <v>0</v>
      </c>
      <c r="S25" s="47" t="e">
        <f t="shared" si="1"/>
        <v>#REF!</v>
      </c>
      <c r="V25" s="48"/>
      <c r="W25" s="49"/>
      <c r="X25" s="50"/>
      <c r="Y25" s="50"/>
      <c r="Z25" s="50"/>
      <c r="AA25" s="49"/>
    </row>
    <row r="26" spans="1:27" ht="19.5" customHeight="1">
      <c r="A26" s="16" t="s">
        <v>50</v>
      </c>
      <c r="B26" s="41">
        <v>121</v>
      </c>
      <c r="C26" s="42">
        <v>363</v>
      </c>
      <c r="D26" s="43">
        <v>0</v>
      </c>
      <c r="E26" s="44">
        <f t="shared" si="2"/>
        <v>484</v>
      </c>
      <c r="F26" s="63">
        <f t="shared" si="3"/>
        <v>81675</v>
      </c>
      <c r="G26" s="63">
        <v>1</v>
      </c>
      <c r="H26" s="63">
        <f t="shared" si="4"/>
        <v>81675</v>
      </c>
      <c r="I26" s="63">
        <v>90.79</v>
      </c>
      <c r="J26" s="63">
        <f t="shared" si="5"/>
        <v>8068679.4100000001</v>
      </c>
      <c r="K26" s="64">
        <v>6970700</v>
      </c>
      <c r="L26" s="64">
        <v>1097979.4099999999</v>
      </c>
      <c r="M26" s="17" t="e">
        <f>ROUND(K26*#REF!,-2)</f>
        <v>#REF!</v>
      </c>
      <c r="N26" s="45" t="e">
        <f>I26-#REF!</f>
        <v>#REF!</v>
      </c>
      <c r="O26" s="17" t="e">
        <f t="shared" si="0"/>
        <v>#REF!</v>
      </c>
      <c r="P26" s="16"/>
      <c r="Q26" s="16"/>
      <c r="R26" s="46">
        <f t="shared" si="6"/>
        <v>0</v>
      </c>
      <c r="S26" s="47" t="e">
        <f t="shared" si="1"/>
        <v>#REF!</v>
      </c>
      <c r="V26" s="48"/>
      <c r="W26" s="49"/>
      <c r="X26" s="50"/>
      <c r="Y26" s="50"/>
      <c r="Z26" s="50"/>
      <c r="AA26" s="49"/>
    </row>
    <row r="27" spans="1:27" ht="19.5" customHeight="1">
      <c r="A27" s="16" t="s">
        <v>51</v>
      </c>
      <c r="B27" s="41">
        <v>4050</v>
      </c>
      <c r="C27" s="42">
        <v>12318</v>
      </c>
      <c r="D27" s="43">
        <v>93</v>
      </c>
      <c r="E27" s="44">
        <f t="shared" si="2"/>
        <v>16461</v>
      </c>
      <c r="F27" s="63">
        <f t="shared" si="3"/>
        <v>2781282</v>
      </c>
      <c r="G27" s="63">
        <v>1</v>
      </c>
      <c r="H27" s="63">
        <f t="shared" si="4"/>
        <v>2781282</v>
      </c>
      <c r="I27" s="63">
        <v>90.79</v>
      </c>
      <c r="J27" s="63">
        <f t="shared" si="5"/>
        <v>238114501.81999999</v>
      </c>
      <c r="K27" s="64">
        <v>237374100</v>
      </c>
      <c r="L27" s="64">
        <v>740401.82</v>
      </c>
      <c r="M27" s="17" t="e">
        <f>ROUND(K27*#REF!,-2)</f>
        <v>#REF!</v>
      </c>
      <c r="N27" s="45" t="e">
        <f>I27-#REF!</f>
        <v>#REF!</v>
      </c>
      <c r="O27" s="17" t="e">
        <f t="shared" si="0"/>
        <v>#REF!</v>
      </c>
      <c r="P27" s="16">
        <v>564</v>
      </c>
      <c r="Q27" s="16">
        <v>1623</v>
      </c>
      <c r="R27" s="46">
        <f t="shared" si="6"/>
        <v>2187</v>
      </c>
      <c r="S27" s="47" t="e">
        <f t="shared" si="1"/>
        <v>#REF!</v>
      </c>
      <c r="V27" s="48"/>
      <c r="W27" s="49"/>
      <c r="X27" s="50"/>
      <c r="Y27" s="50"/>
      <c r="Z27" s="50"/>
      <c r="AA27" s="49"/>
    </row>
    <row r="28" spans="1:27" ht="19.5" customHeight="1">
      <c r="A28" s="16" t="s">
        <v>52</v>
      </c>
      <c r="B28" s="41">
        <v>2312</v>
      </c>
      <c r="C28" s="42">
        <v>7089</v>
      </c>
      <c r="D28" s="43">
        <v>0</v>
      </c>
      <c r="E28" s="44">
        <f t="shared" si="2"/>
        <v>9401</v>
      </c>
      <c r="F28" s="63">
        <f t="shared" si="3"/>
        <v>1586610</v>
      </c>
      <c r="G28" s="63">
        <v>1</v>
      </c>
      <c r="H28" s="63">
        <f t="shared" si="4"/>
        <v>1586610</v>
      </c>
      <c r="I28" s="63">
        <v>90.79</v>
      </c>
      <c r="J28" s="63">
        <f t="shared" si="5"/>
        <v>160625332.28</v>
      </c>
      <c r="K28" s="64">
        <v>135412400</v>
      </c>
      <c r="L28" s="64">
        <v>25212932.280000001</v>
      </c>
      <c r="M28" s="17" t="e">
        <f>ROUND(K28*#REF!,-2)</f>
        <v>#REF!</v>
      </c>
      <c r="N28" s="45" t="e">
        <f>I28-#REF!</f>
        <v>#REF!</v>
      </c>
      <c r="O28" s="17" t="e">
        <f t="shared" si="0"/>
        <v>#REF!</v>
      </c>
      <c r="P28" s="16">
        <v>1</v>
      </c>
      <c r="Q28" s="16">
        <v>4</v>
      </c>
      <c r="R28" s="46">
        <f t="shared" si="6"/>
        <v>5</v>
      </c>
      <c r="S28" s="47" t="e">
        <f t="shared" si="1"/>
        <v>#REF!</v>
      </c>
      <c r="V28" s="48"/>
      <c r="W28" s="49"/>
      <c r="X28" s="50"/>
      <c r="Y28" s="50"/>
      <c r="Z28" s="50"/>
      <c r="AA28" s="49"/>
    </row>
    <row r="29" spans="1:27" ht="19.5" customHeight="1">
      <c r="A29" s="16" t="s">
        <v>53</v>
      </c>
      <c r="B29" s="53">
        <v>939</v>
      </c>
      <c r="C29" s="42">
        <v>3103</v>
      </c>
      <c r="D29" s="43">
        <v>0</v>
      </c>
      <c r="E29" s="44">
        <f t="shared" si="2"/>
        <v>4042</v>
      </c>
      <c r="F29" s="63">
        <f t="shared" si="3"/>
        <v>682445</v>
      </c>
      <c r="G29" s="63">
        <v>1</v>
      </c>
      <c r="H29" s="63">
        <f t="shared" si="4"/>
        <v>682445</v>
      </c>
      <c r="I29" s="63">
        <v>90.79</v>
      </c>
      <c r="J29" s="63">
        <f t="shared" si="5"/>
        <v>72627568.170000002</v>
      </c>
      <c r="K29" s="64">
        <v>58244600</v>
      </c>
      <c r="L29" s="64">
        <v>14382968.17</v>
      </c>
      <c r="M29" s="17" t="e">
        <f>ROUND(K29*#REF!,-2)</f>
        <v>#REF!</v>
      </c>
      <c r="N29" s="45" t="e">
        <f>I29-#REF!</f>
        <v>#REF!</v>
      </c>
      <c r="O29" s="17" t="e">
        <f t="shared" si="0"/>
        <v>#REF!</v>
      </c>
      <c r="P29" s="54">
        <v>67</v>
      </c>
      <c r="Q29" s="54">
        <v>218</v>
      </c>
      <c r="R29" s="55">
        <f t="shared" si="6"/>
        <v>285</v>
      </c>
      <c r="S29" s="56" t="e">
        <f t="shared" si="1"/>
        <v>#REF!</v>
      </c>
      <c r="V29" s="48"/>
      <c r="W29" s="49"/>
      <c r="X29" s="50"/>
      <c r="Y29" s="50"/>
      <c r="Z29" s="50"/>
      <c r="AA29" s="49"/>
    </row>
    <row r="30" spans="1:27" ht="19.5" customHeight="1">
      <c r="A30" s="16" t="s">
        <v>54</v>
      </c>
      <c r="B30" s="41">
        <v>389</v>
      </c>
      <c r="C30" s="52">
        <v>1305</v>
      </c>
      <c r="D30" s="52">
        <v>0</v>
      </c>
      <c r="E30" s="44">
        <f t="shared" si="2"/>
        <v>1694</v>
      </c>
      <c r="F30" s="63">
        <f t="shared" si="3"/>
        <v>286035</v>
      </c>
      <c r="G30" s="63">
        <v>1</v>
      </c>
      <c r="H30" s="63">
        <f t="shared" si="4"/>
        <v>286035</v>
      </c>
      <c r="I30" s="63">
        <v>90.79</v>
      </c>
      <c r="J30" s="63">
        <f t="shared" si="5"/>
        <v>30598713.829999998</v>
      </c>
      <c r="K30" s="64">
        <v>24412200</v>
      </c>
      <c r="L30" s="64">
        <v>6186513.8300000001</v>
      </c>
      <c r="M30" s="17" t="e">
        <f>ROUND(K30*#REF!,-2)</f>
        <v>#REF!</v>
      </c>
      <c r="N30" s="45" t="e">
        <f>I30-#REF!</f>
        <v>#REF!</v>
      </c>
      <c r="O30" s="17" t="e">
        <f t="shared" si="0"/>
        <v>#REF!</v>
      </c>
      <c r="P30" s="16"/>
      <c r="Q30" s="16"/>
      <c r="R30" s="46">
        <f t="shared" si="6"/>
        <v>0</v>
      </c>
      <c r="S30" s="47" t="e">
        <f t="shared" si="1"/>
        <v>#REF!</v>
      </c>
      <c r="V30" s="48"/>
      <c r="W30" s="49"/>
      <c r="X30" s="50"/>
      <c r="Y30" s="50"/>
      <c r="Z30" s="50"/>
      <c r="AA30" s="49"/>
    </row>
    <row r="31" spans="1:27" ht="19.5" customHeight="1">
      <c r="A31" s="16" t="s">
        <v>55</v>
      </c>
      <c r="B31" s="41">
        <v>457</v>
      </c>
      <c r="C31" s="42">
        <v>1384</v>
      </c>
      <c r="D31" s="42">
        <v>0</v>
      </c>
      <c r="E31" s="44">
        <f t="shared" si="2"/>
        <v>1841</v>
      </c>
      <c r="F31" s="63">
        <f t="shared" si="3"/>
        <v>310685</v>
      </c>
      <c r="G31" s="63">
        <v>1</v>
      </c>
      <c r="H31" s="63">
        <f t="shared" si="4"/>
        <v>310685</v>
      </c>
      <c r="I31" s="63">
        <v>90.79</v>
      </c>
      <c r="J31" s="63">
        <f t="shared" si="5"/>
        <v>29108970.109999999</v>
      </c>
      <c r="K31" s="64">
        <v>26516000</v>
      </c>
      <c r="L31" s="64">
        <v>2592970.11</v>
      </c>
      <c r="M31" s="17" t="e">
        <f>ROUND(K31*#REF!,-2)</f>
        <v>#REF!</v>
      </c>
      <c r="N31" s="45" t="e">
        <f>I31-#REF!</f>
        <v>#REF!</v>
      </c>
      <c r="O31" s="17" t="e">
        <f t="shared" si="0"/>
        <v>#REF!</v>
      </c>
      <c r="P31" s="16"/>
      <c r="Q31" s="16"/>
      <c r="R31" s="46">
        <f t="shared" si="6"/>
        <v>0</v>
      </c>
      <c r="S31" s="47" t="e">
        <f t="shared" si="1"/>
        <v>#REF!</v>
      </c>
      <c r="V31" s="48"/>
      <c r="W31" s="49"/>
      <c r="X31" s="50"/>
      <c r="Y31" s="50"/>
      <c r="Z31" s="50"/>
      <c r="AA31" s="49"/>
    </row>
    <row r="32" spans="1:27" ht="19.5" customHeight="1">
      <c r="A32" s="16" t="s">
        <v>56</v>
      </c>
      <c r="B32" s="57">
        <v>425</v>
      </c>
      <c r="C32" s="42">
        <v>1185</v>
      </c>
      <c r="D32" s="42">
        <v>0</v>
      </c>
      <c r="E32" s="44">
        <f t="shared" si="2"/>
        <v>1610</v>
      </c>
      <c r="F32" s="63">
        <f t="shared" si="3"/>
        <v>271575</v>
      </c>
      <c r="G32" s="63">
        <v>1</v>
      </c>
      <c r="H32" s="63">
        <f t="shared" si="4"/>
        <v>271575</v>
      </c>
      <c r="I32" s="63">
        <v>90.79</v>
      </c>
      <c r="J32" s="63">
        <f t="shared" si="5"/>
        <v>25994527.77</v>
      </c>
      <c r="K32" s="64">
        <v>23178100</v>
      </c>
      <c r="L32" s="64">
        <v>2816427.77</v>
      </c>
      <c r="M32" s="17" t="e">
        <f>ROUND(K32*#REF!,-2)</f>
        <v>#REF!</v>
      </c>
      <c r="N32" s="45" t="e">
        <f>I32-#REF!</f>
        <v>#REF!</v>
      </c>
      <c r="O32" s="17" t="e">
        <f t="shared" si="0"/>
        <v>#REF!</v>
      </c>
      <c r="P32" s="16"/>
      <c r="Q32" s="16"/>
      <c r="R32" s="46">
        <f t="shared" si="6"/>
        <v>0</v>
      </c>
      <c r="S32" s="47" t="e">
        <f t="shared" si="1"/>
        <v>#REF!</v>
      </c>
      <c r="V32" s="48"/>
      <c r="W32" s="49"/>
      <c r="X32" s="50"/>
      <c r="Y32" s="50"/>
      <c r="Z32" s="50"/>
      <c r="AA32" s="49"/>
    </row>
    <row r="33" spans="1:27" ht="19.5" customHeight="1">
      <c r="A33" s="58" t="s">
        <v>4</v>
      </c>
      <c r="B33" s="59">
        <f>SUM(B8:B32)</f>
        <v>12363</v>
      </c>
      <c r="C33" s="59">
        <f>SUM(C8:C32)</f>
        <v>38550</v>
      </c>
      <c r="D33" s="59">
        <f>SUM(D8:D32)</f>
        <v>107</v>
      </c>
      <c r="E33" s="60">
        <f>SUM(E8:E32)</f>
        <v>51020</v>
      </c>
      <c r="F33" s="65">
        <f>SUM(F8:F32)</f>
        <v>8615223</v>
      </c>
      <c r="G33" s="63">
        <v>1</v>
      </c>
      <c r="H33" s="65">
        <f>SUM(H8:H32)</f>
        <v>8615223</v>
      </c>
      <c r="I33" s="63">
        <v>90.79</v>
      </c>
      <c r="J33" s="71">
        <f>SUM(J8:J32)</f>
        <v>813382088.93999994</v>
      </c>
      <c r="K33" s="65">
        <f>SUM(K8:K32)</f>
        <v>735283200</v>
      </c>
      <c r="L33" s="65">
        <f>SUM(L8:L32)</f>
        <v>78098888.939999998</v>
      </c>
      <c r="M33" s="61" t="e">
        <f t="shared" ref="M33:T33" si="7">SUM(M8:M32)</f>
        <v>#REF!</v>
      </c>
      <c r="N33" s="61" t="e">
        <f t="shared" si="7"/>
        <v>#REF!</v>
      </c>
      <c r="O33" s="61" t="e">
        <f t="shared" si="7"/>
        <v>#REF!</v>
      </c>
      <c r="P33" s="61">
        <f t="shared" si="7"/>
        <v>730</v>
      </c>
      <c r="Q33" s="61">
        <f t="shared" si="7"/>
        <v>2212</v>
      </c>
      <c r="R33" s="61">
        <f t="shared" si="7"/>
        <v>2942</v>
      </c>
      <c r="S33" s="61" t="e">
        <f t="shared" si="7"/>
        <v>#REF!</v>
      </c>
      <c r="T33" s="61">
        <f t="shared" si="7"/>
        <v>0</v>
      </c>
      <c r="V33" s="49"/>
      <c r="X33" s="61"/>
      <c r="Y33" s="61"/>
      <c r="Z33" s="61"/>
      <c r="AA33" s="49"/>
    </row>
    <row r="34" spans="1:27">
      <c r="J34" s="49"/>
      <c r="L34" s="62"/>
    </row>
    <row r="36" spans="1:27">
      <c r="J36" s="48"/>
      <c r="K36" s="49"/>
    </row>
    <row r="37" spans="1:27">
      <c r="J37" s="48"/>
      <c r="K37" s="49"/>
    </row>
    <row r="38" spans="1:27">
      <c r="J38" s="48"/>
      <c r="K38" s="49"/>
    </row>
    <row r="39" spans="1:27">
      <c r="J39" s="48"/>
      <c r="K39" s="49"/>
    </row>
    <row r="40" spans="1:27">
      <c r="J40" s="48"/>
      <c r="K40" s="49"/>
    </row>
    <row r="41" spans="1:27">
      <c r="J41" s="48"/>
      <c r="K41" s="49"/>
    </row>
    <row r="42" spans="1:27">
      <c r="J42" s="48"/>
      <c r="K42" s="49"/>
    </row>
    <row r="43" spans="1:27">
      <c r="J43" s="48"/>
      <c r="K43" s="49"/>
    </row>
    <row r="44" spans="1:27">
      <c r="J44" s="48"/>
      <c r="K44" s="49"/>
    </row>
    <row r="45" spans="1:27">
      <c r="J45" s="48"/>
      <c r="K45" s="49"/>
    </row>
    <row r="46" spans="1:27">
      <c r="J46" s="48"/>
      <c r="K46" s="49"/>
    </row>
    <row r="47" spans="1:27">
      <c r="J47" s="48"/>
      <c r="K47" s="49"/>
    </row>
    <row r="48" spans="1:27">
      <c r="J48" s="48"/>
      <c r="K48" s="49"/>
    </row>
    <row r="49" spans="10:11">
      <c r="J49" s="48"/>
      <c r="K49" s="49"/>
    </row>
    <row r="50" spans="10:11">
      <c r="J50" s="48"/>
      <c r="K50" s="49"/>
    </row>
    <row r="51" spans="10:11">
      <c r="J51" s="48"/>
      <c r="K51" s="49"/>
    </row>
    <row r="52" spans="10:11">
      <c r="J52" s="48"/>
      <c r="K52" s="49"/>
    </row>
    <row r="53" spans="10:11">
      <c r="J53" s="48"/>
      <c r="K53" s="49"/>
    </row>
    <row r="54" spans="10:11">
      <c r="J54" s="48"/>
      <c r="K54" s="49"/>
    </row>
    <row r="55" spans="10:11">
      <c r="J55" s="48"/>
      <c r="K55" s="49"/>
    </row>
    <row r="56" spans="10:11">
      <c r="J56" s="48"/>
      <c r="K56" s="49"/>
    </row>
    <row r="57" spans="10:11">
      <c r="J57" s="48"/>
      <c r="K57" s="49"/>
    </row>
    <row r="58" spans="10:11">
      <c r="J58" s="48"/>
      <c r="K58" s="49"/>
    </row>
    <row r="59" spans="10:11">
      <c r="J59" s="48"/>
      <c r="K59" s="49"/>
    </row>
    <row r="60" spans="10:11">
      <c r="J60" s="48"/>
      <c r="K60" s="49"/>
    </row>
  </sheetData>
  <mergeCells count="1">
    <mergeCell ref="A3:O3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9"/>
  <sheetViews>
    <sheetView view="pageBreakPreview" zoomScale="70" zoomScaleNormal="73" zoomScaleSheetLayoutView="70" workbookViewId="0">
      <pane xSplit="1" ySplit="7" topLeftCell="B8" activePane="bottomRight" state="frozen"/>
      <selection activeCell="R39" sqref="R39"/>
      <selection pane="topRight" activeCell="R39" sqref="R39"/>
      <selection pane="bottomLeft" activeCell="R39" sqref="R39"/>
      <selection pane="bottomRight" activeCell="L7" sqref="L7"/>
    </sheetView>
  </sheetViews>
  <sheetFormatPr defaultRowHeight="12.75"/>
  <cols>
    <col min="1" max="1" width="63.85546875" style="1" customWidth="1"/>
    <col min="2" max="2" width="14.42578125" style="1" customWidth="1"/>
    <col min="3" max="4" width="15.28515625" style="1" customWidth="1"/>
    <col min="5" max="5" width="10.28515625" style="1" customWidth="1"/>
    <col min="6" max="6" width="15.42578125" style="1" customWidth="1"/>
    <col min="7" max="7" width="11.7109375" style="1" customWidth="1"/>
    <col min="8" max="8" width="15.42578125" style="1" customWidth="1"/>
    <col min="9" max="10" width="19.28515625" style="1" customWidth="1"/>
    <col min="11" max="11" width="23.42578125" style="1" customWidth="1"/>
    <col min="12" max="12" width="19.28515625" style="1" customWidth="1"/>
    <col min="13" max="13" width="19.28515625" style="1" hidden="1" customWidth="1"/>
    <col min="14" max="14" width="15.85546875" style="1" hidden="1" customWidth="1"/>
    <col min="15" max="15" width="15.42578125" style="1" hidden="1" customWidth="1"/>
    <col min="16" max="17" width="11.85546875" style="1" hidden="1" customWidth="1"/>
    <col min="18" max="19" width="14" style="1" hidden="1" customWidth="1"/>
    <col min="20" max="20" width="0" style="1" hidden="1" customWidth="1"/>
    <col min="21" max="21" width="9.140625" style="1"/>
    <col min="22" max="22" width="15.85546875" style="1" customWidth="1"/>
    <col min="23" max="16384" width="9.140625" style="1"/>
  </cols>
  <sheetData>
    <row r="1" spans="1:23">
      <c r="N1" s="1" t="s">
        <v>5</v>
      </c>
    </row>
    <row r="3" spans="1:23" ht="33" customHeight="1">
      <c r="A3" s="74" t="s">
        <v>58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23" hidden="1"/>
    <row r="5" spans="1:23" ht="15.75">
      <c r="I5" s="14"/>
      <c r="P5" s="1" t="s">
        <v>6</v>
      </c>
    </row>
    <row r="6" spans="1:23" ht="76.5" customHeight="1">
      <c r="A6" s="20" t="s">
        <v>0</v>
      </c>
      <c r="B6" s="20" t="s">
        <v>19</v>
      </c>
      <c r="C6" s="20" t="s">
        <v>20</v>
      </c>
      <c r="D6" s="20" t="s">
        <v>16</v>
      </c>
      <c r="E6" s="20" t="s">
        <v>1</v>
      </c>
      <c r="F6" s="21" t="s">
        <v>25</v>
      </c>
      <c r="G6" s="20" t="s">
        <v>18</v>
      </c>
      <c r="H6" s="20" t="s">
        <v>28</v>
      </c>
      <c r="I6" s="20" t="s">
        <v>2</v>
      </c>
      <c r="J6" s="38" t="s">
        <v>60</v>
      </c>
      <c r="K6" s="38" t="s">
        <v>63</v>
      </c>
      <c r="L6" s="38" t="s">
        <v>64</v>
      </c>
      <c r="M6" s="20" t="s">
        <v>15</v>
      </c>
      <c r="N6" s="20" t="s">
        <v>14</v>
      </c>
      <c r="O6" s="20" t="s">
        <v>10</v>
      </c>
      <c r="P6" s="15" t="s">
        <v>11</v>
      </c>
      <c r="Q6" s="15" t="s">
        <v>12</v>
      </c>
      <c r="R6" s="15" t="s">
        <v>13</v>
      </c>
      <c r="S6" s="20" t="s">
        <v>3</v>
      </c>
    </row>
    <row r="7" spans="1:23" ht="25.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 t="s">
        <v>26</v>
      </c>
      <c r="G7" s="12">
        <v>7</v>
      </c>
      <c r="H7" s="12" t="s">
        <v>21</v>
      </c>
      <c r="I7" s="12">
        <v>9</v>
      </c>
      <c r="J7" s="12" t="s">
        <v>22</v>
      </c>
      <c r="K7" s="12" t="s">
        <v>30</v>
      </c>
      <c r="L7" s="12"/>
      <c r="M7" s="12" t="s">
        <v>17</v>
      </c>
      <c r="N7" s="12" t="s">
        <v>7</v>
      </c>
      <c r="O7" s="12" t="s">
        <v>8</v>
      </c>
      <c r="P7" s="3"/>
      <c r="Q7" s="3"/>
      <c r="R7" s="3"/>
      <c r="S7" s="3" t="s">
        <v>9</v>
      </c>
      <c r="T7" s="1">
        <v>11</v>
      </c>
    </row>
    <row r="8" spans="1:23" ht="19.5" customHeight="1">
      <c r="A8" s="16" t="s">
        <v>32</v>
      </c>
      <c r="B8" s="30">
        <v>591</v>
      </c>
      <c r="C8" s="27">
        <v>1834</v>
      </c>
      <c r="D8" s="25"/>
      <c r="E8" s="27">
        <f>B8+C8+D8</f>
        <v>2425</v>
      </c>
      <c r="F8" s="66">
        <f t="shared" ref="F8:F32" si="0">B8*165+C8*170+D8*204</f>
        <v>409295</v>
      </c>
      <c r="G8" s="67">
        <v>1</v>
      </c>
      <c r="H8" s="27">
        <f>F8*G8</f>
        <v>409295</v>
      </c>
      <c r="I8" s="28">
        <v>94.42</v>
      </c>
      <c r="J8" s="28">
        <f>K8+L8</f>
        <v>39967268.520000003</v>
      </c>
      <c r="K8" s="69">
        <v>35924600</v>
      </c>
      <c r="L8" s="69">
        <v>4042668.52</v>
      </c>
      <c r="M8" s="7" t="e">
        <f>ROUND(K8*#REF!,-2)</f>
        <v>#REF!</v>
      </c>
      <c r="N8" s="14" t="e">
        <f>I8-#REF!</f>
        <v>#REF!</v>
      </c>
      <c r="O8" s="7" t="e">
        <f t="shared" ref="O8:O32" si="1">ROUND(F8*N8/1000,1)</f>
        <v>#REF!</v>
      </c>
      <c r="P8" s="6">
        <f>49+10</f>
        <v>59</v>
      </c>
      <c r="Q8" s="3">
        <v>230</v>
      </c>
      <c r="R8" s="6">
        <f>P8+Q8</f>
        <v>289</v>
      </c>
      <c r="S8" s="8" t="e">
        <f t="shared" ref="S8:S32" si="2">K8+O8</f>
        <v>#REF!</v>
      </c>
      <c r="V8" s="22"/>
      <c r="W8" s="2"/>
    </row>
    <row r="9" spans="1:23" ht="19.5" customHeight="1">
      <c r="A9" s="16" t="s">
        <v>33</v>
      </c>
      <c r="B9" s="30">
        <v>106</v>
      </c>
      <c r="C9" s="26">
        <v>310</v>
      </c>
      <c r="D9" s="25"/>
      <c r="E9" s="27">
        <f t="shared" ref="E9:E32" si="3">B9+C9+D9</f>
        <v>416</v>
      </c>
      <c r="F9" s="66">
        <f t="shared" si="0"/>
        <v>70190</v>
      </c>
      <c r="G9" s="67">
        <v>1</v>
      </c>
      <c r="H9" s="27">
        <f t="shared" ref="H9:H32" si="4">F9*G9</f>
        <v>70190</v>
      </c>
      <c r="I9" s="28">
        <v>94.42</v>
      </c>
      <c r="J9" s="28">
        <f t="shared" ref="J9:J32" si="5">K9+L9</f>
        <v>8837605.4600000009</v>
      </c>
      <c r="K9" s="69">
        <v>6160700</v>
      </c>
      <c r="L9" s="69">
        <v>2676905.46</v>
      </c>
      <c r="M9" s="7" t="e">
        <f>ROUND(K9*#REF!,-2)</f>
        <v>#REF!</v>
      </c>
      <c r="N9" s="14" t="e">
        <f>I9-#REF!</f>
        <v>#REF!</v>
      </c>
      <c r="O9" s="7" t="e">
        <f t="shared" si="1"/>
        <v>#REF!</v>
      </c>
      <c r="P9" s="3">
        <v>3</v>
      </c>
      <c r="Q9" s="3">
        <v>6</v>
      </c>
      <c r="R9" s="6">
        <f t="shared" ref="R9:R32" si="6">P9+Q9</f>
        <v>9</v>
      </c>
      <c r="S9" s="8" t="e">
        <f t="shared" si="2"/>
        <v>#REF!</v>
      </c>
      <c r="V9" s="22"/>
      <c r="W9" s="2"/>
    </row>
    <row r="10" spans="1:23" ht="19.5" customHeight="1">
      <c r="A10" s="16" t="s">
        <v>34</v>
      </c>
      <c r="B10" s="30">
        <v>100</v>
      </c>
      <c r="C10" s="26">
        <v>385</v>
      </c>
      <c r="D10" s="25">
        <v>15</v>
      </c>
      <c r="E10" s="27">
        <f t="shared" si="3"/>
        <v>500</v>
      </c>
      <c r="F10" s="66">
        <f t="shared" si="0"/>
        <v>85010</v>
      </c>
      <c r="G10" s="67">
        <v>1</v>
      </c>
      <c r="H10" s="27">
        <f t="shared" si="4"/>
        <v>85010</v>
      </c>
      <c r="I10" s="28">
        <v>94.42</v>
      </c>
      <c r="J10" s="28">
        <f t="shared" si="5"/>
        <v>8154777.2300000004</v>
      </c>
      <c r="K10" s="69">
        <v>7461500</v>
      </c>
      <c r="L10" s="69">
        <v>693277.23</v>
      </c>
      <c r="M10" s="7" t="e">
        <f>ROUND(K10*#REF!,-2)</f>
        <v>#REF!</v>
      </c>
      <c r="N10" s="14" t="e">
        <f>I10-#REF!</f>
        <v>#REF!</v>
      </c>
      <c r="O10" s="7" t="e">
        <f t="shared" si="1"/>
        <v>#REF!</v>
      </c>
      <c r="P10" s="3">
        <v>0</v>
      </c>
      <c r="Q10" s="3">
        <v>15</v>
      </c>
      <c r="R10" s="6">
        <f t="shared" si="6"/>
        <v>15</v>
      </c>
      <c r="S10" s="8" t="e">
        <f t="shared" si="2"/>
        <v>#REF!</v>
      </c>
      <c r="V10" s="22"/>
      <c r="W10" s="2"/>
    </row>
    <row r="11" spans="1:23" ht="19.5" customHeight="1">
      <c r="A11" s="16" t="s">
        <v>35</v>
      </c>
      <c r="B11" s="30">
        <v>110</v>
      </c>
      <c r="C11" s="26">
        <v>460</v>
      </c>
      <c r="D11" s="25">
        <v>0</v>
      </c>
      <c r="E11" s="27">
        <f t="shared" si="3"/>
        <v>570</v>
      </c>
      <c r="F11" s="66">
        <f t="shared" si="0"/>
        <v>96350</v>
      </c>
      <c r="G11" s="67">
        <v>1</v>
      </c>
      <c r="H11" s="27">
        <f t="shared" si="4"/>
        <v>96350</v>
      </c>
      <c r="I11" s="28">
        <v>94.42</v>
      </c>
      <c r="J11" s="28">
        <f t="shared" si="5"/>
        <v>9296456.6099999994</v>
      </c>
      <c r="K11" s="69">
        <v>8456800</v>
      </c>
      <c r="L11" s="69">
        <v>839656.61</v>
      </c>
      <c r="M11" s="7" t="e">
        <f>ROUND(K11*#REF!,-2)</f>
        <v>#REF!</v>
      </c>
      <c r="N11" s="14" t="e">
        <f>I11-#REF!</f>
        <v>#REF!</v>
      </c>
      <c r="O11" s="7" t="e">
        <f t="shared" si="1"/>
        <v>#REF!</v>
      </c>
      <c r="P11" s="3"/>
      <c r="Q11" s="3"/>
      <c r="R11" s="6">
        <f t="shared" si="6"/>
        <v>0</v>
      </c>
      <c r="S11" s="8" t="e">
        <f t="shared" si="2"/>
        <v>#REF!</v>
      </c>
      <c r="V11" s="22"/>
      <c r="W11" s="2"/>
    </row>
    <row r="12" spans="1:23" ht="19.5" customHeight="1">
      <c r="A12" s="16" t="s">
        <v>36</v>
      </c>
      <c r="B12" s="30">
        <v>197</v>
      </c>
      <c r="C12" s="36">
        <v>622</v>
      </c>
      <c r="D12" s="25"/>
      <c r="E12" s="27">
        <f t="shared" si="3"/>
        <v>819</v>
      </c>
      <c r="F12" s="66">
        <f t="shared" si="0"/>
        <v>138245</v>
      </c>
      <c r="G12" s="67">
        <v>1</v>
      </c>
      <c r="H12" s="27">
        <f t="shared" si="4"/>
        <v>138245</v>
      </c>
      <c r="I12" s="28">
        <v>94.42</v>
      </c>
      <c r="J12" s="28">
        <f t="shared" si="5"/>
        <v>13085663.5</v>
      </c>
      <c r="K12" s="69">
        <v>12134000</v>
      </c>
      <c r="L12" s="69">
        <v>951663.5</v>
      </c>
      <c r="M12" s="7" t="e">
        <f>ROUND(K12*#REF!,-2)</f>
        <v>#REF!</v>
      </c>
      <c r="N12" s="14" t="e">
        <f>I12-#REF!</f>
        <v>#REF!</v>
      </c>
      <c r="O12" s="7" t="e">
        <f t="shared" si="1"/>
        <v>#REF!</v>
      </c>
      <c r="P12" s="3"/>
      <c r="Q12" s="3"/>
      <c r="R12" s="6">
        <f t="shared" si="6"/>
        <v>0</v>
      </c>
      <c r="S12" s="8" t="e">
        <f t="shared" si="2"/>
        <v>#REF!</v>
      </c>
      <c r="V12" s="22"/>
      <c r="W12" s="2"/>
    </row>
    <row r="13" spans="1:23" ht="19.5" customHeight="1">
      <c r="A13" s="16" t="s">
        <v>37</v>
      </c>
      <c r="B13" s="30">
        <v>208</v>
      </c>
      <c r="C13" s="36">
        <v>643</v>
      </c>
      <c r="D13" s="25"/>
      <c r="E13" s="27">
        <f t="shared" si="3"/>
        <v>851</v>
      </c>
      <c r="F13" s="66">
        <f t="shared" si="0"/>
        <v>143630</v>
      </c>
      <c r="G13" s="67">
        <v>1</v>
      </c>
      <c r="H13" s="27">
        <f t="shared" si="4"/>
        <v>143630</v>
      </c>
      <c r="I13" s="28">
        <v>94.42</v>
      </c>
      <c r="J13" s="28">
        <f t="shared" si="5"/>
        <v>13972166.74</v>
      </c>
      <c r="K13" s="69">
        <v>12606700</v>
      </c>
      <c r="L13" s="69">
        <v>1365466.74</v>
      </c>
      <c r="M13" s="7" t="e">
        <f>ROUND(K13*#REF!,-2)</f>
        <v>#REF!</v>
      </c>
      <c r="N13" s="14" t="e">
        <f>I13-#REF!</f>
        <v>#REF!</v>
      </c>
      <c r="O13" s="7" t="e">
        <f t="shared" si="1"/>
        <v>#REF!</v>
      </c>
      <c r="P13" s="3"/>
      <c r="Q13" s="3"/>
      <c r="R13" s="6">
        <f t="shared" si="6"/>
        <v>0</v>
      </c>
      <c r="S13" s="8" t="e">
        <f t="shared" si="2"/>
        <v>#REF!</v>
      </c>
      <c r="V13" s="22"/>
      <c r="W13" s="2"/>
    </row>
    <row r="14" spans="1:23" ht="19.5" customHeight="1">
      <c r="A14" s="16" t="s">
        <v>38</v>
      </c>
      <c r="B14" s="30">
        <v>114</v>
      </c>
      <c r="C14" s="36">
        <v>412</v>
      </c>
      <c r="D14" s="25">
        <v>0</v>
      </c>
      <c r="E14" s="27">
        <f t="shared" si="3"/>
        <v>526</v>
      </c>
      <c r="F14" s="66">
        <f t="shared" si="0"/>
        <v>88850</v>
      </c>
      <c r="G14" s="67">
        <v>1</v>
      </c>
      <c r="H14" s="27">
        <f t="shared" si="4"/>
        <v>88850</v>
      </c>
      <c r="I14" s="28">
        <v>94.42</v>
      </c>
      <c r="J14" s="28">
        <f t="shared" si="5"/>
        <v>9217155.1999999993</v>
      </c>
      <c r="K14" s="69">
        <v>7798500</v>
      </c>
      <c r="L14" s="69">
        <v>1418655.2</v>
      </c>
      <c r="M14" s="7" t="e">
        <f>ROUND(K14*#REF!,-2)</f>
        <v>#REF!</v>
      </c>
      <c r="N14" s="14" t="e">
        <f>I14-#REF!</f>
        <v>#REF!</v>
      </c>
      <c r="O14" s="7" t="e">
        <f t="shared" si="1"/>
        <v>#REF!</v>
      </c>
      <c r="P14" s="3"/>
      <c r="Q14" s="3"/>
      <c r="R14" s="6">
        <f t="shared" si="6"/>
        <v>0</v>
      </c>
      <c r="S14" s="8" t="e">
        <f t="shared" si="2"/>
        <v>#REF!</v>
      </c>
      <c r="V14" s="22"/>
      <c r="W14" s="2"/>
    </row>
    <row r="15" spans="1:23" ht="19.5" customHeight="1">
      <c r="A15" s="16" t="s">
        <v>39</v>
      </c>
      <c r="B15" s="30">
        <v>107</v>
      </c>
      <c r="C15" s="36">
        <v>328</v>
      </c>
      <c r="D15" s="25">
        <v>0</v>
      </c>
      <c r="E15" s="27">
        <f t="shared" si="3"/>
        <v>435</v>
      </c>
      <c r="F15" s="66">
        <f t="shared" si="0"/>
        <v>73415</v>
      </c>
      <c r="G15" s="67">
        <v>1</v>
      </c>
      <c r="H15" s="27">
        <f t="shared" si="4"/>
        <v>73415</v>
      </c>
      <c r="I15" s="28">
        <v>94.42</v>
      </c>
      <c r="J15" s="28">
        <f t="shared" si="5"/>
        <v>7321384.8700000001</v>
      </c>
      <c r="K15" s="69">
        <v>6443800</v>
      </c>
      <c r="L15" s="69">
        <v>877584.87</v>
      </c>
      <c r="M15" s="7" t="e">
        <f>ROUND(K15*#REF!,-2)</f>
        <v>#REF!</v>
      </c>
      <c r="N15" s="14" t="e">
        <f>I15-#REF!</f>
        <v>#REF!</v>
      </c>
      <c r="O15" s="7" t="e">
        <f t="shared" si="1"/>
        <v>#REF!</v>
      </c>
      <c r="P15" s="3">
        <v>12</v>
      </c>
      <c r="Q15" s="3">
        <v>31</v>
      </c>
      <c r="R15" s="6">
        <f t="shared" si="6"/>
        <v>43</v>
      </c>
      <c r="S15" s="8" t="e">
        <f t="shared" si="2"/>
        <v>#REF!</v>
      </c>
      <c r="V15" s="22"/>
      <c r="W15" s="2"/>
    </row>
    <row r="16" spans="1:23" ht="19.5" customHeight="1">
      <c r="A16" s="16" t="s">
        <v>40</v>
      </c>
      <c r="B16" s="30">
        <v>136</v>
      </c>
      <c r="C16" s="36">
        <v>406</v>
      </c>
      <c r="D16" s="25"/>
      <c r="E16" s="27">
        <f t="shared" si="3"/>
        <v>542</v>
      </c>
      <c r="F16" s="66">
        <f t="shared" si="0"/>
        <v>91460</v>
      </c>
      <c r="G16" s="67">
        <v>1</v>
      </c>
      <c r="H16" s="27">
        <f t="shared" si="4"/>
        <v>91460</v>
      </c>
      <c r="I16" s="28">
        <v>94.42</v>
      </c>
      <c r="J16" s="28">
        <f t="shared" si="5"/>
        <v>8752731.0399999991</v>
      </c>
      <c r="K16" s="69">
        <v>8027600</v>
      </c>
      <c r="L16" s="69">
        <v>725131.04</v>
      </c>
      <c r="M16" s="7" t="e">
        <f>ROUND(K16*#REF!,-2)</f>
        <v>#REF!</v>
      </c>
      <c r="N16" s="14" t="e">
        <f>I16-#REF!</f>
        <v>#REF!</v>
      </c>
      <c r="O16" s="7" t="e">
        <f t="shared" si="1"/>
        <v>#REF!</v>
      </c>
      <c r="P16" s="3"/>
      <c r="Q16" s="3"/>
      <c r="R16" s="6">
        <f t="shared" si="6"/>
        <v>0</v>
      </c>
      <c r="S16" s="8" t="e">
        <f t="shared" si="2"/>
        <v>#REF!</v>
      </c>
      <c r="V16" s="22"/>
      <c r="W16" s="2"/>
    </row>
    <row r="17" spans="1:23" ht="19.5" customHeight="1">
      <c r="A17" s="16" t="s">
        <v>41</v>
      </c>
      <c r="B17" s="32">
        <v>44</v>
      </c>
      <c r="C17" s="36">
        <v>165</v>
      </c>
      <c r="D17" s="25">
        <v>0</v>
      </c>
      <c r="E17" s="27">
        <f t="shared" si="3"/>
        <v>209</v>
      </c>
      <c r="F17" s="66">
        <f t="shared" si="0"/>
        <v>35310</v>
      </c>
      <c r="G17" s="67">
        <v>1</v>
      </c>
      <c r="H17" s="27">
        <f t="shared" si="4"/>
        <v>35310</v>
      </c>
      <c r="I17" s="28">
        <v>94.42</v>
      </c>
      <c r="J17" s="28">
        <f t="shared" si="5"/>
        <v>4002564.23</v>
      </c>
      <c r="K17" s="69">
        <v>3099200</v>
      </c>
      <c r="L17" s="69">
        <v>903364.23</v>
      </c>
      <c r="M17" s="7" t="e">
        <f>ROUND(K17*#REF!,-2)</f>
        <v>#REF!</v>
      </c>
      <c r="N17" s="14" t="e">
        <f>I17-#REF!</f>
        <v>#REF!</v>
      </c>
      <c r="O17" s="7" t="e">
        <f t="shared" si="1"/>
        <v>#REF!</v>
      </c>
      <c r="P17" s="3"/>
      <c r="Q17" s="3">
        <v>4</v>
      </c>
      <c r="R17" s="6">
        <f t="shared" si="6"/>
        <v>4</v>
      </c>
      <c r="S17" s="8" t="e">
        <f t="shared" si="2"/>
        <v>#REF!</v>
      </c>
      <c r="V17" s="22"/>
      <c r="W17" s="2"/>
    </row>
    <row r="18" spans="1:23" ht="19.5" customHeight="1">
      <c r="A18" s="16" t="s">
        <v>42</v>
      </c>
      <c r="B18" s="30">
        <v>55</v>
      </c>
      <c r="C18" s="36">
        <v>216</v>
      </c>
      <c r="D18" s="25"/>
      <c r="E18" s="27">
        <f t="shared" si="3"/>
        <v>271</v>
      </c>
      <c r="F18" s="66">
        <f t="shared" si="0"/>
        <v>45795</v>
      </c>
      <c r="G18" s="67">
        <v>1</v>
      </c>
      <c r="H18" s="27">
        <f t="shared" si="4"/>
        <v>45795</v>
      </c>
      <c r="I18" s="28">
        <v>94.42</v>
      </c>
      <c r="J18" s="28">
        <f t="shared" si="5"/>
        <v>4368262.2</v>
      </c>
      <c r="K18" s="69">
        <v>4019500</v>
      </c>
      <c r="L18" s="69">
        <v>348762.2</v>
      </c>
      <c r="M18" s="7" t="e">
        <f>ROUND(K18*#REF!,-2)</f>
        <v>#REF!</v>
      </c>
      <c r="N18" s="14" t="e">
        <f>I18-#REF!</f>
        <v>#REF!</v>
      </c>
      <c r="O18" s="7" t="e">
        <f t="shared" si="1"/>
        <v>#REF!</v>
      </c>
      <c r="P18" s="3"/>
      <c r="Q18" s="3"/>
      <c r="R18" s="6">
        <f t="shared" si="6"/>
        <v>0</v>
      </c>
      <c r="S18" s="8" t="e">
        <f t="shared" si="2"/>
        <v>#REF!</v>
      </c>
      <c r="V18" s="22"/>
      <c r="W18" s="2"/>
    </row>
    <row r="19" spans="1:23" ht="19.5" customHeight="1">
      <c r="A19" s="16" t="s">
        <v>43</v>
      </c>
      <c r="B19" s="30">
        <v>299</v>
      </c>
      <c r="C19" s="36">
        <v>893</v>
      </c>
      <c r="D19" s="25">
        <v>0</v>
      </c>
      <c r="E19" s="27">
        <f t="shared" si="3"/>
        <v>1192</v>
      </c>
      <c r="F19" s="66">
        <f t="shared" si="0"/>
        <v>201145</v>
      </c>
      <c r="G19" s="67">
        <v>1</v>
      </c>
      <c r="H19" s="27">
        <f t="shared" si="4"/>
        <v>201145</v>
      </c>
      <c r="I19" s="28">
        <v>94.42</v>
      </c>
      <c r="J19" s="28">
        <f t="shared" si="5"/>
        <v>18107224.129999999</v>
      </c>
      <c r="K19" s="69">
        <v>17654900</v>
      </c>
      <c r="L19" s="69">
        <v>452324.13</v>
      </c>
      <c r="M19" s="7" t="e">
        <f>ROUND(K19*#REF!,-2)</f>
        <v>#REF!</v>
      </c>
      <c r="N19" s="14" t="e">
        <f>I19-#REF!</f>
        <v>#REF!</v>
      </c>
      <c r="O19" s="7" t="e">
        <f t="shared" si="1"/>
        <v>#REF!</v>
      </c>
      <c r="P19" s="3"/>
      <c r="Q19" s="3">
        <v>4</v>
      </c>
      <c r="R19" s="6">
        <f t="shared" si="6"/>
        <v>4</v>
      </c>
      <c r="S19" s="8" t="e">
        <f t="shared" si="2"/>
        <v>#REF!</v>
      </c>
      <c r="V19" s="22"/>
      <c r="W19" s="2"/>
    </row>
    <row r="20" spans="1:23" ht="19.5" customHeight="1">
      <c r="A20" s="16" t="s">
        <v>44</v>
      </c>
      <c r="B20" s="33">
        <v>238</v>
      </c>
      <c r="C20" s="26">
        <v>781</v>
      </c>
      <c r="D20" s="25">
        <v>0</v>
      </c>
      <c r="E20" s="27">
        <f t="shared" si="3"/>
        <v>1019</v>
      </c>
      <c r="F20" s="66">
        <f t="shared" si="0"/>
        <v>172040</v>
      </c>
      <c r="G20" s="67">
        <v>1</v>
      </c>
      <c r="H20" s="27">
        <f t="shared" si="4"/>
        <v>172040</v>
      </c>
      <c r="I20" s="28">
        <v>94.42</v>
      </c>
      <c r="J20" s="28">
        <f t="shared" si="5"/>
        <v>17087039.539999999</v>
      </c>
      <c r="K20" s="69">
        <v>15100300</v>
      </c>
      <c r="L20" s="69">
        <v>1986739.54</v>
      </c>
      <c r="M20" s="7" t="e">
        <f>ROUND(K20*#REF!,-2)</f>
        <v>#REF!</v>
      </c>
      <c r="N20" s="14" t="e">
        <f>I20-#REF!</f>
        <v>#REF!</v>
      </c>
      <c r="O20" s="7" t="e">
        <f t="shared" si="1"/>
        <v>#REF!</v>
      </c>
      <c r="P20" s="3">
        <v>16</v>
      </c>
      <c r="Q20" s="3">
        <v>60</v>
      </c>
      <c r="R20" s="6">
        <f t="shared" si="6"/>
        <v>76</v>
      </c>
      <c r="S20" s="8" t="e">
        <f t="shared" si="2"/>
        <v>#REF!</v>
      </c>
      <c r="V20" s="22"/>
      <c r="W20" s="2"/>
    </row>
    <row r="21" spans="1:23" ht="19.5" customHeight="1">
      <c r="A21" s="16" t="s">
        <v>45</v>
      </c>
      <c r="B21" s="30">
        <v>170</v>
      </c>
      <c r="C21" s="26">
        <v>465</v>
      </c>
      <c r="D21" s="25">
        <v>0</v>
      </c>
      <c r="E21" s="27">
        <f t="shared" si="3"/>
        <v>635</v>
      </c>
      <c r="F21" s="66">
        <f t="shared" si="0"/>
        <v>107100</v>
      </c>
      <c r="G21" s="67">
        <v>1</v>
      </c>
      <c r="H21" s="27">
        <f t="shared" si="4"/>
        <v>107100</v>
      </c>
      <c r="I21" s="28">
        <v>94.42</v>
      </c>
      <c r="J21" s="28">
        <f t="shared" si="5"/>
        <v>11099665.060000001</v>
      </c>
      <c r="K21" s="69">
        <v>9400400</v>
      </c>
      <c r="L21" s="69">
        <v>1699265.06</v>
      </c>
      <c r="M21" s="7" t="e">
        <f>ROUND(K21*#REF!,-2)</f>
        <v>#REF!</v>
      </c>
      <c r="N21" s="14" t="e">
        <f>I21-#REF!</f>
        <v>#REF!</v>
      </c>
      <c r="O21" s="7" t="e">
        <f t="shared" si="1"/>
        <v>#REF!</v>
      </c>
      <c r="P21" s="3"/>
      <c r="Q21" s="3"/>
      <c r="R21" s="6">
        <f t="shared" si="6"/>
        <v>0</v>
      </c>
      <c r="S21" s="8" t="e">
        <f t="shared" si="2"/>
        <v>#REF!</v>
      </c>
      <c r="V21" s="22"/>
      <c r="W21" s="2"/>
    </row>
    <row r="22" spans="1:23" ht="19.5" customHeight="1">
      <c r="A22" s="16" t="s">
        <v>46</v>
      </c>
      <c r="B22" s="30">
        <v>360</v>
      </c>
      <c r="C22" s="26">
        <v>1241</v>
      </c>
      <c r="D22" s="25">
        <v>0</v>
      </c>
      <c r="E22" s="27">
        <f t="shared" si="3"/>
        <v>1601</v>
      </c>
      <c r="F22" s="66">
        <f t="shared" si="0"/>
        <v>270370</v>
      </c>
      <c r="G22" s="67">
        <v>1</v>
      </c>
      <c r="H22" s="27">
        <f t="shared" si="4"/>
        <v>270370</v>
      </c>
      <c r="I22" s="28">
        <v>94.42</v>
      </c>
      <c r="J22" s="28">
        <f t="shared" si="5"/>
        <v>24788742.870000001</v>
      </c>
      <c r="K22" s="69">
        <v>23730900</v>
      </c>
      <c r="L22" s="69">
        <v>1057842.8700000001</v>
      </c>
      <c r="M22" s="7" t="e">
        <f>ROUND(K22*#REF!,-2)</f>
        <v>#REF!</v>
      </c>
      <c r="N22" s="14" t="e">
        <f>I22-#REF!</f>
        <v>#REF!</v>
      </c>
      <c r="O22" s="7" t="e">
        <f t="shared" si="1"/>
        <v>#REF!</v>
      </c>
      <c r="P22" s="3">
        <v>8</v>
      </c>
      <c r="Q22" s="3">
        <v>14</v>
      </c>
      <c r="R22" s="6">
        <f t="shared" si="6"/>
        <v>22</v>
      </c>
      <c r="S22" s="8" t="e">
        <f t="shared" si="2"/>
        <v>#REF!</v>
      </c>
      <c r="V22" s="22"/>
      <c r="W22" s="2"/>
    </row>
    <row r="23" spans="1:23" ht="19.5" customHeight="1">
      <c r="A23" s="16" t="s">
        <v>47</v>
      </c>
      <c r="B23" s="30">
        <v>271</v>
      </c>
      <c r="C23" s="26">
        <v>809</v>
      </c>
      <c r="D23" s="25"/>
      <c r="E23" s="27">
        <f t="shared" si="3"/>
        <v>1080</v>
      </c>
      <c r="F23" s="66">
        <f t="shared" si="0"/>
        <v>182245</v>
      </c>
      <c r="G23" s="67">
        <v>1</v>
      </c>
      <c r="H23" s="27">
        <f t="shared" si="4"/>
        <v>182245</v>
      </c>
      <c r="I23" s="28">
        <v>94.42</v>
      </c>
      <c r="J23" s="28">
        <f t="shared" si="5"/>
        <v>18666485.32</v>
      </c>
      <c r="K23" s="69">
        <v>15996000</v>
      </c>
      <c r="L23" s="69">
        <v>2670485.3199999998</v>
      </c>
      <c r="M23" s="7" t="e">
        <f>ROUND(K23*#REF!,-2)</f>
        <v>#REF!</v>
      </c>
      <c r="N23" s="14" t="e">
        <f>I23-#REF!</f>
        <v>#REF!</v>
      </c>
      <c r="O23" s="7" t="e">
        <f t="shared" si="1"/>
        <v>#REF!</v>
      </c>
      <c r="P23" s="3"/>
      <c r="Q23" s="3">
        <v>3</v>
      </c>
      <c r="R23" s="6">
        <f t="shared" si="6"/>
        <v>3</v>
      </c>
      <c r="S23" s="8" t="e">
        <f t="shared" si="2"/>
        <v>#REF!</v>
      </c>
      <c r="V23" s="22"/>
      <c r="W23" s="2"/>
    </row>
    <row r="24" spans="1:23" ht="19.5" customHeight="1">
      <c r="A24" s="16" t="s">
        <v>48</v>
      </c>
      <c r="B24" s="30">
        <v>274</v>
      </c>
      <c r="C24" s="26">
        <v>881</v>
      </c>
      <c r="D24" s="25">
        <v>0</v>
      </c>
      <c r="E24" s="27">
        <f t="shared" si="3"/>
        <v>1155</v>
      </c>
      <c r="F24" s="66">
        <f t="shared" si="0"/>
        <v>194980</v>
      </c>
      <c r="G24" s="67">
        <v>1</v>
      </c>
      <c r="H24" s="27">
        <f t="shared" si="4"/>
        <v>194980</v>
      </c>
      <c r="I24" s="28">
        <v>94.42</v>
      </c>
      <c r="J24" s="28">
        <f t="shared" si="5"/>
        <v>18913761.379999999</v>
      </c>
      <c r="K24" s="69">
        <v>17113700</v>
      </c>
      <c r="L24" s="69">
        <v>1800061.38</v>
      </c>
      <c r="M24" s="7" t="e">
        <f>ROUND(K24*#REF!,-2)</f>
        <v>#REF!</v>
      </c>
      <c r="N24" s="14" t="e">
        <f>I24-#REF!</f>
        <v>#REF!</v>
      </c>
      <c r="O24" s="7" t="e">
        <f t="shared" si="1"/>
        <v>#REF!</v>
      </c>
      <c r="P24" s="3"/>
      <c r="Q24" s="3"/>
      <c r="R24" s="6">
        <f t="shared" si="6"/>
        <v>0</v>
      </c>
      <c r="S24" s="8" t="e">
        <f t="shared" si="2"/>
        <v>#REF!</v>
      </c>
      <c r="V24" s="22"/>
      <c r="W24" s="2"/>
    </row>
    <row r="25" spans="1:23" ht="19.5" customHeight="1">
      <c r="A25" s="16" t="s">
        <v>49</v>
      </c>
      <c r="B25" s="30">
        <v>145</v>
      </c>
      <c r="C25" s="26">
        <v>531</v>
      </c>
      <c r="D25" s="25">
        <v>0</v>
      </c>
      <c r="E25" s="27">
        <f t="shared" si="3"/>
        <v>676</v>
      </c>
      <c r="F25" s="66">
        <f t="shared" si="0"/>
        <v>114195</v>
      </c>
      <c r="G25" s="67">
        <v>1</v>
      </c>
      <c r="H25" s="27">
        <f t="shared" si="4"/>
        <v>114195</v>
      </c>
      <c r="I25" s="28">
        <v>94.42</v>
      </c>
      <c r="J25" s="28">
        <f t="shared" si="5"/>
        <v>11948946.9</v>
      </c>
      <c r="K25" s="69">
        <v>10023100</v>
      </c>
      <c r="L25" s="69">
        <v>1925846.9</v>
      </c>
      <c r="M25" s="7" t="e">
        <f>ROUND(K25*#REF!,-2)</f>
        <v>#REF!</v>
      </c>
      <c r="N25" s="14" t="e">
        <f>I25-#REF!</f>
        <v>#REF!</v>
      </c>
      <c r="O25" s="7" t="e">
        <f t="shared" si="1"/>
        <v>#REF!</v>
      </c>
      <c r="P25" s="3"/>
      <c r="Q25" s="3"/>
      <c r="R25" s="6">
        <f t="shared" si="6"/>
        <v>0</v>
      </c>
      <c r="S25" s="8" t="e">
        <f t="shared" si="2"/>
        <v>#REF!</v>
      </c>
      <c r="V25" s="22"/>
      <c r="W25" s="2"/>
    </row>
    <row r="26" spans="1:23" ht="19.5" customHeight="1">
      <c r="A26" s="16" t="s">
        <v>50</v>
      </c>
      <c r="B26" s="30">
        <v>121</v>
      </c>
      <c r="C26" s="26">
        <v>329</v>
      </c>
      <c r="D26" s="25">
        <v>0</v>
      </c>
      <c r="E26" s="27">
        <f t="shared" si="3"/>
        <v>450</v>
      </c>
      <c r="F26" s="66">
        <f t="shared" si="0"/>
        <v>75895</v>
      </c>
      <c r="G26" s="67">
        <v>1</v>
      </c>
      <c r="H26" s="27">
        <f t="shared" si="4"/>
        <v>75895</v>
      </c>
      <c r="I26" s="28">
        <v>94.42</v>
      </c>
      <c r="J26" s="28">
        <f t="shared" si="5"/>
        <v>7789321.2599999998</v>
      </c>
      <c r="K26" s="69">
        <v>6661400</v>
      </c>
      <c r="L26" s="69">
        <v>1127921.26</v>
      </c>
      <c r="M26" s="7" t="e">
        <f>ROUND(K26*#REF!,-2)</f>
        <v>#REF!</v>
      </c>
      <c r="N26" s="14" t="e">
        <f>I26-#REF!</f>
        <v>#REF!</v>
      </c>
      <c r="O26" s="7" t="e">
        <f t="shared" si="1"/>
        <v>#REF!</v>
      </c>
      <c r="P26" s="3"/>
      <c r="Q26" s="3"/>
      <c r="R26" s="6">
        <f t="shared" si="6"/>
        <v>0</v>
      </c>
      <c r="S26" s="8" t="e">
        <f t="shared" si="2"/>
        <v>#REF!</v>
      </c>
      <c r="V26" s="22"/>
      <c r="W26" s="2"/>
    </row>
    <row r="27" spans="1:23" ht="19.5" customHeight="1">
      <c r="A27" s="16" t="s">
        <v>51</v>
      </c>
      <c r="B27" s="30">
        <v>4120</v>
      </c>
      <c r="C27" s="26">
        <v>12429</v>
      </c>
      <c r="D27" s="25">
        <v>0</v>
      </c>
      <c r="E27" s="27">
        <f t="shared" si="3"/>
        <v>16549</v>
      </c>
      <c r="F27" s="66">
        <f t="shared" si="0"/>
        <v>2792730</v>
      </c>
      <c r="G27" s="67">
        <v>1</v>
      </c>
      <c r="H27" s="27">
        <f t="shared" si="4"/>
        <v>2792730</v>
      </c>
      <c r="I27" s="28">
        <v>94.42</v>
      </c>
      <c r="J27" s="28">
        <f t="shared" si="5"/>
        <v>245872526.38</v>
      </c>
      <c r="K27" s="69">
        <v>245122900</v>
      </c>
      <c r="L27" s="69">
        <v>749626.38</v>
      </c>
      <c r="M27" s="7" t="e">
        <f>ROUND(K27*#REF!,-2)</f>
        <v>#REF!</v>
      </c>
      <c r="N27" s="14" t="e">
        <f>I27-#REF!</f>
        <v>#REF!</v>
      </c>
      <c r="O27" s="7" t="e">
        <f t="shared" si="1"/>
        <v>#REF!</v>
      </c>
      <c r="P27" s="3">
        <v>564</v>
      </c>
      <c r="Q27" s="3">
        <v>1623</v>
      </c>
      <c r="R27" s="6">
        <f t="shared" si="6"/>
        <v>2187</v>
      </c>
      <c r="S27" s="8" t="e">
        <f t="shared" si="2"/>
        <v>#REF!</v>
      </c>
      <c r="V27" s="22"/>
      <c r="W27" s="2"/>
    </row>
    <row r="28" spans="1:23" ht="19.5" customHeight="1">
      <c r="A28" s="16" t="s">
        <v>52</v>
      </c>
      <c r="B28" s="30">
        <v>2270</v>
      </c>
      <c r="C28" s="26">
        <v>6989</v>
      </c>
      <c r="D28" s="25"/>
      <c r="E28" s="27">
        <f t="shared" si="3"/>
        <v>9259</v>
      </c>
      <c r="F28" s="66">
        <f t="shared" si="0"/>
        <v>1562680</v>
      </c>
      <c r="G28" s="67">
        <v>1</v>
      </c>
      <c r="H28" s="27">
        <f t="shared" si="4"/>
        <v>1562680</v>
      </c>
      <c r="I28" s="28">
        <v>94.42</v>
      </c>
      <c r="J28" s="28">
        <f t="shared" si="5"/>
        <v>164743415.91</v>
      </c>
      <c r="K28" s="69">
        <v>137159200</v>
      </c>
      <c r="L28" s="69">
        <v>27584215.91</v>
      </c>
      <c r="M28" s="7" t="e">
        <f>ROUND(K28*#REF!,-2)</f>
        <v>#REF!</v>
      </c>
      <c r="N28" s="14" t="e">
        <f>I28-#REF!</f>
        <v>#REF!</v>
      </c>
      <c r="O28" s="7" t="e">
        <f t="shared" si="1"/>
        <v>#REF!</v>
      </c>
      <c r="P28" s="3">
        <v>1</v>
      </c>
      <c r="Q28" s="3">
        <v>4</v>
      </c>
      <c r="R28" s="6">
        <f t="shared" si="6"/>
        <v>5</v>
      </c>
      <c r="S28" s="8" t="e">
        <f t="shared" si="2"/>
        <v>#REF!</v>
      </c>
      <c r="V28" s="22"/>
      <c r="W28" s="2"/>
    </row>
    <row r="29" spans="1:23" ht="19.5" customHeight="1">
      <c r="A29" s="16" t="s">
        <v>53</v>
      </c>
      <c r="B29" s="30">
        <v>860</v>
      </c>
      <c r="C29" s="26">
        <v>2982</v>
      </c>
      <c r="D29" s="25">
        <v>0</v>
      </c>
      <c r="E29" s="27">
        <f t="shared" si="3"/>
        <v>3842</v>
      </c>
      <c r="F29" s="66">
        <f t="shared" si="0"/>
        <v>648840</v>
      </c>
      <c r="G29" s="67">
        <v>1</v>
      </c>
      <c r="H29" s="27">
        <f t="shared" si="4"/>
        <v>648840</v>
      </c>
      <c r="I29" s="28">
        <v>94.42</v>
      </c>
      <c r="J29" s="28">
        <f t="shared" si="5"/>
        <v>72384726.319999993</v>
      </c>
      <c r="K29" s="69">
        <v>56949900</v>
      </c>
      <c r="L29" s="69">
        <v>15434826.32</v>
      </c>
      <c r="M29" s="7" t="e">
        <f>ROUND(K29*#REF!,-2)</f>
        <v>#REF!</v>
      </c>
      <c r="N29" s="14" t="e">
        <f>I29-#REF!</f>
        <v>#REF!</v>
      </c>
      <c r="O29" s="7" t="e">
        <f t="shared" si="1"/>
        <v>#REF!</v>
      </c>
      <c r="P29" s="9">
        <v>67</v>
      </c>
      <c r="Q29" s="9">
        <v>218</v>
      </c>
      <c r="R29" s="10">
        <f t="shared" si="6"/>
        <v>285</v>
      </c>
      <c r="S29" s="11" t="e">
        <f t="shared" si="2"/>
        <v>#REF!</v>
      </c>
      <c r="V29" s="22"/>
      <c r="W29" s="2"/>
    </row>
    <row r="30" spans="1:23" ht="19.5" customHeight="1">
      <c r="A30" s="16" t="s">
        <v>54</v>
      </c>
      <c r="B30" s="33">
        <v>378</v>
      </c>
      <c r="C30" s="37">
        <v>1258</v>
      </c>
      <c r="D30" s="25">
        <v>0</v>
      </c>
      <c r="E30" s="27">
        <f t="shared" si="3"/>
        <v>1636</v>
      </c>
      <c r="F30" s="66">
        <f t="shared" si="0"/>
        <v>276230</v>
      </c>
      <c r="G30" s="67">
        <v>1</v>
      </c>
      <c r="H30" s="27">
        <f t="shared" si="4"/>
        <v>276230</v>
      </c>
      <c r="I30" s="28">
        <v>94.42</v>
      </c>
      <c r="J30" s="28">
        <f t="shared" si="5"/>
        <v>30653890.649999999</v>
      </c>
      <c r="K30" s="69">
        <v>24245200</v>
      </c>
      <c r="L30" s="69">
        <v>6408690.6500000004</v>
      </c>
      <c r="M30" s="7" t="e">
        <f>ROUND(K30*#REF!,-2)</f>
        <v>#REF!</v>
      </c>
      <c r="N30" s="14" t="e">
        <f>I30-#REF!</f>
        <v>#REF!</v>
      </c>
      <c r="O30" s="7" t="e">
        <f t="shared" si="1"/>
        <v>#REF!</v>
      </c>
      <c r="P30" s="3"/>
      <c r="Q30" s="3"/>
      <c r="R30" s="6">
        <f t="shared" si="6"/>
        <v>0</v>
      </c>
      <c r="S30" s="8" t="e">
        <f t="shared" si="2"/>
        <v>#REF!</v>
      </c>
      <c r="V30" s="22"/>
      <c r="W30" s="2"/>
    </row>
    <row r="31" spans="1:23" ht="19.5" customHeight="1">
      <c r="A31" s="16" t="s">
        <v>55</v>
      </c>
      <c r="B31" s="30">
        <v>413</v>
      </c>
      <c r="C31" s="37">
        <v>1388</v>
      </c>
      <c r="D31" s="25">
        <v>0</v>
      </c>
      <c r="E31" s="27">
        <f t="shared" si="3"/>
        <v>1801</v>
      </c>
      <c r="F31" s="66">
        <f t="shared" si="0"/>
        <v>304105</v>
      </c>
      <c r="G31" s="67">
        <v>1</v>
      </c>
      <c r="H31" s="27">
        <f t="shared" si="4"/>
        <v>304105</v>
      </c>
      <c r="I31" s="28">
        <v>94.42</v>
      </c>
      <c r="J31" s="28">
        <f t="shared" si="5"/>
        <v>29420165.420000002</v>
      </c>
      <c r="K31" s="69">
        <v>26691800</v>
      </c>
      <c r="L31" s="69">
        <v>2728365.42</v>
      </c>
      <c r="M31" s="7" t="e">
        <f>ROUND(K31*#REF!,-2)</f>
        <v>#REF!</v>
      </c>
      <c r="N31" s="14" t="e">
        <f>I31-#REF!</f>
        <v>#REF!</v>
      </c>
      <c r="O31" s="7" t="e">
        <f t="shared" si="1"/>
        <v>#REF!</v>
      </c>
      <c r="P31" s="3"/>
      <c r="Q31" s="3"/>
      <c r="R31" s="6">
        <f t="shared" si="6"/>
        <v>0</v>
      </c>
      <c r="S31" s="8" t="e">
        <f t="shared" si="2"/>
        <v>#REF!</v>
      </c>
      <c r="V31" s="22"/>
      <c r="W31" s="2"/>
    </row>
    <row r="32" spans="1:23" ht="19.5" customHeight="1">
      <c r="A32" s="16" t="s">
        <v>56</v>
      </c>
      <c r="B32" s="31">
        <v>400</v>
      </c>
      <c r="C32" s="37">
        <v>1206</v>
      </c>
      <c r="D32" s="25">
        <v>0</v>
      </c>
      <c r="E32" s="27">
        <f t="shared" si="3"/>
        <v>1606</v>
      </c>
      <c r="F32" s="66">
        <f t="shared" si="0"/>
        <v>271020</v>
      </c>
      <c r="G32" s="67">
        <v>1</v>
      </c>
      <c r="H32" s="27">
        <f t="shared" si="4"/>
        <v>271020</v>
      </c>
      <c r="I32" s="28">
        <v>94.42</v>
      </c>
      <c r="J32" s="28">
        <f t="shared" si="5"/>
        <v>26791591</v>
      </c>
      <c r="K32" s="69">
        <v>23787900</v>
      </c>
      <c r="L32" s="69">
        <v>3003691</v>
      </c>
      <c r="M32" s="7" t="e">
        <f>ROUND(K32*#REF!,-2)</f>
        <v>#REF!</v>
      </c>
      <c r="N32" s="14" t="e">
        <f>I32-#REF!</f>
        <v>#REF!</v>
      </c>
      <c r="O32" s="7" t="e">
        <f t="shared" si="1"/>
        <v>#REF!</v>
      </c>
      <c r="P32" s="3"/>
      <c r="Q32" s="3"/>
      <c r="R32" s="6">
        <f t="shared" si="6"/>
        <v>0</v>
      </c>
      <c r="S32" s="8" t="e">
        <f t="shared" si="2"/>
        <v>#REF!</v>
      </c>
      <c r="V32" s="22"/>
      <c r="W32" s="2"/>
    </row>
    <row r="33" spans="1:22" ht="28.5" customHeight="1">
      <c r="A33" s="4" t="s">
        <v>4</v>
      </c>
      <c r="B33" s="34">
        <f>SUM(B8:B32)</f>
        <v>12087</v>
      </c>
      <c r="C33" s="34">
        <f>SUM(C8:C32)</f>
        <v>37963</v>
      </c>
      <c r="D33" s="34">
        <f>SUM(D8:D32)</f>
        <v>15</v>
      </c>
      <c r="E33" s="35">
        <f>SUM(E8:E32)</f>
        <v>50065</v>
      </c>
      <c r="F33" s="68">
        <f>SUM(F8:F32)</f>
        <v>8451125</v>
      </c>
      <c r="G33" s="67">
        <v>1</v>
      </c>
      <c r="H33" s="35">
        <f>SUM(H8:H32)</f>
        <v>8451125</v>
      </c>
      <c r="I33" s="28">
        <v>94.42</v>
      </c>
      <c r="J33" s="70">
        <f>SUM(J8:J32)</f>
        <v>825243537.74000001</v>
      </c>
      <c r="K33" s="70">
        <f t="shared" ref="K33:L33" si="7">SUM(K8:K32)</f>
        <v>741770500</v>
      </c>
      <c r="L33" s="70">
        <f t="shared" si="7"/>
        <v>83473037.739999995</v>
      </c>
      <c r="M33" s="18" t="e">
        <f t="shared" ref="M33:T33" si="8">SUM(M8:M32)</f>
        <v>#REF!</v>
      </c>
      <c r="N33" s="18" t="e">
        <f t="shared" si="8"/>
        <v>#REF!</v>
      </c>
      <c r="O33" s="18" t="e">
        <f t="shared" si="8"/>
        <v>#REF!</v>
      </c>
      <c r="P33" s="18">
        <f t="shared" si="8"/>
        <v>730</v>
      </c>
      <c r="Q33" s="18">
        <f t="shared" si="8"/>
        <v>2212</v>
      </c>
      <c r="R33" s="18">
        <f t="shared" si="8"/>
        <v>2942</v>
      </c>
      <c r="S33" s="18" t="e">
        <f t="shared" si="8"/>
        <v>#REF!</v>
      </c>
      <c r="T33" s="18">
        <f t="shared" si="8"/>
        <v>0</v>
      </c>
      <c r="V33" s="2"/>
    </row>
    <row r="34" spans="1:22">
      <c r="E34" s="24"/>
      <c r="J34" s="2"/>
      <c r="L34" s="2"/>
    </row>
    <row r="35" spans="1:22" ht="15">
      <c r="J35" s="23"/>
      <c r="K35" s="2"/>
    </row>
    <row r="36" spans="1:22" ht="15">
      <c r="J36" s="23"/>
      <c r="K36" s="2"/>
    </row>
    <row r="37" spans="1:22" ht="15">
      <c r="J37" s="23"/>
      <c r="K37" s="2"/>
    </row>
    <row r="38" spans="1:22" ht="15">
      <c r="J38" s="23"/>
      <c r="K38" s="2"/>
    </row>
    <row r="39" spans="1:22" ht="15">
      <c r="J39" s="23"/>
      <c r="K39" s="2"/>
    </row>
    <row r="40" spans="1:22" ht="15">
      <c r="J40" s="23"/>
      <c r="K40" s="2"/>
    </row>
    <row r="41" spans="1:22" ht="15">
      <c r="J41" s="23"/>
      <c r="K41" s="2"/>
    </row>
    <row r="42" spans="1:22" ht="15">
      <c r="J42" s="23"/>
      <c r="K42" s="2"/>
    </row>
    <row r="43" spans="1:22" ht="15">
      <c r="J43" s="23"/>
      <c r="K43" s="2"/>
    </row>
    <row r="44" spans="1:22" ht="15">
      <c r="J44" s="23"/>
      <c r="K44" s="2"/>
    </row>
    <row r="45" spans="1:22" ht="15">
      <c r="J45" s="23"/>
      <c r="K45" s="2"/>
    </row>
    <row r="46" spans="1:22" ht="15">
      <c r="J46" s="23"/>
      <c r="K46" s="2"/>
    </row>
    <row r="47" spans="1:22" ht="15">
      <c r="J47" s="23"/>
      <c r="K47" s="2"/>
    </row>
    <row r="48" spans="1:22" ht="15">
      <c r="J48" s="23"/>
      <c r="K48" s="2"/>
    </row>
    <row r="49" spans="10:11" ht="15">
      <c r="J49" s="23"/>
      <c r="K49" s="2"/>
    </row>
    <row r="50" spans="10:11" ht="15">
      <c r="J50" s="23"/>
      <c r="K50" s="2"/>
    </row>
    <row r="51" spans="10:11" ht="15">
      <c r="J51" s="23"/>
      <c r="K51" s="2"/>
    </row>
    <row r="52" spans="10:11" ht="15">
      <c r="J52" s="23"/>
      <c r="K52" s="2"/>
    </row>
    <row r="53" spans="10:11" ht="15">
      <c r="J53" s="23"/>
      <c r="K53" s="2"/>
    </row>
    <row r="54" spans="10:11" ht="15">
      <c r="J54" s="23"/>
      <c r="K54" s="2"/>
    </row>
    <row r="55" spans="10:11" ht="15">
      <c r="J55" s="23"/>
      <c r="K55" s="2"/>
    </row>
    <row r="56" spans="10:11" ht="15">
      <c r="J56" s="23"/>
      <c r="K56" s="2"/>
    </row>
    <row r="57" spans="10:11" ht="15">
      <c r="J57" s="23"/>
      <c r="K57" s="2"/>
    </row>
    <row r="58" spans="10:11" ht="15">
      <c r="J58" s="23"/>
      <c r="K58" s="2"/>
    </row>
    <row r="59" spans="10:11" ht="15">
      <c r="J59" s="23"/>
      <c r="K59" s="2"/>
    </row>
  </sheetData>
  <mergeCells count="1">
    <mergeCell ref="A3:O3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9"/>
  <sheetViews>
    <sheetView view="pageBreakPreview" zoomScale="70" zoomScaleNormal="73" zoomScaleSheetLayoutView="70" workbookViewId="0">
      <pane xSplit="1" ySplit="7" topLeftCell="B8" activePane="bottomRight" state="frozen"/>
      <selection activeCell="R39" sqref="R39"/>
      <selection pane="topRight" activeCell="R39" sqref="R39"/>
      <selection pane="bottomLeft" activeCell="R39" sqref="R39"/>
      <selection pane="bottomRight" activeCell="F15" sqref="F15"/>
    </sheetView>
  </sheetViews>
  <sheetFormatPr defaultRowHeight="12.75"/>
  <cols>
    <col min="1" max="1" width="66.140625" style="1" customWidth="1"/>
    <col min="2" max="2" width="14.42578125" style="1" customWidth="1"/>
    <col min="3" max="4" width="15.28515625" style="1" customWidth="1"/>
    <col min="5" max="5" width="10.28515625" style="1" customWidth="1"/>
    <col min="6" max="6" width="15.42578125" style="1" customWidth="1"/>
    <col min="7" max="7" width="11.7109375" style="1" customWidth="1"/>
    <col min="8" max="8" width="15.42578125" style="1" customWidth="1"/>
    <col min="9" max="10" width="19.28515625" style="1" customWidth="1"/>
    <col min="11" max="11" width="23.42578125" style="1" customWidth="1"/>
    <col min="12" max="12" width="19.28515625" style="1" customWidth="1"/>
    <col min="13" max="13" width="19.28515625" style="1" hidden="1" customWidth="1"/>
    <col min="14" max="14" width="15.85546875" style="1" hidden="1" customWidth="1"/>
    <col min="15" max="15" width="15.42578125" style="1" hidden="1" customWidth="1"/>
    <col min="16" max="17" width="11.85546875" style="1" hidden="1" customWidth="1"/>
    <col min="18" max="19" width="14" style="1" hidden="1" customWidth="1"/>
    <col min="20" max="20" width="0" style="1" hidden="1" customWidth="1"/>
    <col min="21" max="21" width="9.140625" style="1"/>
    <col min="22" max="22" width="15.85546875" style="1" customWidth="1"/>
    <col min="23" max="23" width="9.140625" style="1"/>
    <col min="24" max="24" width="15.85546875" style="1" customWidth="1"/>
    <col min="25" max="16384" width="9.140625" style="1"/>
  </cols>
  <sheetData>
    <row r="1" spans="1:24">
      <c r="N1" s="1" t="s">
        <v>5</v>
      </c>
    </row>
    <row r="3" spans="1:24" ht="33" customHeight="1">
      <c r="A3" s="74" t="s">
        <v>59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24" hidden="1"/>
    <row r="5" spans="1:24" ht="15.75">
      <c r="H5" s="72"/>
      <c r="I5" s="73"/>
      <c r="J5" s="72"/>
      <c r="P5" s="1" t="s">
        <v>6</v>
      </c>
    </row>
    <row r="6" spans="1:24" ht="76.5" customHeight="1">
      <c r="A6" s="29" t="s">
        <v>0</v>
      </c>
      <c r="B6" s="29" t="s">
        <v>19</v>
      </c>
      <c r="C6" s="29" t="s">
        <v>20</v>
      </c>
      <c r="D6" s="29" t="s">
        <v>16</v>
      </c>
      <c r="E6" s="29" t="s">
        <v>1</v>
      </c>
      <c r="F6" s="29" t="s">
        <v>25</v>
      </c>
      <c r="G6" s="29" t="s">
        <v>18</v>
      </c>
      <c r="H6" s="29" t="s">
        <v>29</v>
      </c>
      <c r="I6" s="38" t="s">
        <v>2</v>
      </c>
      <c r="J6" s="38" t="s">
        <v>60</v>
      </c>
      <c r="K6" s="38" t="s">
        <v>65</v>
      </c>
      <c r="L6" s="38" t="s">
        <v>66</v>
      </c>
      <c r="M6" s="29" t="s">
        <v>15</v>
      </c>
      <c r="N6" s="29" t="s">
        <v>14</v>
      </c>
      <c r="O6" s="29" t="s">
        <v>10</v>
      </c>
      <c r="P6" s="15" t="s">
        <v>11</v>
      </c>
      <c r="Q6" s="15" t="s">
        <v>12</v>
      </c>
      <c r="R6" s="15" t="s">
        <v>13</v>
      </c>
      <c r="S6" s="29" t="s">
        <v>3</v>
      </c>
    </row>
    <row r="7" spans="1:24" ht="25.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 t="s">
        <v>26</v>
      </c>
      <c r="G7" s="12">
        <v>7</v>
      </c>
      <c r="H7" s="12" t="s">
        <v>21</v>
      </c>
      <c r="I7" s="12">
        <v>9</v>
      </c>
      <c r="J7" s="12" t="s">
        <v>22</v>
      </c>
      <c r="K7" s="12" t="s">
        <v>31</v>
      </c>
      <c r="L7" s="12"/>
      <c r="M7" s="12" t="s">
        <v>17</v>
      </c>
      <c r="N7" s="12" t="s">
        <v>7</v>
      </c>
      <c r="O7" s="12" t="s">
        <v>8</v>
      </c>
      <c r="P7" s="3"/>
      <c r="Q7" s="3"/>
      <c r="R7" s="3"/>
      <c r="S7" s="3" t="s">
        <v>9</v>
      </c>
      <c r="T7" s="1">
        <v>11</v>
      </c>
    </row>
    <row r="8" spans="1:24" ht="19.5" customHeight="1">
      <c r="A8" s="16" t="s">
        <v>32</v>
      </c>
      <c r="B8" s="30">
        <v>560</v>
      </c>
      <c r="C8" s="27">
        <v>1837</v>
      </c>
      <c r="D8" s="25"/>
      <c r="E8" s="27">
        <f>B8+C8+D8</f>
        <v>2397</v>
      </c>
      <c r="F8" s="13">
        <f t="shared" ref="F8:F32" si="0">B8*165+C8*170+D8*204</f>
        <v>404690</v>
      </c>
      <c r="G8" s="19">
        <v>1</v>
      </c>
      <c r="H8" s="13">
        <f>F8*G8</f>
        <v>404690</v>
      </c>
      <c r="I8" s="28">
        <v>98.19</v>
      </c>
      <c r="J8" s="28">
        <f>K8+L8</f>
        <v>40786056.289999999</v>
      </c>
      <c r="K8" s="69">
        <v>35694300</v>
      </c>
      <c r="L8" s="69">
        <v>5091756.29</v>
      </c>
      <c r="M8" s="7" t="e">
        <f>ROUND(K8*#REF!,-2)</f>
        <v>#REF!</v>
      </c>
      <c r="N8" s="14" t="e">
        <f>I8-#REF!</f>
        <v>#REF!</v>
      </c>
      <c r="O8" s="7" t="e">
        <f t="shared" ref="O8:O32" si="1">ROUND(F8*N8/1000,1)</f>
        <v>#REF!</v>
      </c>
      <c r="P8" s="6">
        <f>49+10</f>
        <v>59</v>
      </c>
      <c r="Q8" s="3">
        <v>230</v>
      </c>
      <c r="R8" s="6">
        <f>P8+Q8</f>
        <v>289</v>
      </c>
      <c r="S8" s="8" t="e">
        <f t="shared" ref="S8:S32" si="2">K8+O8</f>
        <v>#REF!</v>
      </c>
      <c r="V8" s="23"/>
      <c r="W8" s="2"/>
      <c r="X8" s="2"/>
    </row>
    <row r="9" spans="1:24" ht="19.5" customHeight="1">
      <c r="A9" s="16" t="s">
        <v>33</v>
      </c>
      <c r="B9" s="30">
        <v>87</v>
      </c>
      <c r="C9" s="26">
        <v>304</v>
      </c>
      <c r="D9" s="25"/>
      <c r="E9" s="27">
        <f t="shared" ref="E9:E32" si="3">B9+C9+D9</f>
        <v>391</v>
      </c>
      <c r="F9" s="13">
        <f t="shared" si="0"/>
        <v>66035</v>
      </c>
      <c r="G9" s="19">
        <v>1</v>
      </c>
      <c r="H9" s="13">
        <f t="shared" ref="H9:H32" si="4">F9*G9</f>
        <v>66035</v>
      </c>
      <c r="I9" s="28">
        <v>98.19</v>
      </c>
      <c r="J9" s="28">
        <f t="shared" ref="J9:J32" si="5">K9+L9</f>
        <v>9283533.0500000007</v>
      </c>
      <c r="K9" s="69">
        <v>5824400</v>
      </c>
      <c r="L9" s="69">
        <v>3459133.05</v>
      </c>
      <c r="M9" s="7" t="e">
        <f>ROUND(K9*#REF!,-2)</f>
        <v>#REF!</v>
      </c>
      <c r="N9" s="14" t="e">
        <f>I9-#REF!</f>
        <v>#REF!</v>
      </c>
      <c r="O9" s="7" t="e">
        <f t="shared" si="1"/>
        <v>#REF!</v>
      </c>
      <c r="P9" s="3">
        <v>3</v>
      </c>
      <c r="Q9" s="3">
        <v>6</v>
      </c>
      <c r="R9" s="6">
        <f t="shared" ref="R9:R32" si="6">P9+Q9</f>
        <v>9</v>
      </c>
      <c r="S9" s="8" t="e">
        <f t="shared" si="2"/>
        <v>#REF!</v>
      </c>
      <c r="V9" s="23"/>
      <c r="W9" s="2"/>
      <c r="X9" s="2"/>
    </row>
    <row r="10" spans="1:24" ht="19.5" customHeight="1">
      <c r="A10" s="16" t="s">
        <v>34</v>
      </c>
      <c r="B10" s="30">
        <v>95</v>
      </c>
      <c r="C10" s="26">
        <v>385</v>
      </c>
      <c r="D10" s="25">
        <v>15</v>
      </c>
      <c r="E10" s="27">
        <f t="shared" si="3"/>
        <v>495</v>
      </c>
      <c r="F10" s="13">
        <f t="shared" si="0"/>
        <v>84185</v>
      </c>
      <c r="G10" s="19">
        <v>1</v>
      </c>
      <c r="H10" s="13">
        <f t="shared" si="4"/>
        <v>84185</v>
      </c>
      <c r="I10" s="28">
        <v>98.19</v>
      </c>
      <c r="J10" s="28">
        <f t="shared" si="5"/>
        <v>8256143.6699999999</v>
      </c>
      <c r="K10" s="69">
        <v>7425300</v>
      </c>
      <c r="L10" s="69">
        <v>830843.67</v>
      </c>
      <c r="M10" s="7" t="e">
        <f>ROUND(K10*#REF!,-2)</f>
        <v>#REF!</v>
      </c>
      <c r="N10" s="14" t="e">
        <f>I10-#REF!</f>
        <v>#REF!</v>
      </c>
      <c r="O10" s="7" t="e">
        <f t="shared" si="1"/>
        <v>#REF!</v>
      </c>
      <c r="P10" s="3">
        <v>0</v>
      </c>
      <c r="Q10" s="3">
        <v>15</v>
      </c>
      <c r="R10" s="6">
        <f t="shared" si="6"/>
        <v>15</v>
      </c>
      <c r="S10" s="8" t="e">
        <f t="shared" si="2"/>
        <v>#REF!</v>
      </c>
      <c r="V10" s="23"/>
      <c r="W10" s="2"/>
      <c r="X10" s="2"/>
    </row>
    <row r="11" spans="1:24" ht="19.5" customHeight="1">
      <c r="A11" s="16" t="s">
        <v>35</v>
      </c>
      <c r="B11" s="30">
        <v>110</v>
      </c>
      <c r="C11" s="26">
        <v>460</v>
      </c>
      <c r="D11" s="25">
        <v>0</v>
      </c>
      <c r="E11" s="27">
        <f t="shared" si="3"/>
        <v>570</v>
      </c>
      <c r="F11" s="13">
        <f t="shared" si="0"/>
        <v>96350</v>
      </c>
      <c r="G11" s="19">
        <v>1</v>
      </c>
      <c r="H11" s="13">
        <f t="shared" si="4"/>
        <v>96350</v>
      </c>
      <c r="I11" s="28">
        <v>98.19</v>
      </c>
      <c r="J11" s="28">
        <f t="shared" si="5"/>
        <v>9557404.5800000001</v>
      </c>
      <c r="K11" s="69">
        <v>8498200</v>
      </c>
      <c r="L11" s="69">
        <v>1059204.58</v>
      </c>
      <c r="M11" s="7" t="e">
        <f>ROUND(K11*#REF!,-2)</f>
        <v>#REF!</v>
      </c>
      <c r="N11" s="14" t="e">
        <f>I11-#REF!</f>
        <v>#REF!</v>
      </c>
      <c r="O11" s="7" t="e">
        <f t="shared" si="1"/>
        <v>#REF!</v>
      </c>
      <c r="P11" s="3"/>
      <c r="Q11" s="3"/>
      <c r="R11" s="6">
        <f t="shared" si="6"/>
        <v>0</v>
      </c>
      <c r="S11" s="8" t="e">
        <f t="shared" si="2"/>
        <v>#REF!</v>
      </c>
      <c r="V11" s="23"/>
      <c r="W11" s="2"/>
      <c r="X11" s="2"/>
    </row>
    <row r="12" spans="1:24" ht="19.5" customHeight="1">
      <c r="A12" s="16" t="s">
        <v>36</v>
      </c>
      <c r="B12" s="30">
        <v>200</v>
      </c>
      <c r="C12" s="36">
        <v>599</v>
      </c>
      <c r="D12" s="25"/>
      <c r="E12" s="27">
        <f t="shared" si="3"/>
        <v>799</v>
      </c>
      <c r="F12" s="13">
        <f t="shared" si="0"/>
        <v>134830</v>
      </c>
      <c r="G12" s="19">
        <v>1</v>
      </c>
      <c r="H12" s="13">
        <f t="shared" si="4"/>
        <v>134830</v>
      </c>
      <c r="I12" s="28">
        <v>98.19</v>
      </c>
      <c r="J12" s="28">
        <f t="shared" si="5"/>
        <v>13104463.01</v>
      </c>
      <c r="K12" s="69">
        <v>11892200</v>
      </c>
      <c r="L12" s="69">
        <v>1212263.01</v>
      </c>
      <c r="M12" s="7" t="e">
        <f>ROUND(K12*#REF!,-2)</f>
        <v>#REF!</v>
      </c>
      <c r="N12" s="14" t="e">
        <f>I12-#REF!</f>
        <v>#REF!</v>
      </c>
      <c r="O12" s="7" t="e">
        <f t="shared" si="1"/>
        <v>#REF!</v>
      </c>
      <c r="P12" s="3"/>
      <c r="Q12" s="3"/>
      <c r="R12" s="6">
        <f t="shared" si="6"/>
        <v>0</v>
      </c>
      <c r="S12" s="8" t="e">
        <f t="shared" si="2"/>
        <v>#REF!</v>
      </c>
      <c r="V12" s="23"/>
      <c r="W12" s="2"/>
      <c r="X12" s="2"/>
    </row>
    <row r="13" spans="1:24" ht="19.5" customHeight="1">
      <c r="A13" s="16" t="s">
        <v>37</v>
      </c>
      <c r="B13" s="30">
        <v>204</v>
      </c>
      <c r="C13" s="36">
        <v>620</v>
      </c>
      <c r="D13" s="25"/>
      <c r="E13" s="27">
        <f t="shared" si="3"/>
        <v>824</v>
      </c>
      <c r="F13" s="13">
        <f t="shared" si="0"/>
        <v>139060</v>
      </c>
      <c r="G13" s="19">
        <v>1</v>
      </c>
      <c r="H13" s="13">
        <f t="shared" si="4"/>
        <v>139060</v>
      </c>
      <c r="I13" s="28">
        <v>98.19</v>
      </c>
      <c r="J13" s="28">
        <f t="shared" si="5"/>
        <v>13961713.300000001</v>
      </c>
      <c r="K13" s="69">
        <v>12265300</v>
      </c>
      <c r="L13" s="69">
        <v>1696413.3</v>
      </c>
      <c r="M13" s="7" t="e">
        <f>ROUND(K13*#REF!,-2)</f>
        <v>#REF!</v>
      </c>
      <c r="N13" s="14" t="e">
        <f>I13-#REF!</f>
        <v>#REF!</v>
      </c>
      <c r="O13" s="7" t="e">
        <f t="shared" si="1"/>
        <v>#REF!</v>
      </c>
      <c r="P13" s="3"/>
      <c r="Q13" s="3"/>
      <c r="R13" s="6">
        <f t="shared" si="6"/>
        <v>0</v>
      </c>
      <c r="S13" s="8" t="e">
        <f t="shared" si="2"/>
        <v>#REF!</v>
      </c>
      <c r="V13" s="23"/>
      <c r="W13" s="2"/>
      <c r="X13" s="2"/>
    </row>
    <row r="14" spans="1:24" ht="19.5" customHeight="1">
      <c r="A14" s="16" t="s">
        <v>38</v>
      </c>
      <c r="B14" s="30">
        <v>99</v>
      </c>
      <c r="C14" s="36">
        <v>380</v>
      </c>
      <c r="D14" s="25">
        <v>0</v>
      </c>
      <c r="E14" s="27">
        <f t="shared" si="3"/>
        <v>479</v>
      </c>
      <c r="F14" s="13">
        <f t="shared" si="0"/>
        <v>80935</v>
      </c>
      <c r="G14" s="19">
        <v>1</v>
      </c>
      <c r="H14" s="13">
        <f t="shared" si="4"/>
        <v>80935</v>
      </c>
      <c r="I14" s="28">
        <v>98.19</v>
      </c>
      <c r="J14" s="28">
        <f t="shared" si="5"/>
        <v>8888234.6099999994</v>
      </c>
      <c r="K14" s="69">
        <v>7138600</v>
      </c>
      <c r="L14" s="69">
        <v>1749634.61</v>
      </c>
      <c r="M14" s="7" t="e">
        <f>ROUND(K14*#REF!,-2)</f>
        <v>#REF!</v>
      </c>
      <c r="N14" s="14" t="e">
        <f>I14-#REF!</f>
        <v>#REF!</v>
      </c>
      <c r="O14" s="7" t="e">
        <f t="shared" si="1"/>
        <v>#REF!</v>
      </c>
      <c r="P14" s="3"/>
      <c r="Q14" s="3"/>
      <c r="R14" s="6">
        <f t="shared" si="6"/>
        <v>0</v>
      </c>
      <c r="S14" s="8" t="e">
        <f t="shared" si="2"/>
        <v>#REF!</v>
      </c>
      <c r="V14" s="23"/>
      <c r="W14" s="2"/>
      <c r="X14" s="2"/>
    </row>
    <row r="15" spans="1:24" ht="19.5" customHeight="1">
      <c r="A15" s="16" t="s">
        <v>39</v>
      </c>
      <c r="B15" s="30">
        <v>96</v>
      </c>
      <c r="C15" s="36">
        <v>315</v>
      </c>
      <c r="D15" s="25">
        <v>0</v>
      </c>
      <c r="E15" s="27">
        <f t="shared" si="3"/>
        <v>411</v>
      </c>
      <c r="F15" s="13">
        <f t="shared" si="0"/>
        <v>69390</v>
      </c>
      <c r="G15" s="19">
        <v>1</v>
      </c>
      <c r="H15" s="13">
        <f t="shared" si="4"/>
        <v>69390</v>
      </c>
      <c r="I15" s="28">
        <v>98.19</v>
      </c>
      <c r="J15" s="28">
        <f t="shared" si="5"/>
        <v>7138613.5099999998</v>
      </c>
      <c r="K15" s="69">
        <v>6120300</v>
      </c>
      <c r="L15" s="69">
        <v>1018313.51</v>
      </c>
      <c r="M15" s="7" t="e">
        <f>ROUND(K15*#REF!,-2)</f>
        <v>#REF!</v>
      </c>
      <c r="N15" s="14" t="e">
        <f>I15-#REF!</f>
        <v>#REF!</v>
      </c>
      <c r="O15" s="7" t="e">
        <f t="shared" si="1"/>
        <v>#REF!</v>
      </c>
      <c r="P15" s="3">
        <v>12</v>
      </c>
      <c r="Q15" s="3">
        <v>31</v>
      </c>
      <c r="R15" s="6">
        <f t="shared" si="6"/>
        <v>43</v>
      </c>
      <c r="S15" s="8" t="e">
        <f t="shared" si="2"/>
        <v>#REF!</v>
      </c>
      <c r="V15" s="23"/>
      <c r="W15" s="2"/>
      <c r="X15" s="2"/>
    </row>
    <row r="16" spans="1:24" ht="19.5" customHeight="1">
      <c r="A16" s="16" t="s">
        <v>40</v>
      </c>
      <c r="B16" s="30">
        <v>136</v>
      </c>
      <c r="C16" s="36">
        <v>406</v>
      </c>
      <c r="D16" s="25"/>
      <c r="E16" s="27">
        <f t="shared" si="3"/>
        <v>542</v>
      </c>
      <c r="F16" s="13">
        <f t="shared" si="0"/>
        <v>91460</v>
      </c>
      <c r="G16" s="19">
        <v>1</v>
      </c>
      <c r="H16" s="13">
        <f t="shared" si="4"/>
        <v>91460</v>
      </c>
      <c r="I16" s="28">
        <v>98.19</v>
      </c>
      <c r="J16" s="28">
        <f t="shared" si="5"/>
        <v>8939955.8399999999</v>
      </c>
      <c r="K16" s="69">
        <v>8066900</v>
      </c>
      <c r="L16" s="69">
        <v>873055.84</v>
      </c>
      <c r="M16" s="7" t="e">
        <f>ROUND(K16*#REF!,-2)</f>
        <v>#REF!</v>
      </c>
      <c r="N16" s="14" t="e">
        <f>I16-#REF!</f>
        <v>#REF!</v>
      </c>
      <c r="O16" s="7" t="e">
        <f t="shared" si="1"/>
        <v>#REF!</v>
      </c>
      <c r="P16" s="3"/>
      <c r="Q16" s="3"/>
      <c r="R16" s="6">
        <f t="shared" si="6"/>
        <v>0</v>
      </c>
      <c r="S16" s="8" t="e">
        <f t="shared" si="2"/>
        <v>#REF!</v>
      </c>
      <c r="V16" s="23"/>
      <c r="W16" s="2"/>
      <c r="X16" s="2"/>
    </row>
    <row r="17" spans="1:24" ht="19.5" customHeight="1">
      <c r="A17" s="16" t="s">
        <v>41</v>
      </c>
      <c r="B17" s="32">
        <v>42</v>
      </c>
      <c r="C17" s="36">
        <v>152</v>
      </c>
      <c r="D17" s="25">
        <v>0</v>
      </c>
      <c r="E17" s="27">
        <f t="shared" si="3"/>
        <v>194</v>
      </c>
      <c r="F17" s="13">
        <f t="shared" si="0"/>
        <v>32770</v>
      </c>
      <c r="G17" s="19">
        <v>1</v>
      </c>
      <c r="H17" s="13">
        <f t="shared" si="4"/>
        <v>32770</v>
      </c>
      <c r="I17" s="28">
        <v>98.19</v>
      </c>
      <c r="J17" s="28">
        <f t="shared" si="5"/>
        <v>4041137.6799999997</v>
      </c>
      <c r="K17" s="69">
        <v>2890400</v>
      </c>
      <c r="L17" s="69">
        <v>1150737.68</v>
      </c>
      <c r="M17" s="7" t="e">
        <f>ROUND(K17*#REF!,-2)</f>
        <v>#REF!</v>
      </c>
      <c r="N17" s="14" t="e">
        <f>I17-#REF!</f>
        <v>#REF!</v>
      </c>
      <c r="O17" s="7" t="e">
        <f t="shared" si="1"/>
        <v>#REF!</v>
      </c>
      <c r="P17" s="3"/>
      <c r="Q17" s="3">
        <v>4</v>
      </c>
      <c r="R17" s="6">
        <f t="shared" si="6"/>
        <v>4</v>
      </c>
      <c r="S17" s="8" t="e">
        <f t="shared" si="2"/>
        <v>#REF!</v>
      </c>
      <c r="V17" s="23"/>
      <c r="W17" s="2"/>
      <c r="X17" s="2"/>
    </row>
    <row r="18" spans="1:24" ht="19.5" customHeight="1">
      <c r="A18" s="16" t="s">
        <v>42</v>
      </c>
      <c r="B18" s="30">
        <v>43</v>
      </c>
      <c r="C18" s="36">
        <v>199</v>
      </c>
      <c r="D18" s="25"/>
      <c r="E18" s="27">
        <f t="shared" si="3"/>
        <v>242</v>
      </c>
      <c r="F18" s="13">
        <f t="shared" si="0"/>
        <v>40925</v>
      </c>
      <c r="G18" s="19">
        <v>1</v>
      </c>
      <c r="H18" s="13">
        <f t="shared" si="4"/>
        <v>40925</v>
      </c>
      <c r="I18" s="28">
        <v>98.19</v>
      </c>
      <c r="J18" s="28">
        <f t="shared" si="5"/>
        <v>4022007.82</v>
      </c>
      <c r="K18" s="69">
        <v>3609700</v>
      </c>
      <c r="L18" s="69">
        <v>412307.82</v>
      </c>
      <c r="M18" s="7" t="e">
        <f>ROUND(K18*#REF!,-2)</f>
        <v>#REF!</v>
      </c>
      <c r="N18" s="14" t="e">
        <f>I18-#REF!</f>
        <v>#REF!</v>
      </c>
      <c r="O18" s="7" t="e">
        <f t="shared" si="1"/>
        <v>#REF!</v>
      </c>
      <c r="P18" s="3"/>
      <c r="Q18" s="3"/>
      <c r="R18" s="6">
        <f t="shared" si="6"/>
        <v>0</v>
      </c>
      <c r="S18" s="8" t="e">
        <f t="shared" si="2"/>
        <v>#REF!</v>
      </c>
      <c r="V18" s="23"/>
      <c r="W18" s="2"/>
      <c r="X18" s="2"/>
    </row>
    <row r="19" spans="1:24" ht="19.5" customHeight="1">
      <c r="A19" s="16" t="s">
        <v>43</v>
      </c>
      <c r="B19" s="30">
        <v>300</v>
      </c>
      <c r="C19" s="36">
        <v>910</v>
      </c>
      <c r="D19" s="25">
        <v>0</v>
      </c>
      <c r="E19" s="27">
        <f t="shared" si="3"/>
        <v>1210</v>
      </c>
      <c r="F19" s="13">
        <f t="shared" si="0"/>
        <v>204200</v>
      </c>
      <c r="G19" s="19">
        <v>1</v>
      </c>
      <c r="H19" s="13">
        <f t="shared" si="4"/>
        <v>204200</v>
      </c>
      <c r="I19" s="28">
        <v>98.19</v>
      </c>
      <c r="J19" s="28">
        <f t="shared" si="5"/>
        <v>18525712.960000001</v>
      </c>
      <c r="K19" s="69">
        <v>18010800</v>
      </c>
      <c r="L19" s="69">
        <v>514912.96</v>
      </c>
      <c r="M19" s="7" t="e">
        <f>ROUND(K19*#REF!,-2)</f>
        <v>#REF!</v>
      </c>
      <c r="N19" s="14" t="e">
        <f>I19-#REF!</f>
        <v>#REF!</v>
      </c>
      <c r="O19" s="7" t="e">
        <f t="shared" si="1"/>
        <v>#REF!</v>
      </c>
      <c r="P19" s="3"/>
      <c r="Q19" s="3">
        <v>4</v>
      </c>
      <c r="R19" s="6">
        <f t="shared" si="6"/>
        <v>4</v>
      </c>
      <c r="S19" s="8" t="e">
        <f t="shared" si="2"/>
        <v>#REF!</v>
      </c>
      <c r="V19" s="23"/>
      <c r="W19" s="2"/>
      <c r="X19" s="2"/>
    </row>
    <row r="20" spans="1:24" ht="19.5" customHeight="1">
      <c r="A20" s="16" t="s">
        <v>44</v>
      </c>
      <c r="B20" s="33">
        <v>238</v>
      </c>
      <c r="C20" s="26">
        <v>730</v>
      </c>
      <c r="D20" s="25">
        <v>0</v>
      </c>
      <c r="E20" s="27">
        <f t="shared" si="3"/>
        <v>968</v>
      </c>
      <c r="F20" s="13">
        <f t="shared" si="0"/>
        <v>163370</v>
      </c>
      <c r="G20" s="19">
        <v>1</v>
      </c>
      <c r="H20" s="13">
        <f t="shared" si="4"/>
        <v>163370</v>
      </c>
      <c r="I20" s="28">
        <v>98.19</v>
      </c>
      <c r="J20" s="28">
        <f t="shared" si="5"/>
        <v>16978717.509999998</v>
      </c>
      <c r="K20" s="69">
        <v>14409500</v>
      </c>
      <c r="L20" s="69">
        <v>2569217.5099999998</v>
      </c>
      <c r="M20" s="7" t="e">
        <f>ROUND(K20*#REF!,-2)</f>
        <v>#REF!</v>
      </c>
      <c r="N20" s="14" t="e">
        <f>I20-#REF!</f>
        <v>#REF!</v>
      </c>
      <c r="O20" s="7" t="e">
        <f t="shared" si="1"/>
        <v>#REF!</v>
      </c>
      <c r="P20" s="3">
        <v>16</v>
      </c>
      <c r="Q20" s="3">
        <v>60</v>
      </c>
      <c r="R20" s="6">
        <f t="shared" si="6"/>
        <v>76</v>
      </c>
      <c r="S20" s="8" t="e">
        <f t="shared" si="2"/>
        <v>#REF!</v>
      </c>
      <c r="V20" s="23"/>
      <c r="W20" s="2"/>
      <c r="X20" s="2"/>
    </row>
    <row r="21" spans="1:24" ht="19.5" customHeight="1">
      <c r="A21" s="16" t="s">
        <v>45</v>
      </c>
      <c r="B21" s="30">
        <v>170</v>
      </c>
      <c r="C21" s="26">
        <v>496</v>
      </c>
      <c r="D21" s="25">
        <v>0</v>
      </c>
      <c r="E21" s="27">
        <f t="shared" si="3"/>
        <v>666</v>
      </c>
      <c r="F21" s="13">
        <f t="shared" si="0"/>
        <v>112370</v>
      </c>
      <c r="G21" s="19">
        <v>1</v>
      </c>
      <c r="H21" s="13">
        <f t="shared" si="4"/>
        <v>112370</v>
      </c>
      <c r="I21" s="28">
        <v>98.19</v>
      </c>
      <c r="J21" s="28">
        <f t="shared" si="5"/>
        <v>11966699.83</v>
      </c>
      <c r="K21" s="69">
        <v>9911200</v>
      </c>
      <c r="L21" s="69">
        <v>2055499.83</v>
      </c>
      <c r="M21" s="7" t="e">
        <f>ROUND(K21*#REF!,-2)</f>
        <v>#REF!</v>
      </c>
      <c r="N21" s="14" t="e">
        <f>I21-#REF!</f>
        <v>#REF!</v>
      </c>
      <c r="O21" s="7" t="e">
        <f t="shared" si="1"/>
        <v>#REF!</v>
      </c>
      <c r="P21" s="3"/>
      <c r="Q21" s="3"/>
      <c r="R21" s="6">
        <f t="shared" si="6"/>
        <v>0</v>
      </c>
      <c r="S21" s="8" t="e">
        <f t="shared" si="2"/>
        <v>#REF!</v>
      </c>
      <c r="V21" s="23"/>
      <c r="W21" s="2"/>
      <c r="X21" s="2"/>
    </row>
    <row r="22" spans="1:24" ht="19.5" customHeight="1">
      <c r="A22" s="16" t="s">
        <v>46</v>
      </c>
      <c r="B22" s="30">
        <v>297</v>
      </c>
      <c r="C22" s="26">
        <v>1178</v>
      </c>
      <c r="D22" s="25">
        <v>0</v>
      </c>
      <c r="E22" s="27">
        <f t="shared" si="3"/>
        <v>1475</v>
      </c>
      <c r="F22" s="13">
        <f t="shared" si="0"/>
        <v>249265</v>
      </c>
      <c r="G22" s="19">
        <v>1</v>
      </c>
      <c r="H22" s="13">
        <f t="shared" si="4"/>
        <v>249265</v>
      </c>
      <c r="I22" s="28">
        <v>98.19</v>
      </c>
      <c r="J22" s="28">
        <f t="shared" si="5"/>
        <v>23399424.539999999</v>
      </c>
      <c r="K22" s="69">
        <v>21985600</v>
      </c>
      <c r="L22" s="69">
        <v>1413824.54</v>
      </c>
      <c r="M22" s="7" t="e">
        <f>ROUND(K22*#REF!,-2)</f>
        <v>#REF!</v>
      </c>
      <c r="N22" s="14" t="e">
        <f>I22-#REF!</f>
        <v>#REF!</v>
      </c>
      <c r="O22" s="7" t="e">
        <f t="shared" si="1"/>
        <v>#REF!</v>
      </c>
      <c r="P22" s="3">
        <v>8</v>
      </c>
      <c r="Q22" s="3">
        <v>14</v>
      </c>
      <c r="R22" s="6">
        <f t="shared" si="6"/>
        <v>22</v>
      </c>
      <c r="S22" s="8" t="e">
        <f t="shared" si="2"/>
        <v>#REF!</v>
      </c>
      <c r="V22" s="23"/>
      <c r="W22" s="2"/>
      <c r="X22" s="2"/>
    </row>
    <row r="23" spans="1:24" ht="19.5" customHeight="1">
      <c r="A23" s="16" t="s">
        <v>47</v>
      </c>
      <c r="B23" s="30">
        <v>249</v>
      </c>
      <c r="C23" s="26">
        <v>800</v>
      </c>
      <c r="D23" s="25"/>
      <c r="E23" s="27">
        <f t="shared" si="3"/>
        <v>1049</v>
      </c>
      <c r="F23" s="13">
        <f t="shared" si="0"/>
        <v>177085</v>
      </c>
      <c r="G23" s="19">
        <v>1</v>
      </c>
      <c r="H23" s="13">
        <f t="shared" si="4"/>
        <v>177085</v>
      </c>
      <c r="I23" s="28">
        <v>98.19</v>
      </c>
      <c r="J23" s="28">
        <f t="shared" si="5"/>
        <v>18755419.41</v>
      </c>
      <c r="K23" s="69">
        <v>15619200</v>
      </c>
      <c r="L23" s="69">
        <v>3136219.41</v>
      </c>
      <c r="M23" s="7" t="e">
        <f>ROUND(K23*#REF!,-2)</f>
        <v>#REF!</v>
      </c>
      <c r="N23" s="14" t="e">
        <f>I23-#REF!</f>
        <v>#REF!</v>
      </c>
      <c r="O23" s="7" t="e">
        <f t="shared" si="1"/>
        <v>#REF!</v>
      </c>
      <c r="P23" s="3"/>
      <c r="Q23" s="3">
        <v>3</v>
      </c>
      <c r="R23" s="6">
        <f t="shared" si="6"/>
        <v>3</v>
      </c>
      <c r="S23" s="8" t="e">
        <f t="shared" si="2"/>
        <v>#REF!</v>
      </c>
      <c r="V23" s="23"/>
      <c r="W23" s="2"/>
      <c r="X23" s="2"/>
    </row>
    <row r="24" spans="1:24" ht="19.5" customHeight="1">
      <c r="A24" s="16" t="s">
        <v>48</v>
      </c>
      <c r="B24" s="30">
        <v>266</v>
      </c>
      <c r="C24" s="26">
        <v>841</v>
      </c>
      <c r="D24" s="25">
        <v>0</v>
      </c>
      <c r="E24" s="27">
        <f t="shared" si="3"/>
        <v>1107</v>
      </c>
      <c r="F24" s="13">
        <f t="shared" si="0"/>
        <v>186860</v>
      </c>
      <c r="G24" s="19">
        <v>1</v>
      </c>
      <c r="H24" s="13">
        <f t="shared" si="4"/>
        <v>186860</v>
      </c>
      <c r="I24" s="28">
        <v>98.19</v>
      </c>
      <c r="J24" s="28">
        <f t="shared" si="5"/>
        <v>18709460.149999999</v>
      </c>
      <c r="K24" s="69">
        <v>16481400</v>
      </c>
      <c r="L24" s="69">
        <v>2228060.15</v>
      </c>
      <c r="M24" s="7" t="e">
        <f>ROUND(K24*#REF!,-2)</f>
        <v>#REF!</v>
      </c>
      <c r="N24" s="14" t="e">
        <f>I24-#REF!</f>
        <v>#REF!</v>
      </c>
      <c r="O24" s="7" t="e">
        <f t="shared" si="1"/>
        <v>#REF!</v>
      </c>
      <c r="P24" s="3"/>
      <c r="Q24" s="3"/>
      <c r="R24" s="6">
        <f t="shared" si="6"/>
        <v>0</v>
      </c>
      <c r="S24" s="8" t="e">
        <f t="shared" si="2"/>
        <v>#REF!</v>
      </c>
      <c r="V24" s="23"/>
      <c r="W24" s="2"/>
      <c r="X24" s="2"/>
    </row>
    <row r="25" spans="1:24" ht="19.5" customHeight="1">
      <c r="A25" s="16" t="s">
        <v>49</v>
      </c>
      <c r="B25" s="30">
        <v>139</v>
      </c>
      <c r="C25" s="26">
        <v>489</v>
      </c>
      <c r="D25" s="25">
        <v>0</v>
      </c>
      <c r="E25" s="27">
        <f t="shared" si="3"/>
        <v>628</v>
      </c>
      <c r="F25" s="13">
        <f t="shared" si="0"/>
        <v>106065</v>
      </c>
      <c r="G25" s="19">
        <v>1</v>
      </c>
      <c r="H25" s="13">
        <f t="shared" si="4"/>
        <v>106065</v>
      </c>
      <c r="I25" s="28">
        <v>98.19</v>
      </c>
      <c r="J25" s="28">
        <f t="shared" si="5"/>
        <v>11706147.91</v>
      </c>
      <c r="K25" s="69">
        <v>9355100</v>
      </c>
      <c r="L25" s="69">
        <v>2351047.91</v>
      </c>
      <c r="M25" s="7" t="e">
        <f>ROUND(K25*#REF!,-2)</f>
        <v>#REF!</v>
      </c>
      <c r="N25" s="14" t="e">
        <f>I25-#REF!</f>
        <v>#REF!</v>
      </c>
      <c r="O25" s="7" t="e">
        <f t="shared" si="1"/>
        <v>#REF!</v>
      </c>
      <c r="P25" s="3"/>
      <c r="Q25" s="3"/>
      <c r="R25" s="6">
        <f t="shared" si="6"/>
        <v>0</v>
      </c>
      <c r="S25" s="8" t="e">
        <f t="shared" si="2"/>
        <v>#REF!</v>
      </c>
      <c r="V25" s="23"/>
      <c r="W25" s="2"/>
      <c r="X25" s="2"/>
    </row>
    <row r="26" spans="1:24" ht="19.5" customHeight="1">
      <c r="A26" s="16" t="s">
        <v>50</v>
      </c>
      <c r="B26" s="30">
        <v>121</v>
      </c>
      <c r="C26" s="26">
        <v>304</v>
      </c>
      <c r="D26" s="25">
        <v>0</v>
      </c>
      <c r="E26" s="27">
        <f t="shared" si="3"/>
        <v>425</v>
      </c>
      <c r="F26" s="13">
        <f t="shared" si="0"/>
        <v>71645</v>
      </c>
      <c r="G26" s="19">
        <v>1</v>
      </c>
      <c r="H26" s="13">
        <f t="shared" si="4"/>
        <v>71645</v>
      </c>
      <c r="I26" s="28">
        <v>98.19</v>
      </c>
      <c r="J26" s="28">
        <f t="shared" si="5"/>
        <v>7653695.8600000003</v>
      </c>
      <c r="K26" s="69">
        <v>6319200</v>
      </c>
      <c r="L26" s="69">
        <v>1334495.8600000001</v>
      </c>
      <c r="M26" s="7" t="e">
        <f>ROUND(K26*#REF!,-2)</f>
        <v>#REF!</v>
      </c>
      <c r="N26" s="14" t="e">
        <f>I26-#REF!</f>
        <v>#REF!</v>
      </c>
      <c r="O26" s="7" t="e">
        <f t="shared" si="1"/>
        <v>#REF!</v>
      </c>
      <c r="P26" s="3"/>
      <c r="Q26" s="3"/>
      <c r="R26" s="6">
        <f t="shared" si="6"/>
        <v>0</v>
      </c>
      <c r="S26" s="8" t="e">
        <f t="shared" si="2"/>
        <v>#REF!</v>
      </c>
      <c r="V26" s="23"/>
      <c r="W26" s="2"/>
      <c r="X26" s="2"/>
    </row>
    <row r="27" spans="1:24" ht="19.5" customHeight="1">
      <c r="A27" s="16" t="s">
        <v>51</v>
      </c>
      <c r="B27" s="30">
        <v>4120</v>
      </c>
      <c r="C27" s="26">
        <v>12429</v>
      </c>
      <c r="D27" s="25">
        <v>0</v>
      </c>
      <c r="E27" s="27">
        <f t="shared" si="3"/>
        <v>16549</v>
      </c>
      <c r="F27" s="13">
        <f t="shared" si="0"/>
        <v>2792730</v>
      </c>
      <c r="G27" s="19">
        <v>1</v>
      </c>
      <c r="H27" s="13">
        <f t="shared" si="4"/>
        <v>2792730</v>
      </c>
      <c r="I27" s="28">
        <v>98.19</v>
      </c>
      <c r="J27" s="28">
        <f t="shared" si="5"/>
        <v>247224727.96000001</v>
      </c>
      <c r="K27" s="69">
        <v>246323300</v>
      </c>
      <c r="L27" s="69">
        <v>901427.96</v>
      </c>
      <c r="M27" s="7" t="e">
        <f>ROUND(K27*#REF!,-2)</f>
        <v>#REF!</v>
      </c>
      <c r="N27" s="14" t="e">
        <f>I27-#REF!</f>
        <v>#REF!</v>
      </c>
      <c r="O27" s="7" t="e">
        <f t="shared" si="1"/>
        <v>#REF!</v>
      </c>
      <c r="P27" s="3">
        <v>564</v>
      </c>
      <c r="Q27" s="3">
        <v>1623</v>
      </c>
      <c r="R27" s="6">
        <f t="shared" si="6"/>
        <v>2187</v>
      </c>
      <c r="S27" s="8" t="e">
        <f t="shared" si="2"/>
        <v>#REF!</v>
      </c>
      <c r="V27" s="23"/>
      <c r="W27" s="2"/>
      <c r="X27" s="2"/>
    </row>
    <row r="28" spans="1:24" ht="19.5" customHeight="1">
      <c r="A28" s="16" t="s">
        <v>52</v>
      </c>
      <c r="B28" s="30">
        <v>2202</v>
      </c>
      <c r="C28" s="26">
        <v>6863</v>
      </c>
      <c r="D28" s="25"/>
      <c r="E28" s="27">
        <f t="shared" si="3"/>
        <v>9065</v>
      </c>
      <c r="F28" s="13">
        <f t="shared" si="0"/>
        <v>1530040</v>
      </c>
      <c r="G28" s="19">
        <v>1</v>
      </c>
      <c r="H28" s="13">
        <f t="shared" si="4"/>
        <v>1530040</v>
      </c>
      <c r="I28" s="28">
        <v>98.19</v>
      </c>
      <c r="J28" s="28">
        <f t="shared" si="5"/>
        <v>170089761.09</v>
      </c>
      <c r="K28" s="69">
        <v>134952000</v>
      </c>
      <c r="L28" s="69">
        <v>35137761.090000004</v>
      </c>
      <c r="M28" s="7" t="e">
        <f>ROUND(K28*#REF!,-2)</f>
        <v>#REF!</v>
      </c>
      <c r="N28" s="14" t="e">
        <f>I28-#REF!</f>
        <v>#REF!</v>
      </c>
      <c r="O28" s="7" t="e">
        <f t="shared" si="1"/>
        <v>#REF!</v>
      </c>
      <c r="P28" s="3">
        <v>1</v>
      </c>
      <c r="Q28" s="3">
        <v>4</v>
      </c>
      <c r="R28" s="6">
        <f t="shared" si="6"/>
        <v>5</v>
      </c>
      <c r="S28" s="8" t="e">
        <f t="shared" si="2"/>
        <v>#REF!</v>
      </c>
      <c r="V28" s="23"/>
      <c r="W28" s="2"/>
      <c r="X28" s="2"/>
    </row>
    <row r="29" spans="1:24" ht="19.5" customHeight="1">
      <c r="A29" s="16" t="s">
        <v>53</v>
      </c>
      <c r="B29" s="30">
        <v>780</v>
      </c>
      <c r="C29" s="26">
        <v>2833</v>
      </c>
      <c r="D29" s="25">
        <v>0</v>
      </c>
      <c r="E29" s="27">
        <f t="shared" si="3"/>
        <v>3613</v>
      </c>
      <c r="F29" s="13">
        <f t="shared" si="0"/>
        <v>610310</v>
      </c>
      <c r="G29" s="19">
        <v>1</v>
      </c>
      <c r="H29" s="13">
        <f t="shared" si="4"/>
        <v>610310</v>
      </c>
      <c r="I29" s="28">
        <v>98.19</v>
      </c>
      <c r="J29" s="28">
        <f t="shared" si="5"/>
        <v>73081061.789999992</v>
      </c>
      <c r="K29" s="69">
        <v>53830300</v>
      </c>
      <c r="L29" s="69">
        <v>19250761.789999999</v>
      </c>
      <c r="M29" s="7" t="e">
        <f>ROUND(K29*#REF!,-2)</f>
        <v>#REF!</v>
      </c>
      <c r="N29" s="14" t="e">
        <f>I29-#REF!</f>
        <v>#REF!</v>
      </c>
      <c r="O29" s="7" t="e">
        <f t="shared" si="1"/>
        <v>#REF!</v>
      </c>
      <c r="P29" s="9">
        <v>67</v>
      </c>
      <c r="Q29" s="9">
        <v>218</v>
      </c>
      <c r="R29" s="10">
        <f t="shared" si="6"/>
        <v>285</v>
      </c>
      <c r="S29" s="11" t="e">
        <f t="shared" si="2"/>
        <v>#REF!</v>
      </c>
      <c r="V29" s="23"/>
      <c r="W29" s="2"/>
      <c r="X29" s="2"/>
    </row>
    <row r="30" spans="1:24" ht="19.5" customHeight="1">
      <c r="A30" s="16" t="s">
        <v>54</v>
      </c>
      <c r="B30" s="33">
        <v>378</v>
      </c>
      <c r="C30" s="37">
        <v>1237</v>
      </c>
      <c r="D30" s="25">
        <v>0</v>
      </c>
      <c r="E30" s="27">
        <f t="shared" si="3"/>
        <v>1615</v>
      </c>
      <c r="F30" s="13">
        <f t="shared" si="0"/>
        <v>272660</v>
      </c>
      <c r="G30" s="19">
        <v>1</v>
      </c>
      <c r="H30" s="13">
        <f t="shared" si="4"/>
        <v>272660</v>
      </c>
      <c r="I30" s="28">
        <v>98.19</v>
      </c>
      <c r="J30" s="28">
        <f t="shared" si="5"/>
        <v>31727840.050000001</v>
      </c>
      <c r="K30" s="69">
        <v>24049000</v>
      </c>
      <c r="L30" s="69">
        <v>7678840.0499999998</v>
      </c>
      <c r="M30" s="7" t="e">
        <f>ROUND(K30*#REF!,-2)</f>
        <v>#REF!</v>
      </c>
      <c r="N30" s="14" t="e">
        <f>I30-#REF!</f>
        <v>#REF!</v>
      </c>
      <c r="O30" s="7" t="e">
        <f t="shared" si="1"/>
        <v>#REF!</v>
      </c>
      <c r="P30" s="3"/>
      <c r="Q30" s="3"/>
      <c r="R30" s="6">
        <f t="shared" si="6"/>
        <v>0</v>
      </c>
      <c r="S30" s="8" t="e">
        <f t="shared" si="2"/>
        <v>#REF!</v>
      </c>
      <c r="V30" s="23"/>
      <c r="W30" s="2"/>
      <c r="X30" s="2"/>
    </row>
    <row r="31" spans="1:24" ht="19.5" customHeight="1">
      <c r="A31" s="16" t="s">
        <v>55</v>
      </c>
      <c r="B31" s="30">
        <v>395</v>
      </c>
      <c r="C31" s="37">
        <v>1367</v>
      </c>
      <c r="D31" s="25">
        <v>0</v>
      </c>
      <c r="E31" s="27">
        <f t="shared" si="3"/>
        <v>1762</v>
      </c>
      <c r="F31" s="13">
        <f t="shared" si="0"/>
        <v>297565</v>
      </c>
      <c r="G31" s="19">
        <v>1</v>
      </c>
      <c r="H31" s="13">
        <f t="shared" si="4"/>
        <v>297565</v>
      </c>
      <c r="I31" s="28">
        <v>98.19</v>
      </c>
      <c r="J31" s="28">
        <f t="shared" si="5"/>
        <v>29676272.210000001</v>
      </c>
      <c r="K31" s="69">
        <v>26245700</v>
      </c>
      <c r="L31" s="69">
        <v>3430572.21</v>
      </c>
      <c r="M31" s="7" t="e">
        <f>ROUND(K31*#REF!,-2)</f>
        <v>#REF!</v>
      </c>
      <c r="N31" s="14" t="e">
        <f>I31-#REF!</f>
        <v>#REF!</v>
      </c>
      <c r="O31" s="7" t="e">
        <f t="shared" si="1"/>
        <v>#REF!</v>
      </c>
      <c r="P31" s="3"/>
      <c r="Q31" s="3"/>
      <c r="R31" s="6">
        <f t="shared" si="6"/>
        <v>0</v>
      </c>
      <c r="S31" s="8" t="e">
        <f t="shared" si="2"/>
        <v>#REF!</v>
      </c>
      <c r="V31" s="23"/>
      <c r="W31" s="2"/>
      <c r="X31" s="2"/>
    </row>
    <row r="32" spans="1:24" ht="19.5" customHeight="1">
      <c r="A32" s="16" t="s">
        <v>56</v>
      </c>
      <c r="B32" s="31">
        <v>400</v>
      </c>
      <c r="C32" s="37">
        <v>1229</v>
      </c>
      <c r="D32" s="25">
        <v>0</v>
      </c>
      <c r="E32" s="27">
        <f t="shared" si="3"/>
        <v>1629</v>
      </c>
      <c r="F32" s="13">
        <f t="shared" si="0"/>
        <v>274930</v>
      </c>
      <c r="G32" s="19">
        <v>1</v>
      </c>
      <c r="H32" s="13">
        <f t="shared" si="4"/>
        <v>274930</v>
      </c>
      <c r="I32" s="28">
        <v>98.19</v>
      </c>
      <c r="J32" s="28">
        <f t="shared" si="5"/>
        <v>27993223.640000001</v>
      </c>
      <c r="K32" s="69">
        <v>24249300</v>
      </c>
      <c r="L32" s="69">
        <v>3743923.64</v>
      </c>
      <c r="M32" s="7" t="e">
        <f>ROUND(K32*#REF!,-2)</f>
        <v>#REF!</v>
      </c>
      <c r="N32" s="14" t="e">
        <f>I32-#REF!</f>
        <v>#REF!</v>
      </c>
      <c r="O32" s="7" t="e">
        <f t="shared" si="1"/>
        <v>#REF!</v>
      </c>
      <c r="P32" s="3"/>
      <c r="Q32" s="3"/>
      <c r="R32" s="6">
        <f t="shared" si="6"/>
        <v>0</v>
      </c>
      <c r="S32" s="8" t="e">
        <f t="shared" si="2"/>
        <v>#REF!</v>
      </c>
      <c r="V32" s="23"/>
      <c r="W32" s="2"/>
      <c r="X32" s="2"/>
    </row>
    <row r="33" spans="1:24" ht="48" customHeight="1">
      <c r="A33" s="4" t="s">
        <v>4</v>
      </c>
      <c r="B33" s="34">
        <f>SUM(B8:B32)</f>
        <v>11727</v>
      </c>
      <c r="C33" s="34">
        <f>SUM(C8:C32)</f>
        <v>37363</v>
      </c>
      <c r="D33" s="34">
        <f>SUM(D8:D32)</f>
        <v>15</v>
      </c>
      <c r="E33" s="35">
        <f>SUM(E8:E32)</f>
        <v>49105</v>
      </c>
      <c r="F33" s="5">
        <f>SUM(F8:F32)</f>
        <v>8289725</v>
      </c>
      <c r="G33" s="19">
        <v>1</v>
      </c>
      <c r="H33" s="5">
        <f>SUM(H8:H32)</f>
        <v>8289725</v>
      </c>
      <c r="I33" s="28">
        <v>98.19</v>
      </c>
      <c r="J33" s="70">
        <f>SUM(J8:J32)</f>
        <v>835467428.26999998</v>
      </c>
      <c r="K33" s="70">
        <f t="shared" ref="K33:L33" si="7">SUM(K8:K32)</f>
        <v>731167200</v>
      </c>
      <c r="L33" s="70">
        <f t="shared" si="7"/>
        <v>104300228.27</v>
      </c>
      <c r="M33" s="18" t="e">
        <f t="shared" ref="M33:T33" si="8">SUM(M8:M32)</f>
        <v>#REF!</v>
      </c>
      <c r="N33" s="18" t="e">
        <f t="shared" si="8"/>
        <v>#REF!</v>
      </c>
      <c r="O33" s="18" t="e">
        <f t="shared" si="8"/>
        <v>#REF!</v>
      </c>
      <c r="P33" s="18">
        <f t="shared" si="8"/>
        <v>730</v>
      </c>
      <c r="Q33" s="18">
        <f t="shared" si="8"/>
        <v>2212</v>
      </c>
      <c r="R33" s="18">
        <f t="shared" si="8"/>
        <v>2942</v>
      </c>
      <c r="S33" s="18" t="e">
        <f t="shared" si="8"/>
        <v>#REF!</v>
      </c>
      <c r="T33" s="18">
        <f t="shared" si="8"/>
        <v>0</v>
      </c>
      <c r="V33" s="2"/>
      <c r="X33" s="2"/>
    </row>
    <row r="34" spans="1:24">
      <c r="E34" s="24"/>
      <c r="J34" s="2"/>
      <c r="L34" s="2"/>
    </row>
    <row r="35" spans="1:24" ht="15">
      <c r="J35" s="23"/>
      <c r="K35" s="2"/>
    </row>
    <row r="36" spans="1:24" ht="15">
      <c r="J36" s="23"/>
      <c r="K36" s="2"/>
    </row>
    <row r="37" spans="1:24" ht="15">
      <c r="J37" s="23"/>
      <c r="K37" s="2"/>
    </row>
    <row r="38" spans="1:24" ht="15">
      <c r="J38" s="23"/>
      <c r="K38" s="2"/>
    </row>
    <row r="39" spans="1:24" ht="15">
      <c r="J39" s="23"/>
      <c r="K39" s="2"/>
    </row>
    <row r="40" spans="1:24" ht="15">
      <c r="J40" s="23"/>
      <c r="K40" s="2"/>
    </row>
    <row r="41" spans="1:24" ht="15">
      <c r="J41" s="23"/>
      <c r="K41" s="2"/>
    </row>
    <row r="42" spans="1:24" ht="15">
      <c r="J42" s="23"/>
      <c r="K42" s="2"/>
    </row>
    <row r="43" spans="1:24" ht="15">
      <c r="J43" s="23"/>
      <c r="K43" s="2"/>
    </row>
    <row r="44" spans="1:24" ht="15">
      <c r="J44" s="23"/>
      <c r="K44" s="2"/>
    </row>
    <row r="45" spans="1:24" ht="15">
      <c r="J45" s="23"/>
      <c r="K45" s="2"/>
    </row>
    <row r="46" spans="1:24" ht="15">
      <c r="J46" s="23"/>
      <c r="K46" s="2"/>
    </row>
    <row r="47" spans="1:24" ht="15">
      <c r="J47" s="23"/>
      <c r="K47" s="2"/>
    </row>
    <row r="48" spans="1:24" ht="15">
      <c r="J48" s="23"/>
      <c r="K48" s="2"/>
    </row>
    <row r="49" spans="10:11" ht="15">
      <c r="J49" s="23"/>
      <c r="K49" s="2"/>
    </row>
    <row r="50" spans="10:11" ht="15">
      <c r="J50" s="23"/>
      <c r="K50" s="2"/>
    </row>
    <row r="51" spans="10:11" ht="15">
      <c r="J51" s="23"/>
      <c r="K51" s="2"/>
    </row>
    <row r="52" spans="10:11" ht="15">
      <c r="J52" s="23"/>
      <c r="K52" s="2"/>
    </row>
    <row r="53" spans="10:11" ht="15">
      <c r="J53" s="23"/>
      <c r="K53" s="2"/>
    </row>
    <row r="54" spans="10:11" ht="15">
      <c r="J54" s="23"/>
      <c r="K54" s="2"/>
    </row>
    <row r="55" spans="10:11" ht="15">
      <c r="J55" s="23"/>
      <c r="K55" s="2"/>
    </row>
    <row r="56" spans="10:11" ht="15">
      <c r="J56" s="23"/>
      <c r="K56" s="2"/>
    </row>
    <row r="57" spans="10:11" ht="15">
      <c r="J57" s="23"/>
      <c r="K57" s="2"/>
    </row>
    <row r="58" spans="10:11" ht="15">
      <c r="J58" s="23"/>
      <c r="K58" s="2"/>
    </row>
    <row r="59" spans="10:11" ht="15">
      <c r="J59" s="23"/>
      <c r="K59" s="2"/>
    </row>
  </sheetData>
  <mergeCells count="1">
    <mergeCell ref="A3:O3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2024</vt:lpstr>
      <vt:lpstr>2025</vt:lpstr>
      <vt:lpstr>2026</vt:lpstr>
      <vt:lpstr>'2024'!Область_печати</vt:lpstr>
      <vt:lpstr>'2025'!Область_печати</vt:lpstr>
      <vt:lpstr>'2026'!Область_печати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2023-10-07T05:53:39Z</cp:lastPrinted>
  <dcterms:created xsi:type="dcterms:W3CDTF">2020-04-09T07:54:54Z</dcterms:created>
  <dcterms:modified xsi:type="dcterms:W3CDTF">2023-10-07T05:53:44Z</dcterms:modified>
</cp:coreProperties>
</file>