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Лист1!$16:$18</definedName>
    <definedName name="_xlnm.Print_Area" localSheetId="0">Лист1!$B$1:$R$52</definedName>
  </definedNames>
  <calcPr calcId="125725"/>
</workbook>
</file>

<file path=xl/calcChain.xml><?xml version="1.0" encoding="utf-8"?>
<calcChain xmlns="http://schemas.openxmlformats.org/spreadsheetml/2006/main">
  <c r="N49" i="2"/>
  <c r="K34"/>
  <c r="K32" s="1"/>
  <c r="J34"/>
  <c r="J32" s="1"/>
  <c r="I34"/>
  <c r="I32" s="1"/>
  <c r="K28"/>
  <c r="J28"/>
  <c r="I28"/>
  <c r="K24"/>
  <c r="J24"/>
  <c r="I24"/>
  <c r="K27" l="1"/>
  <c r="K19" s="1"/>
  <c r="J27"/>
  <c r="J19" s="1"/>
  <c r="I27"/>
  <c r="I19" s="1"/>
  <c r="P49"/>
  <c r="P47"/>
  <c r="P46"/>
  <c r="P45"/>
  <c r="P44"/>
  <c r="P43"/>
  <c r="P42"/>
  <c r="P41"/>
  <c r="P40"/>
  <c r="P39"/>
  <c r="P38"/>
  <c r="P37"/>
  <c r="P36"/>
  <c r="N47"/>
  <c r="N46"/>
  <c r="N45"/>
  <c r="N44"/>
  <c r="N43"/>
  <c r="N42"/>
  <c r="N41"/>
  <c r="N40"/>
  <c r="N39"/>
  <c r="N38"/>
  <c r="N37"/>
  <c r="N36"/>
  <c r="N30"/>
  <c r="N29"/>
  <c r="N33" s="1"/>
  <c r="L49"/>
  <c r="L45"/>
  <c r="L41"/>
  <c r="L40"/>
  <c r="L39"/>
  <c r="L38"/>
  <c r="L37"/>
  <c r="L30"/>
  <c r="L36"/>
  <c r="P26"/>
  <c r="P29"/>
  <c r="P28" s="1"/>
  <c r="N25"/>
  <c r="N26"/>
  <c r="P25"/>
  <c r="L25"/>
  <c r="L26"/>
  <c r="N34" l="1"/>
  <c r="N32" s="1"/>
  <c r="P24"/>
  <c r="N24"/>
  <c r="L24"/>
  <c r="P33"/>
  <c r="P34"/>
  <c r="L34"/>
  <c r="N28"/>
  <c r="P32" l="1"/>
  <c r="P27" s="1"/>
  <c r="P19" s="1"/>
  <c r="N27"/>
  <c r="N19" s="1"/>
  <c r="C29"/>
  <c r="G24"/>
  <c r="E24"/>
  <c r="C24"/>
  <c r="C33" l="1"/>
  <c r="L29"/>
  <c r="C48"/>
  <c r="L48" s="1"/>
  <c r="G34"/>
  <c r="E34"/>
  <c r="C34"/>
  <c r="L33" l="1"/>
  <c r="L32" s="1"/>
  <c r="L28"/>
  <c r="G33"/>
  <c r="G32" s="1"/>
  <c r="E33"/>
  <c r="E32" s="1"/>
  <c r="C32"/>
  <c r="L27" l="1"/>
  <c r="L19" s="1"/>
  <c r="G28"/>
  <c r="E28"/>
  <c r="C28"/>
  <c r="E27" l="1"/>
  <c r="E19" s="1"/>
  <c r="G27" l="1"/>
  <c r="G19" s="1"/>
  <c r="C27" l="1"/>
  <c r="C19" s="1"/>
</calcChain>
</file>

<file path=xl/sharedStrings.xml><?xml version="1.0" encoding="utf-8"?>
<sst xmlns="http://schemas.openxmlformats.org/spreadsheetml/2006/main" count="83" uniqueCount="46">
  <si>
    <t>Привлечение</t>
  </si>
  <si>
    <t>Погашение</t>
  </si>
  <si>
    <t>Наименование показателя</t>
  </si>
  <si>
    <t>в том числе: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</si>
  <si>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</si>
  <si>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</si>
  <si>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</si>
  <si>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2024 год</t>
  </si>
  <si>
    <t>2025 год</t>
  </si>
  <si>
    <t>Государственные ценные бумаги Архангельской области</t>
  </si>
  <si>
    <t>2026 год</t>
  </si>
  <si>
    <t>Бюджетные кредиты из других бюджетов бюджетной системы Российской Федерации</t>
  </si>
  <si>
    <t>Сумма, рублей</t>
  </si>
  <si>
    <t>из них:</t>
  </si>
  <si>
    <t>2027 год</t>
  </si>
  <si>
    <t>2028 год</t>
  </si>
  <si>
    <t>2039 год</t>
  </si>
  <si>
    <t>2040 год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</si>
  <si>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</si>
  <si>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</si>
  <si>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</si>
  <si>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2029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</si>
  <si>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</si>
  <si>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</si>
  <si>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</si>
  <si>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</si>
  <si>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</si>
  <si>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Кредиты международных финансовых организаций и иностранных банков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</si>
  <si>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</si>
  <si>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</si>
  <si>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</si>
  <si>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</si>
  <si>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</si>
  <si>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</si>
  <si>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</si>
  <si>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</si>
  <si>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</si>
  <si>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</si>
  <si>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Приложение № 10</t>
  </si>
  <si>
    <t>ПРОГРАММА
государственных внутренних заимствований Архангельской области
 на 2024 год и на плановый период 2025 и 2026 годов</t>
  </si>
  <si>
    <t xml:space="preserve"> к областному закону</t>
  </si>
  <si>
    <t>«Приложение № 21</t>
  </si>
  <si>
    <t>№ 39-4-ОЗ</t>
  </si>
  <si>
    <t>от 15 декабря 2023 г.</t>
  </si>
  <si>
    <t xml:space="preserve">Таблица № 1 </t>
  </si>
  <si>
    <t>»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</si>
</sst>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0_р_._-;\-* #,##0.00_р_._-;_-* &quot;-&quot;?_р_._-;_-@_-"/>
  </numFmts>
  <fonts count="9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Fill="1"/>
    <xf numFmtId="0" fontId="2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7" fillId="0" borderId="4" xfId="0" applyFont="1" applyFill="1" applyBorder="1" applyAlignment="1">
      <alignment horizontal="left" vertical="center" wrapText="1"/>
    </xf>
    <xf numFmtId="43" fontId="7" fillId="2" borderId="9" xfId="0" applyNumberFormat="1" applyFont="1" applyFill="1" applyBorder="1" applyAlignment="1">
      <alignment horizontal="center" vertical="center"/>
    </xf>
    <xf numFmtId="0" fontId="7" fillId="2" borderId="16" xfId="0" quotePrefix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65" fontId="6" fillId="2" borderId="13" xfId="0" applyNumberFormat="1" applyFont="1" applyFill="1" applyBorder="1" applyAlignment="1">
      <alignment horizontal="center" vertical="center"/>
    </xf>
    <xf numFmtId="0" fontId="6" fillId="2" borderId="16" xfId="0" quotePrefix="1" applyNumberFormat="1" applyFont="1" applyFill="1" applyBorder="1" applyAlignment="1">
      <alignment horizontal="center" vertical="center"/>
    </xf>
    <xf numFmtId="165" fontId="7" fillId="2" borderId="13" xfId="0" quotePrefix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 wrapText="1" indent="2"/>
    </xf>
    <xf numFmtId="165" fontId="6" fillId="2" borderId="10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2" borderId="10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2"/>
    </xf>
    <xf numFmtId="164" fontId="6" fillId="2" borderId="17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6" fillId="2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3"/>
    </xf>
    <xf numFmtId="166" fontId="6" fillId="2" borderId="20" xfId="0" applyNumberFormat="1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4"/>
    </xf>
    <xf numFmtId="165" fontId="6" fillId="2" borderId="10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 wrapText="1" indent="4"/>
    </xf>
    <xf numFmtId="166" fontId="6" fillId="2" borderId="10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2"/>
    </xf>
    <xf numFmtId="165" fontId="6" fillId="2" borderId="11" xfId="0" quotePrefix="1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3"/>
    </xf>
    <xf numFmtId="164" fontId="6" fillId="0" borderId="17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7" fillId="2" borderId="26" xfId="0" quotePrefix="1" applyNumberFormat="1" applyFont="1" applyFill="1" applyBorder="1" applyAlignment="1">
      <alignment horizontal="center" vertical="center"/>
    </xf>
    <xf numFmtId="0" fontId="6" fillId="2" borderId="26" xfId="0" quotePrefix="1" applyNumberFormat="1" applyFont="1" applyFill="1" applyBorder="1" applyAlignment="1">
      <alignment horizontal="center" vertical="center"/>
    </xf>
    <xf numFmtId="164" fontId="7" fillId="2" borderId="27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horizontal="center" vertical="center"/>
    </xf>
    <xf numFmtId="165" fontId="7" fillId="2" borderId="29" xfId="0" quotePrefix="1" applyNumberFormat="1" applyFont="1" applyFill="1" applyBorder="1" applyAlignment="1">
      <alignment horizontal="center" vertical="center"/>
    </xf>
    <xf numFmtId="165" fontId="6" fillId="2" borderId="30" xfId="0" quotePrefix="1" applyNumberFormat="1" applyFont="1" applyFill="1" applyBorder="1" applyAlignment="1">
      <alignment horizontal="center" vertical="center"/>
    </xf>
    <xf numFmtId="165" fontId="7" fillId="2" borderId="30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 vertical="center"/>
    </xf>
    <xf numFmtId="165" fontId="7" fillId="2" borderId="30" xfId="0" applyNumberFormat="1" applyFont="1" applyFill="1" applyBorder="1" applyAlignment="1">
      <alignment horizontal="right" vertical="center"/>
    </xf>
    <xf numFmtId="166" fontId="6" fillId="2" borderId="30" xfId="0" applyNumberFormat="1" applyFont="1" applyFill="1" applyBorder="1" applyAlignment="1">
      <alignment vertical="center"/>
    </xf>
    <xf numFmtId="165" fontId="6" fillId="2" borderId="30" xfId="0" applyNumberFormat="1" applyFont="1" applyFill="1" applyBorder="1" applyAlignment="1">
      <alignment horizontal="right" vertical="center"/>
    </xf>
    <xf numFmtId="164" fontId="6" fillId="2" borderId="30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vertical="center"/>
    </xf>
    <xf numFmtId="165" fontId="6" fillId="2" borderId="31" xfId="0" quotePrefix="1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4" fontId="6" fillId="0" borderId="17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20" xfId="0" applyNumberFormat="1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3" fontId="7" fillId="2" borderId="34" xfId="0" applyNumberFormat="1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right" vertical="center"/>
    </xf>
    <xf numFmtId="4" fontId="6" fillId="0" borderId="20" xfId="0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vertical="center"/>
    </xf>
    <xf numFmtId="43" fontId="7" fillId="2" borderId="35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right" vertical="center"/>
    </xf>
    <xf numFmtId="4" fontId="6" fillId="0" borderId="17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65" fontId="8" fillId="2" borderId="3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7" fillId="2" borderId="35" xfId="0" quotePrefix="1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view="pageBreakPreview" topLeftCell="B45" zoomScale="75" zoomScaleNormal="100" zoomScaleSheetLayoutView="75" workbookViewId="0">
      <selection activeCell="AL61" sqref="AK48:AL61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3" width="22.42578125" style="1" hidden="1" customWidth="1"/>
    <col min="4" max="4" width="12.140625" style="1" hidden="1" customWidth="1"/>
    <col min="5" max="5" width="21.7109375" style="1" hidden="1" customWidth="1"/>
    <col min="6" max="6" width="12.140625" style="1" hidden="1" customWidth="1"/>
    <col min="7" max="7" width="20.7109375" style="1" hidden="1" customWidth="1"/>
    <col min="8" max="8" width="11.140625" style="1" hidden="1" customWidth="1"/>
    <col min="9" max="9" width="17.42578125" style="1" hidden="1" customWidth="1"/>
    <col min="10" max="10" width="17.5703125" style="1" hidden="1" customWidth="1"/>
    <col min="11" max="11" width="17.85546875" style="1" hidden="1" customWidth="1"/>
    <col min="12" max="12" width="23.140625" style="1" customWidth="1"/>
    <col min="13" max="13" width="12.140625" style="1" customWidth="1"/>
    <col min="14" max="14" width="25.140625" style="1" customWidth="1"/>
    <col min="15" max="15" width="12.140625" style="1" customWidth="1"/>
    <col min="16" max="16" width="22.5703125" style="1" customWidth="1"/>
    <col min="17" max="17" width="11.140625" style="1" customWidth="1"/>
    <col min="18" max="18" width="1.85546875" style="1" customWidth="1"/>
    <col min="19" max="16384" width="9.140625" style="1"/>
  </cols>
  <sheetData>
    <row r="1" spans="2:17" ht="15.75">
      <c r="P1" s="104" t="s">
        <v>38</v>
      </c>
      <c r="Q1" s="104"/>
    </row>
    <row r="2" spans="2:17" ht="15.75">
      <c r="P2" s="104" t="s">
        <v>40</v>
      </c>
      <c r="Q2" s="104"/>
    </row>
    <row r="3" spans="2:17" ht="15.75">
      <c r="P3" s="9"/>
      <c r="Q3" s="9"/>
    </row>
    <row r="4" spans="2:17" ht="15.75">
      <c r="P4" s="9"/>
      <c r="Q4" s="9"/>
    </row>
    <row r="5" spans="2:17" ht="15.75">
      <c r="P5" s="9"/>
      <c r="Q5" s="9"/>
    </row>
    <row r="6" spans="2:17" ht="15.75">
      <c r="P6" s="9"/>
      <c r="Q6" s="9"/>
    </row>
    <row r="7" spans="2:17" s="9" customFormat="1" ht="15.75">
      <c r="P7" s="104" t="s">
        <v>41</v>
      </c>
      <c r="Q7" s="104"/>
    </row>
    <row r="8" spans="2:17" s="9" customFormat="1" ht="15.75">
      <c r="P8" s="104" t="s">
        <v>40</v>
      </c>
      <c r="Q8" s="104"/>
    </row>
    <row r="9" spans="2:17" s="9" customFormat="1" ht="15.75">
      <c r="P9" s="104" t="s">
        <v>43</v>
      </c>
      <c r="Q9" s="104"/>
    </row>
    <row r="10" spans="2:17" s="9" customFormat="1" ht="15.75">
      <c r="P10" s="104" t="s">
        <v>42</v>
      </c>
      <c r="Q10" s="104"/>
    </row>
    <row r="11" spans="2:17" s="9" customFormat="1" ht="15.75">
      <c r="P11" s="94"/>
      <c r="Q11" s="95"/>
    </row>
    <row r="12" spans="2:17" s="9" customFormat="1" ht="15.75" customHeight="1">
      <c r="P12" s="105" t="s">
        <v>44</v>
      </c>
      <c r="Q12" s="105"/>
    </row>
    <row r="13" spans="2:17" s="9" customFormat="1" ht="13.5" customHeight="1"/>
    <row r="14" spans="2:17" s="9" customFormat="1" ht="54.75" customHeight="1">
      <c r="B14" s="111" t="s">
        <v>39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5" spans="2:17" s="9" customFormat="1" ht="14.25" customHeight="1">
      <c r="B15" s="98"/>
      <c r="C15" s="10"/>
      <c r="D15" s="10"/>
      <c r="E15" s="11"/>
      <c r="F15" s="11"/>
      <c r="G15" s="11"/>
      <c r="H15" s="11"/>
      <c r="L15" s="10"/>
      <c r="M15" s="10"/>
      <c r="N15" s="11"/>
      <c r="O15" s="11"/>
      <c r="P15" s="11"/>
      <c r="Q15" s="11"/>
    </row>
    <row r="16" spans="2:17" ht="21.75" customHeight="1">
      <c r="B16" s="106" t="s">
        <v>2</v>
      </c>
      <c r="C16" s="110" t="s">
        <v>7</v>
      </c>
      <c r="D16" s="109"/>
      <c r="E16" s="108" t="s">
        <v>8</v>
      </c>
      <c r="F16" s="109"/>
      <c r="G16" s="108" t="s">
        <v>10</v>
      </c>
      <c r="H16" s="109"/>
      <c r="I16" s="65" t="s">
        <v>7</v>
      </c>
      <c r="J16" s="66" t="s">
        <v>8</v>
      </c>
      <c r="K16" s="67" t="s">
        <v>10</v>
      </c>
      <c r="L16" s="108" t="s">
        <v>7</v>
      </c>
      <c r="M16" s="109"/>
      <c r="N16" s="108" t="s">
        <v>8</v>
      </c>
      <c r="O16" s="109"/>
      <c r="P16" s="108" t="s">
        <v>10</v>
      </c>
      <c r="Q16" s="109"/>
    </row>
    <row r="17" spans="1:17" ht="43.5" customHeight="1">
      <c r="B17" s="107"/>
      <c r="C17" s="93" t="s">
        <v>12</v>
      </c>
      <c r="D17" s="91" t="s">
        <v>4</v>
      </c>
      <c r="E17" s="2" t="s">
        <v>12</v>
      </c>
      <c r="F17" s="91" t="s">
        <v>4</v>
      </c>
      <c r="G17" s="2" t="s">
        <v>12</v>
      </c>
      <c r="H17" s="92" t="s">
        <v>4</v>
      </c>
      <c r="I17" s="68" t="s">
        <v>12</v>
      </c>
      <c r="J17" s="69" t="s">
        <v>12</v>
      </c>
      <c r="K17" s="70" t="s">
        <v>12</v>
      </c>
      <c r="L17" s="93" t="s">
        <v>12</v>
      </c>
      <c r="M17" s="91" t="s">
        <v>4</v>
      </c>
      <c r="N17" s="2" t="s">
        <v>12</v>
      </c>
      <c r="O17" s="91" t="s">
        <v>4</v>
      </c>
      <c r="P17" s="2" t="s">
        <v>12</v>
      </c>
      <c r="Q17" s="91" t="s">
        <v>4</v>
      </c>
    </row>
    <row r="18" spans="1:17" s="7" customFormat="1" ht="12.75" customHeight="1">
      <c r="A18" s="3"/>
      <c r="B18" s="4">
        <v>1</v>
      </c>
      <c r="C18" s="5">
        <v>2</v>
      </c>
      <c r="D18" s="6">
        <v>3</v>
      </c>
      <c r="E18" s="5">
        <v>4</v>
      </c>
      <c r="F18" s="6">
        <v>5</v>
      </c>
      <c r="G18" s="5">
        <v>6</v>
      </c>
      <c r="H18" s="45">
        <v>7</v>
      </c>
      <c r="I18" s="99">
        <v>8</v>
      </c>
      <c r="J18" s="100">
        <v>9</v>
      </c>
      <c r="K18" s="101">
        <v>10</v>
      </c>
      <c r="L18" s="53">
        <v>2</v>
      </c>
      <c r="M18" s="6">
        <v>3</v>
      </c>
      <c r="N18" s="5">
        <v>4</v>
      </c>
      <c r="O18" s="6">
        <v>5</v>
      </c>
      <c r="P18" s="5">
        <v>6</v>
      </c>
      <c r="Q18" s="6">
        <v>7</v>
      </c>
    </row>
    <row r="19" spans="1:17" s="12" customFormat="1" ht="33" customHeight="1">
      <c r="B19" s="13" t="s">
        <v>6</v>
      </c>
      <c r="C19" s="14">
        <f>C24+C27</f>
        <v>14735571116.170006</v>
      </c>
      <c r="D19" s="15"/>
      <c r="E19" s="14">
        <f>E24+E27</f>
        <v>12345970049.250008</v>
      </c>
      <c r="F19" s="15"/>
      <c r="G19" s="14">
        <f>G24+G27</f>
        <v>6248247004.2099991</v>
      </c>
      <c r="H19" s="46"/>
      <c r="I19" s="14">
        <f>I24+I27</f>
        <v>25111000</v>
      </c>
      <c r="J19" s="79">
        <f>J24+J27</f>
        <v>82889000.019999981</v>
      </c>
      <c r="K19" s="85">
        <f>K24+K27</f>
        <v>-401999986.78999996</v>
      </c>
      <c r="L19" s="14">
        <f>L24+L27</f>
        <v>14760682116.170006</v>
      </c>
      <c r="M19" s="102"/>
      <c r="N19" s="14">
        <f>N24+N27</f>
        <v>12428859049.270008</v>
      </c>
      <c r="O19" s="15"/>
      <c r="P19" s="14">
        <f>P24+P27</f>
        <v>5846247017.420002</v>
      </c>
      <c r="Q19" s="102"/>
    </row>
    <row r="20" spans="1:17" s="12" customFormat="1" ht="17.25" customHeight="1">
      <c r="B20" s="16" t="s">
        <v>3</v>
      </c>
      <c r="C20" s="17"/>
      <c r="D20" s="18"/>
      <c r="E20" s="17"/>
      <c r="F20" s="18"/>
      <c r="G20" s="17"/>
      <c r="H20" s="47"/>
      <c r="I20" s="72"/>
      <c r="J20" s="73"/>
      <c r="K20" s="74"/>
      <c r="L20" s="54"/>
      <c r="M20" s="18"/>
      <c r="N20" s="17"/>
      <c r="O20" s="18"/>
      <c r="P20" s="17"/>
      <c r="Q20" s="18"/>
    </row>
    <row r="21" spans="1:17" s="20" customFormat="1" ht="23.25" customHeight="1">
      <c r="B21" s="23" t="s">
        <v>9</v>
      </c>
      <c r="C21" s="19"/>
      <c r="D21" s="15"/>
      <c r="E21" s="19"/>
      <c r="F21" s="15"/>
      <c r="G21" s="19"/>
      <c r="H21" s="46"/>
      <c r="I21" s="75"/>
      <c r="J21" s="76"/>
      <c r="K21" s="77"/>
      <c r="L21" s="55"/>
      <c r="M21" s="15"/>
      <c r="N21" s="19"/>
      <c r="O21" s="15"/>
      <c r="P21" s="19"/>
      <c r="Q21" s="15"/>
    </row>
    <row r="22" spans="1:17" s="20" customFormat="1" ht="20.25" customHeight="1">
      <c r="B22" s="26" t="s">
        <v>0</v>
      </c>
      <c r="C22" s="22"/>
      <c r="D22" s="18"/>
      <c r="E22" s="22"/>
      <c r="F22" s="18"/>
      <c r="G22" s="22"/>
      <c r="H22" s="47"/>
      <c r="I22" s="75"/>
      <c r="J22" s="76"/>
      <c r="K22" s="77"/>
      <c r="L22" s="56"/>
      <c r="M22" s="18"/>
      <c r="N22" s="22"/>
      <c r="O22" s="18"/>
      <c r="P22" s="22"/>
      <c r="Q22" s="18"/>
    </row>
    <row r="23" spans="1:17" s="20" customFormat="1" ht="23.25" customHeight="1">
      <c r="B23" s="26" t="s">
        <v>1</v>
      </c>
      <c r="C23" s="22"/>
      <c r="D23" s="18"/>
      <c r="E23" s="22"/>
      <c r="F23" s="18"/>
      <c r="G23" s="22"/>
      <c r="H23" s="47"/>
      <c r="I23" s="75"/>
      <c r="J23" s="76"/>
      <c r="K23" s="77"/>
      <c r="L23" s="56"/>
      <c r="M23" s="18"/>
      <c r="N23" s="22"/>
      <c r="O23" s="18"/>
      <c r="P23" s="22"/>
      <c r="Q23" s="18"/>
    </row>
    <row r="24" spans="1:17" s="12" customFormat="1" ht="23.25" customHeight="1">
      <c r="B24" s="23" t="s">
        <v>5</v>
      </c>
      <c r="C24" s="24">
        <f>C25+C26</f>
        <v>17337305061.210007</v>
      </c>
      <c r="D24" s="25"/>
      <c r="E24" s="24">
        <f>E25+E26</f>
        <v>19449008746.460007</v>
      </c>
      <c r="F24" s="25"/>
      <c r="G24" s="24">
        <f>G25+G26</f>
        <v>14028519558.57</v>
      </c>
      <c r="H24" s="48"/>
      <c r="I24" s="24">
        <f t="shared" ref="I24:K24" si="0">I25+I26</f>
        <v>577474150</v>
      </c>
      <c r="J24" s="80">
        <f t="shared" si="0"/>
        <v>577474150</v>
      </c>
      <c r="K24" s="86">
        <f t="shared" si="0"/>
        <v>169553520.32000002</v>
      </c>
      <c r="L24" s="57">
        <f>L25+L26</f>
        <v>17914779211.210007</v>
      </c>
      <c r="M24" s="25"/>
      <c r="N24" s="24">
        <f>N25+N26</f>
        <v>20026482896.460007</v>
      </c>
      <c r="O24" s="25"/>
      <c r="P24" s="24">
        <f>P25+P26</f>
        <v>14198073078.889999</v>
      </c>
      <c r="Q24" s="25"/>
    </row>
    <row r="25" spans="1:17" s="12" customFormat="1" ht="23.25" customHeight="1">
      <c r="B25" s="26" t="s">
        <v>0</v>
      </c>
      <c r="C25" s="29">
        <v>73034219061.210007</v>
      </c>
      <c r="D25" s="27" t="s">
        <v>14</v>
      </c>
      <c r="E25" s="29">
        <v>70845266746.460007</v>
      </c>
      <c r="F25" s="27" t="s">
        <v>15</v>
      </c>
      <c r="G25" s="29">
        <v>65545003558.57</v>
      </c>
      <c r="H25" s="49" t="s">
        <v>21</v>
      </c>
      <c r="I25" s="71">
        <v>577474150</v>
      </c>
      <c r="J25" s="83">
        <v>577474150</v>
      </c>
      <c r="K25" s="89">
        <v>175474163.21000001</v>
      </c>
      <c r="L25" s="58">
        <f>C25+I25</f>
        <v>73611693211.210007</v>
      </c>
      <c r="M25" s="27" t="s">
        <v>14</v>
      </c>
      <c r="N25" s="58">
        <f>E25+J25</f>
        <v>71422740896.460007</v>
      </c>
      <c r="O25" s="27" t="s">
        <v>15</v>
      </c>
      <c r="P25" s="58">
        <f>G25+K25</f>
        <v>65720477721.779999</v>
      </c>
      <c r="Q25" s="27" t="s">
        <v>21</v>
      </c>
    </row>
    <row r="26" spans="1:17" s="12" customFormat="1" ht="23.25" customHeight="1">
      <c r="B26" s="26" t="s">
        <v>1</v>
      </c>
      <c r="C26" s="29">
        <v>-55696914000</v>
      </c>
      <c r="D26" s="27"/>
      <c r="E26" s="29">
        <v>-51396258000</v>
      </c>
      <c r="F26" s="27"/>
      <c r="G26" s="29">
        <v>-51516484000</v>
      </c>
      <c r="H26" s="49"/>
      <c r="I26" s="71"/>
      <c r="J26" s="83"/>
      <c r="K26" s="89">
        <v>-5920642.8899999997</v>
      </c>
      <c r="L26" s="103">
        <f>C26+I26</f>
        <v>-55696914000</v>
      </c>
      <c r="M26" s="27"/>
      <c r="N26" s="58">
        <f>E26+J26</f>
        <v>-51396258000</v>
      </c>
      <c r="O26" s="27"/>
      <c r="P26" s="58">
        <f>G26+K26</f>
        <v>-51522404642.889999</v>
      </c>
      <c r="Q26" s="27"/>
    </row>
    <row r="27" spans="1:17" s="12" customFormat="1" ht="34.5" customHeight="1">
      <c r="B27" s="23" t="s">
        <v>11</v>
      </c>
      <c r="C27" s="28">
        <f>C28+C32</f>
        <v>-2601733945.0400009</v>
      </c>
      <c r="D27" s="15"/>
      <c r="E27" s="24">
        <f>E28+E32</f>
        <v>-7103038697.2099991</v>
      </c>
      <c r="F27" s="15"/>
      <c r="G27" s="24">
        <f>G28+G32</f>
        <v>-7780272554.3600006</v>
      </c>
      <c r="H27" s="46"/>
      <c r="I27" s="24">
        <f t="shared" ref="I27:K27" si="1">I28+I32</f>
        <v>-552363150</v>
      </c>
      <c r="J27" s="80">
        <f t="shared" si="1"/>
        <v>-494585149.98000002</v>
      </c>
      <c r="K27" s="86">
        <f t="shared" si="1"/>
        <v>-571553507.11000001</v>
      </c>
      <c r="L27" s="59">
        <f>L28+L32</f>
        <v>-3154097095.0400009</v>
      </c>
      <c r="M27" s="15"/>
      <c r="N27" s="24">
        <f>N28+N32</f>
        <v>-7597623847.1899986</v>
      </c>
      <c r="O27" s="15"/>
      <c r="P27" s="24">
        <f>P28+P32</f>
        <v>-8351826061.4699974</v>
      </c>
      <c r="Q27" s="15"/>
    </row>
    <row r="28" spans="1:17" s="12" customFormat="1" ht="23.25" customHeight="1">
      <c r="B28" s="26" t="s">
        <v>0</v>
      </c>
      <c r="C28" s="29">
        <f>C29+C31+C30</f>
        <v>11828318000</v>
      </c>
      <c r="D28" s="18"/>
      <c r="E28" s="29">
        <f>E29+E31+E30</f>
        <v>11996892000</v>
      </c>
      <c r="F28" s="18"/>
      <c r="G28" s="29">
        <f>G29+G31+G30</f>
        <v>10516484000</v>
      </c>
      <c r="H28" s="47"/>
      <c r="I28" s="29">
        <f t="shared" ref="I28:K28" si="2">I29+I31+I30</f>
        <v>-82889000</v>
      </c>
      <c r="J28" s="81">
        <f t="shared" si="2"/>
        <v>82889000</v>
      </c>
      <c r="K28" s="87">
        <f t="shared" si="2"/>
        <v>0</v>
      </c>
      <c r="L28" s="58">
        <f>L29+L31+L30</f>
        <v>11745429000</v>
      </c>
      <c r="M28" s="18"/>
      <c r="N28" s="29">
        <f>N29+N31+N30</f>
        <v>12079781000</v>
      </c>
      <c r="O28" s="18"/>
      <c r="P28" s="29">
        <f>P29+P31+P30</f>
        <v>10516484000</v>
      </c>
      <c r="Q28" s="18"/>
    </row>
    <row r="29" spans="1:17" s="12" customFormat="1" ht="60.95" customHeight="1">
      <c r="B29" s="43" t="s">
        <v>22</v>
      </c>
      <c r="C29" s="29">
        <f>10696914000+59006000</f>
        <v>10755920000</v>
      </c>
      <c r="D29" s="27" t="s">
        <v>7</v>
      </c>
      <c r="E29" s="29">
        <v>11396258000</v>
      </c>
      <c r="F29" s="27" t="s">
        <v>8</v>
      </c>
      <c r="G29" s="29">
        <v>10516484000</v>
      </c>
      <c r="H29" s="49" t="s">
        <v>10</v>
      </c>
      <c r="I29" s="72"/>
      <c r="J29" s="73"/>
      <c r="K29" s="74"/>
      <c r="L29" s="58">
        <f>C29+I29</f>
        <v>10755920000</v>
      </c>
      <c r="M29" s="27" t="s">
        <v>7</v>
      </c>
      <c r="N29" s="29">
        <f>E29+J29</f>
        <v>11396258000</v>
      </c>
      <c r="O29" s="27" t="s">
        <v>8</v>
      </c>
      <c r="P29" s="29">
        <f>G29+K29</f>
        <v>10516484000</v>
      </c>
      <c r="Q29" s="27" t="s">
        <v>10</v>
      </c>
    </row>
    <row r="30" spans="1:17" s="12" customFormat="1" ht="75.599999999999994" customHeight="1">
      <c r="B30" s="30" t="s">
        <v>28</v>
      </c>
      <c r="C30" s="31">
        <v>1072398000</v>
      </c>
      <c r="D30" s="32" t="s">
        <v>16</v>
      </c>
      <c r="E30" s="29">
        <v>600634000</v>
      </c>
      <c r="F30" s="32" t="s">
        <v>17</v>
      </c>
      <c r="G30" s="29"/>
      <c r="H30" s="50"/>
      <c r="I30" s="72">
        <v>-82889000</v>
      </c>
      <c r="J30" s="73">
        <v>82889000</v>
      </c>
      <c r="K30" s="74"/>
      <c r="L30" s="60">
        <f>C30+I30</f>
        <v>989509000</v>
      </c>
      <c r="M30" s="32" t="s">
        <v>16</v>
      </c>
      <c r="N30" s="29">
        <f>E30+J30</f>
        <v>683523000</v>
      </c>
      <c r="O30" s="32" t="s">
        <v>17</v>
      </c>
      <c r="P30" s="29"/>
      <c r="Q30" s="32"/>
    </row>
    <row r="31" spans="1:17" s="12" customFormat="1" ht="78" hidden="1" customHeight="1">
      <c r="B31" s="21"/>
      <c r="C31" s="29"/>
      <c r="D31" s="27"/>
      <c r="E31" s="29"/>
      <c r="F31" s="18"/>
      <c r="G31" s="29"/>
      <c r="H31" s="47"/>
      <c r="I31" s="72"/>
      <c r="J31" s="73"/>
      <c r="K31" s="74"/>
      <c r="L31" s="58"/>
      <c r="M31" s="27"/>
      <c r="N31" s="29"/>
      <c r="O31" s="18"/>
      <c r="P31" s="29"/>
      <c r="Q31" s="18"/>
    </row>
    <row r="32" spans="1:17" s="12" customFormat="1" ht="22.5" customHeight="1">
      <c r="B32" s="21" t="s">
        <v>1</v>
      </c>
      <c r="C32" s="33">
        <f>C33+C34+C45+C46+C47+C48+C49</f>
        <v>-14430051945.040001</v>
      </c>
      <c r="D32" s="27"/>
      <c r="E32" s="33">
        <f>E33+E34+E45+E46+E47+E48+E49</f>
        <v>-19099930697.209999</v>
      </c>
      <c r="F32" s="27"/>
      <c r="G32" s="33">
        <f>G33+G34+G45+G46+G47+G48+G49</f>
        <v>-18296756554.360001</v>
      </c>
      <c r="H32" s="49"/>
      <c r="I32" s="33">
        <f>I33+I34+I45+I46+I47+I48+I49</f>
        <v>-469474150</v>
      </c>
      <c r="J32" s="82">
        <f>J33+J34+J45+J46+J47+J48+J49</f>
        <v>-577474149.98000002</v>
      </c>
      <c r="K32" s="88">
        <f>K33+K34+K45+K46+K47+K48+K49</f>
        <v>-571553507.11000001</v>
      </c>
      <c r="L32" s="61">
        <f>L33+L34+L45+L46+L47+L48+L49</f>
        <v>-14899526095.040001</v>
      </c>
      <c r="M32" s="27"/>
      <c r="N32" s="33">
        <f>N33+N34+N45+N46+N47+N48+N49</f>
        <v>-19677404847.189999</v>
      </c>
      <c r="O32" s="27"/>
      <c r="P32" s="33">
        <f>P33+P34+P45+P46+P47+P48+P49</f>
        <v>-18868310061.469997</v>
      </c>
      <c r="Q32" s="27"/>
    </row>
    <row r="33" spans="2:17" s="12" customFormat="1" ht="54.95" customHeight="1">
      <c r="B33" s="30" t="s">
        <v>23</v>
      </c>
      <c r="C33" s="34">
        <f>-C29</f>
        <v>-10755920000</v>
      </c>
      <c r="D33" s="27"/>
      <c r="E33" s="34">
        <f>-E29</f>
        <v>-11396258000</v>
      </c>
      <c r="F33" s="27"/>
      <c r="G33" s="34">
        <f>-G29</f>
        <v>-10516484000</v>
      </c>
      <c r="H33" s="49"/>
      <c r="I33" s="72"/>
      <c r="J33" s="73"/>
      <c r="K33" s="74"/>
      <c r="L33" s="62">
        <f>-L29</f>
        <v>-10755920000</v>
      </c>
      <c r="M33" s="27"/>
      <c r="N33" s="34">
        <f>-N29</f>
        <v>-11396258000</v>
      </c>
      <c r="O33" s="27"/>
      <c r="P33" s="34">
        <f>-P29</f>
        <v>-10516484000</v>
      </c>
      <c r="Q33" s="27"/>
    </row>
    <row r="34" spans="2:17" s="12" customFormat="1" ht="61.5" customHeight="1">
      <c r="B34" s="30" t="s">
        <v>24</v>
      </c>
      <c r="C34" s="29">
        <f>C36+C37+C38+C39+C40+C41+C42+C43+C44</f>
        <v>-898580174.61000001</v>
      </c>
      <c r="D34" s="27"/>
      <c r="E34" s="29">
        <f>E36+E37+E38+E39+E40+E41+E42+E43+E44</f>
        <v>-2744640421.5000005</v>
      </c>
      <c r="F34" s="27"/>
      <c r="G34" s="29">
        <f>G36+G37+G38+G39+G40+G41+G42+G43+G44</f>
        <v>-2744640421.5000005</v>
      </c>
      <c r="H34" s="49"/>
      <c r="I34" s="29">
        <f>I36+I37+I38+I39+I40+I41+I42+I43+I44</f>
        <v>-577474150</v>
      </c>
      <c r="J34" s="81">
        <f t="shared" ref="J34:K34" si="3">J36+J37+J38+J39+J40+J41+J42+J43+J44</f>
        <v>-577474150</v>
      </c>
      <c r="K34" s="87">
        <f t="shared" si="3"/>
        <v>-577474150</v>
      </c>
      <c r="L34" s="58">
        <f>L36+L37+L38+L39+L40+L41+L42+L43+L44</f>
        <v>-1476054324.6099999</v>
      </c>
      <c r="M34" s="27"/>
      <c r="N34" s="29">
        <f>N36+N37+N38+N39+N40+N41+N42+N43+N44</f>
        <v>-3322114571.5000005</v>
      </c>
      <c r="O34" s="27"/>
      <c r="P34" s="29">
        <f>P36+P37+P38+P39+P40+P41+P42+P43+P44</f>
        <v>-3322114571.5000005</v>
      </c>
      <c r="Q34" s="27"/>
    </row>
    <row r="35" spans="2:17" s="12" customFormat="1" ht="15" customHeight="1">
      <c r="B35" s="35" t="s">
        <v>13</v>
      </c>
      <c r="C35" s="29"/>
      <c r="D35" s="27"/>
      <c r="E35" s="29"/>
      <c r="F35" s="27"/>
      <c r="G35" s="29"/>
      <c r="H35" s="49"/>
      <c r="I35" s="72"/>
      <c r="J35" s="73"/>
      <c r="K35" s="74"/>
      <c r="L35" s="58"/>
      <c r="M35" s="27"/>
      <c r="N35" s="29"/>
      <c r="O35" s="27"/>
      <c r="P35" s="29"/>
      <c r="Q35" s="27"/>
    </row>
    <row r="36" spans="2:17" s="12" customFormat="1" ht="88.5" customHeight="1">
      <c r="B36" s="35" t="s">
        <v>32</v>
      </c>
      <c r="C36" s="36">
        <v>-15000000</v>
      </c>
      <c r="D36" s="27"/>
      <c r="E36" s="36">
        <v>-42000000</v>
      </c>
      <c r="F36" s="27"/>
      <c r="G36" s="36">
        <v>-42000000</v>
      </c>
      <c r="H36" s="49"/>
      <c r="I36" s="71">
        <v>-15000000</v>
      </c>
      <c r="J36" s="83">
        <v>-15000000</v>
      </c>
      <c r="K36" s="89">
        <v>-15000000</v>
      </c>
      <c r="L36" s="63">
        <f t="shared" ref="L36:L48" si="4">C36+I36</f>
        <v>-30000000</v>
      </c>
      <c r="M36" s="27"/>
      <c r="N36" s="29">
        <f>E36+J36</f>
        <v>-57000000</v>
      </c>
      <c r="O36" s="27"/>
      <c r="P36" s="58">
        <f>G36+K36</f>
        <v>-57000000</v>
      </c>
      <c r="Q36" s="27"/>
    </row>
    <row r="37" spans="2:17" s="12" customFormat="1" ht="84" customHeight="1">
      <c r="B37" s="35" t="s">
        <v>37</v>
      </c>
      <c r="C37" s="36">
        <v>-253824200</v>
      </c>
      <c r="D37" s="27"/>
      <c r="E37" s="36">
        <v>-710707760</v>
      </c>
      <c r="F37" s="27"/>
      <c r="G37" s="36">
        <v>-710707760</v>
      </c>
      <c r="H37" s="51"/>
      <c r="I37" s="36">
        <v>-253824200</v>
      </c>
      <c r="J37" s="84">
        <v>-253824200</v>
      </c>
      <c r="K37" s="90">
        <v>-253824200</v>
      </c>
      <c r="L37" s="63">
        <f t="shared" si="4"/>
        <v>-507648400</v>
      </c>
      <c r="M37" s="27"/>
      <c r="N37" s="29">
        <f t="shared" ref="N37:N49" si="5">E37+J37</f>
        <v>-964531960</v>
      </c>
      <c r="O37" s="27"/>
      <c r="P37" s="58">
        <f>G37+K37</f>
        <v>-964531960</v>
      </c>
      <c r="Q37" s="44"/>
    </row>
    <row r="38" spans="2:17" s="12" customFormat="1" ht="89.25" customHeight="1">
      <c r="B38" s="35" t="s">
        <v>33</v>
      </c>
      <c r="C38" s="36">
        <v>-289969600</v>
      </c>
      <c r="D38" s="27"/>
      <c r="E38" s="36">
        <v>-811914880</v>
      </c>
      <c r="F38" s="27"/>
      <c r="G38" s="36">
        <v>-811914880</v>
      </c>
      <c r="H38" s="49"/>
      <c r="I38" s="36">
        <v>-289969600</v>
      </c>
      <c r="J38" s="84">
        <v>-289969600</v>
      </c>
      <c r="K38" s="90">
        <v>-289969600</v>
      </c>
      <c r="L38" s="63">
        <f t="shared" si="4"/>
        <v>-579939200</v>
      </c>
      <c r="M38" s="27"/>
      <c r="N38" s="29">
        <f t="shared" si="5"/>
        <v>-1101884480</v>
      </c>
      <c r="O38" s="27"/>
      <c r="P38" s="58">
        <f>G38+K38</f>
        <v>-1101884480</v>
      </c>
      <c r="Q38" s="27"/>
    </row>
    <row r="39" spans="2:17" s="12" customFormat="1" ht="87.75" customHeight="1">
      <c r="B39" s="35" t="s">
        <v>34</v>
      </c>
      <c r="C39" s="36">
        <v>-18680350</v>
      </c>
      <c r="D39" s="27"/>
      <c r="E39" s="36">
        <v>-52304980</v>
      </c>
      <c r="F39" s="27"/>
      <c r="G39" s="36">
        <v>-52304980</v>
      </c>
      <c r="H39" s="49"/>
      <c r="I39" s="36">
        <v>-18680350</v>
      </c>
      <c r="J39" s="84">
        <v>-18680350</v>
      </c>
      <c r="K39" s="90">
        <v>-18680350</v>
      </c>
      <c r="L39" s="63">
        <f t="shared" si="4"/>
        <v>-37360700</v>
      </c>
      <c r="M39" s="27"/>
      <c r="N39" s="29">
        <f t="shared" si="5"/>
        <v>-70985330</v>
      </c>
      <c r="O39" s="27"/>
      <c r="P39" s="58">
        <f t="shared" ref="P39:P49" si="6">G39+K39</f>
        <v>-70985330</v>
      </c>
      <c r="Q39" s="27"/>
    </row>
    <row r="40" spans="2:17" s="12" customFormat="1" ht="84.75" customHeight="1">
      <c r="B40" s="37" t="s">
        <v>35</v>
      </c>
      <c r="C40" s="34">
        <v>-250000000</v>
      </c>
      <c r="D40" s="27"/>
      <c r="E40" s="36">
        <v>-800000000</v>
      </c>
      <c r="F40" s="27"/>
      <c r="G40" s="36">
        <v>-800000000</v>
      </c>
      <c r="H40" s="49"/>
      <c r="I40" s="72"/>
      <c r="J40" s="73"/>
      <c r="K40" s="74"/>
      <c r="L40" s="36">
        <f t="shared" si="4"/>
        <v>-250000000</v>
      </c>
      <c r="M40" s="27"/>
      <c r="N40" s="29">
        <f t="shared" si="5"/>
        <v>-800000000</v>
      </c>
      <c r="O40" s="27"/>
      <c r="P40" s="58">
        <f t="shared" si="6"/>
        <v>-800000000</v>
      </c>
      <c r="Q40" s="27"/>
    </row>
    <row r="41" spans="2:17" s="12" customFormat="1" ht="89.25" customHeight="1">
      <c r="B41" s="35" t="s">
        <v>36</v>
      </c>
      <c r="C41" s="34">
        <v>-71106024.609999999</v>
      </c>
      <c r="D41" s="27"/>
      <c r="E41" s="36">
        <v>-71106024.609999999</v>
      </c>
      <c r="F41" s="27"/>
      <c r="G41" s="36">
        <v>-71106024.609999999</v>
      </c>
      <c r="H41" s="49"/>
      <c r="I41" s="72"/>
      <c r="J41" s="73"/>
      <c r="K41" s="74"/>
      <c r="L41" s="63">
        <f t="shared" si="4"/>
        <v>-71106024.609999999</v>
      </c>
      <c r="M41" s="27"/>
      <c r="N41" s="29">
        <f t="shared" si="5"/>
        <v>-71106024.609999999</v>
      </c>
      <c r="O41" s="27"/>
      <c r="P41" s="58">
        <f t="shared" si="6"/>
        <v>-71106024.609999999</v>
      </c>
      <c r="Q41" s="27"/>
    </row>
    <row r="42" spans="2:17" s="12" customFormat="1" ht="112.5" customHeight="1">
      <c r="B42" s="35" t="s">
        <v>18</v>
      </c>
      <c r="C42" s="34"/>
      <c r="D42" s="27"/>
      <c r="E42" s="36">
        <v>-201204824.84</v>
      </c>
      <c r="F42" s="27"/>
      <c r="G42" s="36">
        <v>-201204824.84</v>
      </c>
      <c r="H42" s="49"/>
      <c r="I42" s="72"/>
      <c r="J42" s="73"/>
      <c r="K42" s="74"/>
      <c r="L42" s="63"/>
      <c r="M42" s="27"/>
      <c r="N42" s="29">
        <f t="shared" si="5"/>
        <v>-201204824.84</v>
      </c>
      <c r="O42" s="27"/>
      <c r="P42" s="58">
        <f t="shared" si="6"/>
        <v>-201204824.84</v>
      </c>
      <c r="Q42" s="27"/>
    </row>
    <row r="43" spans="2:17" s="12" customFormat="1" ht="113.25" customHeight="1">
      <c r="B43" s="35" t="s">
        <v>19</v>
      </c>
      <c r="C43" s="34"/>
      <c r="D43" s="27"/>
      <c r="E43" s="36">
        <v>-45328869.859999999</v>
      </c>
      <c r="F43" s="27"/>
      <c r="G43" s="36">
        <v>-45328869.859999999</v>
      </c>
      <c r="H43" s="49"/>
      <c r="I43" s="72"/>
      <c r="J43" s="73"/>
      <c r="K43" s="74"/>
      <c r="L43" s="63"/>
      <c r="M43" s="27"/>
      <c r="N43" s="29">
        <f t="shared" si="5"/>
        <v>-45328869.859999999</v>
      </c>
      <c r="O43" s="27"/>
      <c r="P43" s="58">
        <f t="shared" si="6"/>
        <v>-45328869.859999999</v>
      </c>
      <c r="Q43" s="27"/>
    </row>
    <row r="44" spans="2:17" s="12" customFormat="1" ht="113.25" customHeight="1">
      <c r="B44" s="35" t="s">
        <v>20</v>
      </c>
      <c r="C44" s="34"/>
      <c r="D44" s="27"/>
      <c r="E44" s="36">
        <v>-10073082.189999999</v>
      </c>
      <c r="F44" s="27"/>
      <c r="G44" s="36">
        <v>-10073082.189999999</v>
      </c>
      <c r="H44" s="49"/>
      <c r="I44" s="72"/>
      <c r="J44" s="73"/>
      <c r="K44" s="74"/>
      <c r="L44" s="63"/>
      <c r="M44" s="27"/>
      <c r="N44" s="29">
        <f t="shared" si="5"/>
        <v>-10073082.189999999</v>
      </c>
      <c r="O44" s="27"/>
      <c r="P44" s="58">
        <f t="shared" si="6"/>
        <v>-10073082.189999999</v>
      </c>
      <c r="Q44" s="27"/>
    </row>
    <row r="45" spans="2:17" s="12" customFormat="1" ht="80.099999999999994" customHeight="1">
      <c r="B45" s="30" t="s">
        <v>29</v>
      </c>
      <c r="C45" s="31">
        <v>-14428571.43</v>
      </c>
      <c r="D45" s="27"/>
      <c r="E45" s="38">
        <v>-143453357.13999999</v>
      </c>
      <c r="F45" s="27"/>
      <c r="G45" s="38">
        <v>-220053214.28999999</v>
      </c>
      <c r="H45" s="49"/>
      <c r="I45" s="72"/>
      <c r="J45" s="73"/>
      <c r="K45" s="74">
        <v>5920642.8700000001</v>
      </c>
      <c r="L45" s="63">
        <f t="shared" si="4"/>
        <v>-14428571.43</v>
      </c>
      <c r="M45" s="27"/>
      <c r="N45" s="29">
        <f t="shared" si="5"/>
        <v>-143453357.13999999</v>
      </c>
      <c r="O45" s="27"/>
      <c r="P45" s="58">
        <f t="shared" si="6"/>
        <v>-214132571.41999999</v>
      </c>
      <c r="Q45" s="27"/>
    </row>
    <row r="46" spans="2:17" s="12" customFormat="1" ht="129.94999999999999" customHeight="1">
      <c r="B46" s="30" t="s">
        <v>30</v>
      </c>
      <c r="C46" s="34"/>
      <c r="D46" s="27"/>
      <c r="E46" s="38">
        <v>-1986512000</v>
      </c>
      <c r="F46" s="27"/>
      <c r="G46" s="38">
        <v>-1986512000</v>
      </c>
      <c r="H46" s="49"/>
      <c r="I46" s="72"/>
      <c r="J46" s="73"/>
      <c r="K46" s="74"/>
      <c r="L46" s="96"/>
      <c r="M46" s="27"/>
      <c r="N46" s="29">
        <f t="shared" si="5"/>
        <v>-1986512000</v>
      </c>
      <c r="O46" s="27"/>
      <c r="P46" s="58">
        <f t="shared" si="6"/>
        <v>-1986512000</v>
      </c>
      <c r="Q46" s="27"/>
    </row>
    <row r="47" spans="2:17" s="12" customFormat="1" ht="147" customHeight="1">
      <c r="B47" s="30" t="s">
        <v>31</v>
      </c>
      <c r="C47" s="34"/>
      <c r="D47" s="27"/>
      <c r="E47" s="38">
        <v>-2649841500</v>
      </c>
      <c r="F47" s="27"/>
      <c r="G47" s="38">
        <v>-2649841500</v>
      </c>
      <c r="H47" s="49"/>
      <c r="I47" s="72"/>
      <c r="J47" s="73"/>
      <c r="K47" s="74"/>
      <c r="L47" s="63"/>
      <c r="M47" s="27"/>
      <c r="N47" s="29">
        <f t="shared" si="5"/>
        <v>-2649841500</v>
      </c>
      <c r="O47" s="27"/>
      <c r="P47" s="58">
        <f t="shared" si="6"/>
        <v>-2649841500</v>
      </c>
      <c r="Q47" s="27"/>
    </row>
    <row r="48" spans="2:17" s="12" customFormat="1" ht="128.1" customHeight="1">
      <c r="B48" s="30" t="s">
        <v>25</v>
      </c>
      <c r="C48" s="34">
        <f>-2761123199</f>
        <v>-2761123199</v>
      </c>
      <c r="D48" s="27"/>
      <c r="E48" s="38"/>
      <c r="F48" s="27"/>
      <c r="G48" s="38"/>
      <c r="H48" s="49"/>
      <c r="I48" s="72">
        <v>108000000</v>
      </c>
      <c r="J48" s="73"/>
      <c r="K48" s="74"/>
      <c r="L48" s="63">
        <f t="shared" si="4"/>
        <v>-2653123199</v>
      </c>
      <c r="M48" s="27"/>
      <c r="N48" s="97"/>
      <c r="O48" s="27"/>
      <c r="P48" s="58"/>
      <c r="Q48" s="27"/>
    </row>
    <row r="49" spans="2:18" s="12" customFormat="1" ht="48.6" customHeight="1">
      <c r="B49" s="30" t="s">
        <v>26</v>
      </c>
      <c r="C49" s="34"/>
      <c r="D49" s="27"/>
      <c r="E49" s="38">
        <v>-179225418.56999999</v>
      </c>
      <c r="F49" s="27"/>
      <c r="G49" s="38">
        <v>-179225418.56999999</v>
      </c>
      <c r="H49" s="49"/>
      <c r="I49" s="72"/>
      <c r="J49" s="73">
        <v>0.02</v>
      </c>
      <c r="K49" s="74">
        <v>0.02</v>
      </c>
      <c r="L49" s="96">
        <f>C49+I49</f>
        <v>0</v>
      </c>
      <c r="M49" s="27"/>
      <c r="N49" s="29">
        <f t="shared" si="5"/>
        <v>-179225418.54999998</v>
      </c>
      <c r="O49" s="27"/>
      <c r="P49" s="58">
        <f t="shared" si="6"/>
        <v>-179225418.54999998</v>
      </c>
      <c r="Q49" s="27"/>
    </row>
    <row r="50" spans="2:18" s="12" customFormat="1" ht="32.1" customHeight="1">
      <c r="B50" s="39" t="s">
        <v>27</v>
      </c>
      <c r="C50" s="34"/>
      <c r="D50" s="27"/>
      <c r="E50" s="38"/>
      <c r="F50" s="27"/>
      <c r="G50" s="38"/>
      <c r="H50" s="49"/>
      <c r="I50" s="72"/>
      <c r="J50" s="73"/>
      <c r="K50" s="74"/>
      <c r="L50" s="62"/>
      <c r="M50" s="27"/>
      <c r="N50" s="38"/>
      <c r="O50" s="27"/>
      <c r="P50" s="38"/>
      <c r="Q50" s="27"/>
    </row>
    <row r="51" spans="2:18" s="12" customFormat="1" ht="18.75" customHeight="1">
      <c r="B51" s="21" t="s">
        <v>0</v>
      </c>
      <c r="C51" s="22"/>
      <c r="D51" s="27"/>
      <c r="E51" s="22"/>
      <c r="F51" s="27"/>
      <c r="G51" s="22"/>
      <c r="H51" s="49"/>
      <c r="I51" s="72"/>
      <c r="J51" s="73"/>
      <c r="K51" s="74"/>
      <c r="L51" s="56"/>
      <c r="M51" s="27"/>
      <c r="N51" s="22"/>
      <c r="O51" s="27"/>
      <c r="P51" s="22"/>
      <c r="Q51" s="27"/>
    </row>
    <row r="52" spans="2:18" s="12" customFormat="1" ht="19.5" customHeight="1">
      <c r="B52" s="40" t="s">
        <v>1</v>
      </c>
      <c r="C52" s="41"/>
      <c r="D52" s="42"/>
      <c r="E52" s="41"/>
      <c r="F52" s="42"/>
      <c r="G52" s="41"/>
      <c r="H52" s="52"/>
      <c r="I52" s="71"/>
      <c r="J52" s="73"/>
      <c r="K52" s="74"/>
      <c r="L52" s="64"/>
      <c r="M52" s="42"/>
      <c r="N52" s="41"/>
      <c r="O52" s="42"/>
      <c r="P52" s="41"/>
      <c r="Q52" s="42"/>
      <c r="R52" s="12" t="s">
        <v>45</v>
      </c>
    </row>
    <row r="53" spans="2:18" ht="13.5" customHeight="1">
      <c r="I53" s="78"/>
      <c r="J53" s="78"/>
      <c r="K53" s="78"/>
    </row>
    <row r="54" spans="2:18">
      <c r="I54" s="78"/>
      <c r="J54" s="78"/>
      <c r="K54" s="78"/>
    </row>
    <row r="55" spans="2:18">
      <c r="C55" s="8"/>
      <c r="E55" s="8"/>
      <c r="G55" s="8"/>
      <c r="I55" s="78"/>
      <c r="J55" s="78"/>
      <c r="K55" s="78"/>
      <c r="L55" s="8"/>
      <c r="N55" s="8"/>
      <c r="P55" s="8"/>
    </row>
  </sheetData>
  <mergeCells count="15">
    <mergeCell ref="P10:Q10"/>
    <mergeCell ref="P12:Q12"/>
    <mergeCell ref="B16:B17"/>
    <mergeCell ref="P1:Q1"/>
    <mergeCell ref="P2:Q2"/>
    <mergeCell ref="P7:Q7"/>
    <mergeCell ref="P8:Q8"/>
    <mergeCell ref="P9:Q9"/>
    <mergeCell ref="L16:M16"/>
    <mergeCell ref="N16:O16"/>
    <mergeCell ref="P16:Q16"/>
    <mergeCell ref="C16:D16"/>
    <mergeCell ref="E16:F16"/>
    <mergeCell ref="G16:H16"/>
    <mergeCell ref="B14:Q14"/>
  </mergeCells>
  <phoneticPr fontId="1" type="noConversion"/>
  <pageMargins left="0.74803149606299213" right="0.59055118110236227" top="0.78740157480314965" bottom="0.59055118110236227" header="0.51181102362204722" footer="0.51181102362204722"/>
  <pageSetup paperSize="9" scale="75" fitToWidth="0" fitToHeight="0" orientation="landscape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2024-02-12T05:43:01Z</cp:lastPrinted>
  <dcterms:created xsi:type="dcterms:W3CDTF">2000-09-19T07:45:36Z</dcterms:created>
  <dcterms:modified xsi:type="dcterms:W3CDTF">2024-03-01T07:16:02Z</dcterms:modified>
</cp:coreProperties>
</file>