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Лист1!$5:$6</definedName>
    <definedName name="_xlnm.Print_Area" localSheetId="0">Лист1!$B$1:$N$40</definedName>
  </definedNames>
  <calcPr calcId="152511"/>
</workbook>
</file>

<file path=xl/calcChain.xml><?xml version="1.0" encoding="utf-8"?>
<calcChain xmlns="http://schemas.openxmlformats.org/spreadsheetml/2006/main">
  <c r="N21" i="2"/>
  <c r="N22"/>
  <c r="N27"/>
  <c r="N26"/>
  <c r="N25"/>
  <c r="N24"/>
  <c r="M22"/>
  <c r="M20" s="1"/>
  <c r="N20" s="1"/>
  <c r="M16" l="1"/>
  <c r="M12"/>
  <c r="L18"/>
  <c r="N18" s="1"/>
  <c r="M15" l="1"/>
  <c r="K22"/>
  <c r="K20" s="1"/>
  <c r="J22"/>
  <c r="J20" s="1"/>
  <c r="I22"/>
  <c r="I20" s="1"/>
  <c r="K16"/>
  <c r="J16"/>
  <c r="I16"/>
  <c r="K12"/>
  <c r="J12"/>
  <c r="I12"/>
  <c r="M7" l="1"/>
  <c r="N7" s="1"/>
  <c r="K15"/>
  <c r="K7" s="1"/>
  <c r="J15"/>
  <c r="J7" s="1"/>
  <c r="I15"/>
  <c r="I7" s="1"/>
  <c r="L33"/>
  <c r="N33" s="1"/>
  <c r="L29"/>
  <c r="L28"/>
  <c r="L27"/>
  <c r="L26"/>
  <c r="L25"/>
  <c r="L24"/>
  <c r="L13"/>
  <c r="L14"/>
  <c r="N14" s="1"/>
  <c r="N13" l="1"/>
  <c r="L12"/>
  <c r="N12" s="1"/>
  <c r="L22"/>
  <c r="C17" l="1"/>
  <c r="G12"/>
  <c r="E12"/>
  <c r="C12"/>
  <c r="C21" l="1"/>
  <c r="L17"/>
  <c r="C36"/>
  <c r="L36" s="1"/>
  <c r="N36" s="1"/>
  <c r="G22"/>
  <c r="E22"/>
  <c r="C22"/>
  <c r="L16" l="1"/>
  <c r="N16" s="1"/>
  <c r="N17"/>
  <c r="L21"/>
  <c r="L20" s="1"/>
  <c r="G21"/>
  <c r="G20" s="1"/>
  <c r="E21"/>
  <c r="E20" s="1"/>
  <c r="C20"/>
  <c r="L15" l="1"/>
  <c r="G16"/>
  <c r="E16"/>
  <c r="C16"/>
  <c r="L7" l="1"/>
  <c r="N15"/>
  <c r="E15"/>
  <c r="E7" s="1"/>
  <c r="G15" l="1"/>
  <c r="G7" s="1"/>
  <c r="C15" l="1"/>
  <c r="C7" s="1"/>
</calcChain>
</file>

<file path=xl/sharedStrings.xml><?xml version="1.0" encoding="utf-8"?>
<sst xmlns="http://schemas.openxmlformats.org/spreadsheetml/2006/main" count="54" uniqueCount="42">
  <si>
    <t>Привлечение</t>
  </si>
  <si>
    <t>Погашение</t>
  </si>
  <si>
    <t>Наименование показателя</t>
  </si>
  <si>
    <t>в том числе:</t>
  </si>
  <si>
    <t>Кредиты кредитных организаций</t>
  </si>
  <si>
    <t>Государственные заимствования в валюте Российской Федерации, всего</t>
  </si>
  <si>
    <t>2024 год</t>
  </si>
  <si>
    <t>2025 год</t>
  </si>
  <si>
    <t>Государственные ценные бумаги Архангельской области</t>
  </si>
  <si>
    <t>2026 год</t>
  </si>
  <si>
    <t>Бюджетные кредиты из других бюджетов бюджетной системы Российской Федерации</t>
  </si>
  <si>
    <t>из них:</t>
  </si>
  <si>
    <t>2027 год</t>
  </si>
  <si>
    <t>2028 год</t>
  </si>
  <si>
    <t>2039 год</t>
  </si>
  <si>
    <t>2040 год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</si>
  <si>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16 апреля 2010 г.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</si>
  <si>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17 мая 2011 г.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</si>
  <si>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погашение реструктурированной задолженности по бюджетному кредиту в соответствии с Дополнительным соглашением от 8 апреля 2015 года № 2 к Соглашению от 28 сентября 2011 г.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</si>
  <si>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2029 год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</si>
  <si>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</si>
  <si>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</si>
  <si>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(иные бюджетные кредиты, предоставленные из федерального бюджета)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</si>
  <si>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 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в состав национальных проектов (программ), комплексного плана модернизации и расширения магистральной инфраструктуры)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</si>
  <si>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(специальные казначейские кредиты)</t>
  </si>
  <si>
    <t>Кредиты международных финансовых организаций и иностранных банков</t>
  </si>
  <si>
    <t>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</si>
  <si>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на финансовое обеспечение реализации инфраструктурных проектов)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</si>
  <si>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</si>
  <si>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</si>
  <si>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25 ноября 2015 г.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</si>
  <si>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22 августа 2017 г.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</si>
  <si>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21 декабря 2017 г.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</si>
  <si>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от 15 ноября 2022 года № 2 к Соглашению от 14 декабря 2020 г. № 01-01-06/06-1007 о предоставлении бюджету Архангельской области из федерального бюджета бюджетного кредита для погашения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</si>
  <si>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от 26 марта 2015 года № 4 к Соглашению от 15 декабря 2010 г. № 01-01-06/06-539 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</si>
  <si>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 xml:space="preserve">погашение реструктурированной задолженности по бюджетному кредиту в соответствии с Дополнительным соглашением от 15 ноября 2022 года № 8/8/8/8 к Соглашению от 3 августа 2017 г.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 </t>
  </si>
  <si>
    <t>% исполнения к утвержденному плану</t>
  </si>
  <si>
    <t>рублей</t>
  </si>
  <si>
    <t>Отчет об исполнении программы
государственных внутренних заимствований Архангельской области
 за I полугодие 2024 года</t>
  </si>
  <si>
    <t>Утверждено на год 
(в ред. от 27.04.2024 
№ 89-7-ОЗ)</t>
  </si>
  <si>
    <t>Приложение № 7 к пояснительной записке к отчету об исполнении областного бюджета за I полугодие 2024 года по форме таблицы № 1 приложения № 21 к областному закону "Об областном бюджете на 2024 год и на плановый период 2025 и 2026 годов"</t>
  </si>
  <si>
    <t>Исполнено 
на 30.06.2024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</si>
</sst>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\ _₽_-;\-* #,##0.0\ _₽_-;_-* &quot;-&quot;?\ _₽_-;_-@_-"/>
    <numFmt numFmtId="165" formatCode="_-* #,##0.00\ _₽_-;\-* #,##0.00\ _₽_-;_-* &quot;-&quot;?\ _₽_-;_-@_-"/>
    <numFmt numFmtId="166" formatCode="_-* #,##0.00_р_._-;\-* #,##0.00_р_._-;_-* &quot;-&quot;?_р_._-;_-@_-"/>
    <numFmt numFmtId="167" formatCode="#,##0.00_ ;\-#,##0.00\ "/>
  </numFmts>
  <fonts count="1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5" fontId="2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2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horizontal="right" vertical="center"/>
    </xf>
    <xf numFmtId="165" fontId="9" fillId="2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43" fontId="11" fillId="2" borderId="1" xfId="0" applyNumberFormat="1" applyFont="1" applyFill="1" applyBorder="1" applyAlignment="1">
      <alignment horizontal="center" vertical="center"/>
    </xf>
    <xf numFmtId="0" fontId="11" fillId="2" borderId="1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 indent="1"/>
    </xf>
    <xf numFmtId="165" fontId="11" fillId="2" borderId="1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 indent="2"/>
    </xf>
    <xf numFmtId="165" fontId="9" fillId="2" borderId="1" xfId="0" quotePrefix="1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 indent="3"/>
    </xf>
    <xf numFmtId="0" fontId="9" fillId="2" borderId="1" xfId="0" applyFont="1" applyFill="1" applyBorder="1" applyAlignment="1">
      <alignment horizontal="left" vertical="center" wrapText="1" indent="3"/>
    </xf>
    <xf numFmtId="0" fontId="9" fillId="2" borderId="1" xfId="0" applyFont="1" applyFill="1" applyBorder="1" applyAlignment="1">
      <alignment horizontal="left" vertical="center" wrapText="1" indent="2"/>
    </xf>
    <xf numFmtId="0" fontId="9" fillId="2" borderId="1" xfId="0" applyFont="1" applyFill="1" applyBorder="1" applyAlignment="1">
      <alignment horizontal="left" vertical="center" wrapText="1" indent="4"/>
    </xf>
    <xf numFmtId="164" fontId="9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 indent="1"/>
    </xf>
    <xf numFmtId="4" fontId="11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165" fontId="11" fillId="0" borderId="1" xfId="0" quotePrefix="1" applyNumberFormat="1" applyFont="1" applyFill="1" applyBorder="1" applyAlignment="1">
      <alignment horizontal="center" vertical="center"/>
    </xf>
    <xf numFmtId="165" fontId="9" fillId="0" borderId="1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/>
    </xf>
    <xf numFmtId="165" fontId="9" fillId="0" borderId="1" xfId="0" applyNumberFormat="1" applyFont="1" applyFill="1" applyBorder="1" applyAlignment="1">
      <alignment vertical="center"/>
    </xf>
    <xf numFmtId="167" fontId="9" fillId="2" borderId="1" xfId="0" applyNumberFormat="1" applyFont="1" applyFill="1" applyBorder="1" applyAlignment="1">
      <alignment horizontal="right" vertical="center"/>
    </xf>
    <xf numFmtId="2" fontId="6" fillId="0" borderId="0" xfId="0" applyNumberFormat="1" applyFont="1" applyFill="1"/>
    <xf numFmtId="167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tabSelected="1" topLeftCell="B1" zoomScaleSheetLayoutView="75" workbookViewId="0">
      <selection activeCell="N7" sqref="N7"/>
    </sheetView>
  </sheetViews>
  <sheetFormatPr defaultColWidth="9.140625" defaultRowHeight="12.75"/>
  <cols>
    <col min="1" max="1" width="6.140625" style="1" hidden="1" customWidth="1"/>
    <col min="2" max="2" width="70.5703125" style="1" customWidth="1"/>
    <col min="3" max="3" width="22.42578125" style="1" hidden="1" customWidth="1"/>
    <col min="4" max="4" width="12.140625" style="1" hidden="1" customWidth="1"/>
    <col min="5" max="5" width="21.7109375" style="1" hidden="1" customWidth="1"/>
    <col min="6" max="6" width="12.140625" style="1" hidden="1" customWidth="1"/>
    <col min="7" max="7" width="20.7109375" style="1" hidden="1" customWidth="1"/>
    <col min="8" max="8" width="11.140625" style="1" hidden="1" customWidth="1"/>
    <col min="9" max="9" width="17.42578125" style="1" hidden="1" customWidth="1"/>
    <col min="10" max="10" width="17.5703125" style="1" hidden="1" customWidth="1"/>
    <col min="11" max="11" width="17.85546875" style="1" hidden="1" customWidth="1"/>
    <col min="12" max="12" width="23.140625" style="1" customWidth="1"/>
    <col min="13" max="16" width="23" style="1" customWidth="1"/>
    <col min="17" max="16384" width="9.140625" style="1"/>
  </cols>
  <sheetData>
    <row r="1" spans="1:16" s="5" customFormat="1" ht="72.75" customHeight="1">
      <c r="L1" s="57" t="s">
        <v>40</v>
      </c>
      <c r="M1" s="57"/>
      <c r="N1" s="57"/>
    </row>
    <row r="2" spans="1:16" s="5" customFormat="1" ht="15.75"/>
    <row r="3" spans="1:16" s="5" customFormat="1" ht="54.75" customHeight="1">
      <c r="B3" s="55" t="s">
        <v>38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6"/>
      <c r="N3" s="56"/>
    </row>
    <row r="4" spans="1:16" s="5" customFormat="1" ht="14.25" customHeight="1">
      <c r="B4" s="21"/>
      <c r="C4" s="6"/>
      <c r="D4" s="6"/>
      <c r="E4" s="7"/>
      <c r="F4" s="7"/>
      <c r="G4" s="7"/>
      <c r="H4" s="7"/>
      <c r="L4" s="6"/>
      <c r="N4" s="11" t="s">
        <v>37</v>
      </c>
    </row>
    <row r="5" spans="1:16" ht="52.5" customHeight="1">
      <c r="B5" s="22" t="s">
        <v>2</v>
      </c>
      <c r="C5" s="54" t="s">
        <v>6</v>
      </c>
      <c r="D5" s="54"/>
      <c r="E5" s="54" t="s">
        <v>7</v>
      </c>
      <c r="F5" s="54"/>
      <c r="G5" s="54" t="s">
        <v>9</v>
      </c>
      <c r="H5" s="54"/>
      <c r="I5" s="23" t="s">
        <v>6</v>
      </c>
      <c r="J5" s="23" t="s">
        <v>7</v>
      </c>
      <c r="K5" s="23" t="s">
        <v>9</v>
      </c>
      <c r="L5" s="12" t="s">
        <v>39</v>
      </c>
      <c r="M5" s="12" t="s">
        <v>41</v>
      </c>
      <c r="N5" s="12" t="s">
        <v>36</v>
      </c>
    </row>
    <row r="6" spans="1:16" s="3" customFormat="1" ht="12.75" customHeight="1">
      <c r="A6" s="2"/>
      <c r="B6" s="22">
        <v>1</v>
      </c>
      <c r="C6" s="22">
        <v>2</v>
      </c>
      <c r="D6" s="22">
        <v>3</v>
      </c>
      <c r="E6" s="22">
        <v>4</v>
      </c>
      <c r="F6" s="22">
        <v>5</v>
      </c>
      <c r="G6" s="22">
        <v>6</v>
      </c>
      <c r="H6" s="22">
        <v>7</v>
      </c>
      <c r="I6" s="24">
        <v>8</v>
      </c>
      <c r="J6" s="24">
        <v>9</v>
      </c>
      <c r="K6" s="24">
        <v>10</v>
      </c>
      <c r="L6" s="48">
        <v>2</v>
      </c>
      <c r="M6" s="22">
        <v>3</v>
      </c>
      <c r="N6" s="22">
        <v>4</v>
      </c>
    </row>
    <row r="7" spans="1:16" s="8" customFormat="1" ht="28.5">
      <c r="B7" s="25" t="s">
        <v>5</v>
      </c>
      <c r="C7" s="26">
        <f>C12+C15</f>
        <v>14735571116.170006</v>
      </c>
      <c r="D7" s="27"/>
      <c r="E7" s="26">
        <f>E12+E15</f>
        <v>12345970049.250008</v>
      </c>
      <c r="F7" s="27"/>
      <c r="G7" s="26">
        <f>G12+G15</f>
        <v>6248247004.2099991</v>
      </c>
      <c r="H7" s="27"/>
      <c r="I7" s="26">
        <f>I12+I15</f>
        <v>25111000</v>
      </c>
      <c r="J7" s="26">
        <f>J12+J15</f>
        <v>82889000.019999981</v>
      </c>
      <c r="K7" s="26">
        <f>K12+K15</f>
        <v>-401999986.78999996</v>
      </c>
      <c r="L7" s="49">
        <f>L12+L15</f>
        <v>14760682116.170006</v>
      </c>
      <c r="M7" s="43">
        <f>M12+M15</f>
        <v>8832764051</v>
      </c>
      <c r="N7" s="20">
        <f>M7/L7*100</f>
        <v>59.839809444333866</v>
      </c>
      <c r="P7" s="52"/>
    </row>
    <row r="8" spans="1:16" s="8" customFormat="1" ht="15">
      <c r="B8" s="28" t="s">
        <v>3</v>
      </c>
      <c r="C8" s="17"/>
      <c r="D8" s="29"/>
      <c r="E8" s="17"/>
      <c r="F8" s="29"/>
      <c r="G8" s="17"/>
      <c r="H8" s="29"/>
      <c r="I8" s="13"/>
      <c r="J8" s="13"/>
      <c r="K8" s="13"/>
      <c r="L8" s="45"/>
      <c r="M8" s="17"/>
      <c r="N8" s="17"/>
    </row>
    <row r="9" spans="1:16" s="9" customFormat="1" ht="15">
      <c r="B9" s="30" t="s">
        <v>8</v>
      </c>
      <c r="C9" s="31"/>
      <c r="D9" s="27"/>
      <c r="E9" s="31"/>
      <c r="F9" s="27"/>
      <c r="G9" s="31"/>
      <c r="H9" s="27"/>
      <c r="I9" s="14"/>
      <c r="J9" s="14"/>
      <c r="K9" s="14"/>
      <c r="L9" s="46">
        <v>0</v>
      </c>
      <c r="M9" s="31">
        <v>0</v>
      </c>
      <c r="N9" s="31">
        <v>0</v>
      </c>
      <c r="O9" s="8"/>
      <c r="P9" s="8"/>
    </row>
    <row r="10" spans="1:16" s="9" customFormat="1" ht="15">
      <c r="B10" s="32" t="s">
        <v>0</v>
      </c>
      <c r="C10" s="33"/>
      <c r="D10" s="29"/>
      <c r="E10" s="33"/>
      <c r="F10" s="29"/>
      <c r="G10" s="33"/>
      <c r="H10" s="29"/>
      <c r="I10" s="14"/>
      <c r="J10" s="14"/>
      <c r="K10" s="14"/>
      <c r="L10" s="47">
        <v>0</v>
      </c>
      <c r="M10" s="33">
        <v>0</v>
      </c>
      <c r="N10" s="33">
        <v>0</v>
      </c>
      <c r="O10" s="8"/>
      <c r="P10" s="8"/>
    </row>
    <row r="11" spans="1:16" s="9" customFormat="1" ht="15">
      <c r="B11" s="32" t="s">
        <v>1</v>
      </c>
      <c r="C11" s="33"/>
      <c r="D11" s="29"/>
      <c r="E11" s="33"/>
      <c r="F11" s="29"/>
      <c r="G11" s="33"/>
      <c r="H11" s="29"/>
      <c r="I11" s="14"/>
      <c r="J11" s="14"/>
      <c r="K11" s="14"/>
      <c r="L11" s="47">
        <v>0</v>
      </c>
      <c r="M11" s="33">
        <v>0</v>
      </c>
      <c r="N11" s="33">
        <v>0</v>
      </c>
      <c r="O11" s="8"/>
      <c r="P11" s="8"/>
    </row>
    <row r="12" spans="1:16" s="8" customFormat="1" ht="15">
      <c r="B12" s="30" t="s">
        <v>4</v>
      </c>
      <c r="C12" s="15">
        <f>C13+C14</f>
        <v>17337305061.210007</v>
      </c>
      <c r="D12" s="34"/>
      <c r="E12" s="15">
        <f>E13+E14</f>
        <v>19449008746.460007</v>
      </c>
      <c r="F12" s="34"/>
      <c r="G12" s="15">
        <f>G13+G14</f>
        <v>14028519558.57</v>
      </c>
      <c r="H12" s="34"/>
      <c r="I12" s="15">
        <f t="shared" ref="I12:K12" si="0">I13+I14</f>
        <v>577474150</v>
      </c>
      <c r="J12" s="15">
        <f t="shared" si="0"/>
        <v>577474150</v>
      </c>
      <c r="K12" s="15">
        <f t="shared" si="0"/>
        <v>169553520.32000002</v>
      </c>
      <c r="L12" s="49">
        <f>L13+L14</f>
        <v>17914779211.210007</v>
      </c>
      <c r="M12" s="43">
        <f>M13+M14</f>
        <v>4800135500</v>
      </c>
      <c r="N12" s="20">
        <f t="shared" ref="N12:N13" si="1">M12/L12*100</f>
        <v>26.794276632761179</v>
      </c>
      <c r="P12" s="52"/>
    </row>
    <row r="13" spans="1:16" s="8" customFormat="1" ht="15">
      <c r="B13" s="32" t="s">
        <v>0</v>
      </c>
      <c r="C13" s="17">
        <v>73034219061.210007</v>
      </c>
      <c r="D13" s="35" t="s">
        <v>12</v>
      </c>
      <c r="E13" s="17">
        <v>70845266746.460007</v>
      </c>
      <c r="F13" s="35" t="s">
        <v>13</v>
      </c>
      <c r="G13" s="17">
        <v>65545003558.57</v>
      </c>
      <c r="H13" s="35" t="s">
        <v>19</v>
      </c>
      <c r="I13" s="16">
        <v>577474150</v>
      </c>
      <c r="J13" s="16">
        <v>577474150</v>
      </c>
      <c r="K13" s="16">
        <v>175474163.21000001</v>
      </c>
      <c r="L13" s="45">
        <f>C13+I13</f>
        <v>73611693211.210007</v>
      </c>
      <c r="M13" s="44">
        <v>44600000000</v>
      </c>
      <c r="N13" s="20">
        <f t="shared" si="1"/>
        <v>60.58820012743309</v>
      </c>
      <c r="P13" s="52"/>
    </row>
    <row r="14" spans="1:16" s="8" customFormat="1" ht="15">
      <c r="B14" s="32" t="s">
        <v>1</v>
      </c>
      <c r="C14" s="17">
        <v>-55696914000</v>
      </c>
      <c r="D14" s="35"/>
      <c r="E14" s="17">
        <v>-51396258000</v>
      </c>
      <c r="F14" s="35"/>
      <c r="G14" s="17">
        <v>-51516484000</v>
      </c>
      <c r="H14" s="35"/>
      <c r="I14" s="16"/>
      <c r="J14" s="16"/>
      <c r="K14" s="16">
        <v>-5920642.8899999997</v>
      </c>
      <c r="L14" s="45">
        <f>C14+I14</f>
        <v>-55696914000</v>
      </c>
      <c r="M14" s="44">
        <v>-39799864500</v>
      </c>
      <c r="N14" s="20">
        <f>M14/L14*100</f>
        <v>71.457934814844506</v>
      </c>
      <c r="P14" s="52"/>
    </row>
    <row r="15" spans="1:16" s="8" customFormat="1" ht="28.5">
      <c r="B15" s="30" t="s">
        <v>10</v>
      </c>
      <c r="C15" s="36">
        <f>C16+C20</f>
        <v>-2601733945.0400009</v>
      </c>
      <c r="D15" s="27"/>
      <c r="E15" s="15">
        <f>E16+E20</f>
        <v>-7103038697.2099991</v>
      </c>
      <c r="F15" s="27"/>
      <c r="G15" s="15">
        <f>G16+G20</f>
        <v>-7780272554.3600006</v>
      </c>
      <c r="H15" s="27"/>
      <c r="I15" s="15">
        <f t="shared" ref="I15:K15" si="2">I16+I20</f>
        <v>-552363150</v>
      </c>
      <c r="J15" s="15">
        <f t="shared" si="2"/>
        <v>-494585149.98000002</v>
      </c>
      <c r="K15" s="15">
        <f t="shared" si="2"/>
        <v>-571553507.11000001</v>
      </c>
      <c r="L15" s="49">
        <f>L16+L20</f>
        <v>-3154097095.0400009</v>
      </c>
      <c r="M15" s="43">
        <f>M16+M20</f>
        <v>4032628551</v>
      </c>
      <c r="N15" s="53">
        <f t="shared" ref="N15:N16" si="3">M15/L15*100</f>
        <v>-127.85365920857478</v>
      </c>
      <c r="P15" s="52"/>
    </row>
    <row r="16" spans="1:16" s="8" customFormat="1" ht="15">
      <c r="B16" s="32" t="s">
        <v>0</v>
      </c>
      <c r="C16" s="17">
        <f>C17+C19+C18</f>
        <v>11828318000</v>
      </c>
      <c r="D16" s="29"/>
      <c r="E16" s="17">
        <f>E17+E19+E18</f>
        <v>11996892000</v>
      </c>
      <c r="F16" s="29"/>
      <c r="G16" s="17">
        <f>G17+G19+G18</f>
        <v>10516484000</v>
      </c>
      <c r="H16" s="29"/>
      <c r="I16" s="17">
        <f t="shared" ref="I16:K16" si="4">I17+I19+I18</f>
        <v>-82889000</v>
      </c>
      <c r="J16" s="17">
        <f t="shared" si="4"/>
        <v>82889000</v>
      </c>
      <c r="K16" s="17">
        <f t="shared" si="4"/>
        <v>0</v>
      </c>
      <c r="L16" s="45">
        <f>L17+L19+L18</f>
        <v>11745429000</v>
      </c>
      <c r="M16" s="44">
        <f>M17+M19+M18</f>
        <v>7263225900</v>
      </c>
      <c r="N16" s="20">
        <f t="shared" si="3"/>
        <v>61.838745098199475</v>
      </c>
      <c r="P16" s="52"/>
    </row>
    <row r="17" spans="2:16" s="8" customFormat="1" ht="60">
      <c r="B17" s="37" t="s">
        <v>20</v>
      </c>
      <c r="C17" s="17">
        <f>10696914000+59006000</f>
        <v>10755920000</v>
      </c>
      <c r="D17" s="35" t="s">
        <v>6</v>
      </c>
      <c r="E17" s="17">
        <v>11396258000</v>
      </c>
      <c r="F17" s="35" t="s">
        <v>7</v>
      </c>
      <c r="G17" s="17">
        <v>10516484000</v>
      </c>
      <c r="H17" s="35" t="s">
        <v>9</v>
      </c>
      <c r="I17" s="13"/>
      <c r="J17" s="13"/>
      <c r="K17" s="13"/>
      <c r="L17" s="45">
        <f>C17+I17</f>
        <v>10755920000</v>
      </c>
      <c r="M17" s="17">
        <v>6273716900</v>
      </c>
      <c r="N17" s="20">
        <f t="shared" ref="N17:N18" si="5">M17/L17*100</f>
        <v>58.328036095471148</v>
      </c>
      <c r="P17" s="52"/>
    </row>
    <row r="18" spans="2:16" s="8" customFormat="1" ht="75">
      <c r="B18" s="38" t="s">
        <v>26</v>
      </c>
      <c r="C18" s="18">
        <v>1072398000</v>
      </c>
      <c r="D18" s="35" t="s">
        <v>14</v>
      </c>
      <c r="E18" s="17">
        <v>600634000</v>
      </c>
      <c r="F18" s="35" t="s">
        <v>15</v>
      </c>
      <c r="G18" s="17"/>
      <c r="H18" s="35"/>
      <c r="I18" s="13">
        <v>-82889000</v>
      </c>
      <c r="J18" s="13">
        <v>82889000</v>
      </c>
      <c r="K18" s="13"/>
      <c r="L18" s="45">
        <f>C18+I18</f>
        <v>989509000</v>
      </c>
      <c r="M18" s="18">
        <v>989509000</v>
      </c>
      <c r="N18" s="20">
        <f t="shared" si="5"/>
        <v>100</v>
      </c>
      <c r="P18" s="52"/>
    </row>
    <row r="19" spans="2:16" s="8" customFormat="1" ht="15">
      <c r="B19" s="39"/>
      <c r="C19" s="17"/>
      <c r="D19" s="35"/>
      <c r="E19" s="17"/>
      <c r="F19" s="29"/>
      <c r="G19" s="17"/>
      <c r="H19" s="29"/>
      <c r="I19" s="13"/>
      <c r="J19" s="13"/>
      <c r="K19" s="13"/>
      <c r="L19" s="45"/>
      <c r="M19" s="17"/>
      <c r="N19" s="17"/>
    </row>
    <row r="20" spans="2:16" s="8" customFormat="1" ht="15">
      <c r="B20" s="39" t="s">
        <v>1</v>
      </c>
      <c r="C20" s="19">
        <f>C21+C22+C33+C34+C35+C36+C37</f>
        <v>-14430051945.040001</v>
      </c>
      <c r="D20" s="35"/>
      <c r="E20" s="19">
        <f>E21+E22+E33+E34+E35+E36+E37</f>
        <v>-19099930697.209999</v>
      </c>
      <c r="F20" s="35"/>
      <c r="G20" s="19">
        <f>G21+G22+G33+G34+G35+G36+G37</f>
        <v>-18296756554.360001</v>
      </c>
      <c r="H20" s="35"/>
      <c r="I20" s="19">
        <f>I21+I22+I33+I34+I35+I36+I37</f>
        <v>-469474150</v>
      </c>
      <c r="J20" s="19">
        <f>J21+J22+J33+J34+J35+J36+J37</f>
        <v>-577474149.98000002</v>
      </c>
      <c r="K20" s="19">
        <f>K21+K22+K33+K34+K35+K36+K37</f>
        <v>-571553507.11000001</v>
      </c>
      <c r="L20" s="45">
        <f>L21+L22+L33+L34+L35+L36+L37</f>
        <v>-14899526095.040001</v>
      </c>
      <c r="M20" s="45">
        <f>M21+M22+M33+M34+M35+M36+M37</f>
        <v>-3230597349</v>
      </c>
      <c r="N20" s="19">
        <f>M20/L20*100</f>
        <v>21.682551031441559</v>
      </c>
      <c r="P20" s="52"/>
    </row>
    <row r="21" spans="2:16" s="8" customFormat="1" ht="60">
      <c r="B21" s="38" t="s">
        <v>21</v>
      </c>
      <c r="C21" s="35">
        <f>-C17</f>
        <v>-10755920000</v>
      </c>
      <c r="D21" s="35"/>
      <c r="E21" s="35">
        <f>-E17</f>
        <v>-11396258000</v>
      </c>
      <c r="F21" s="35"/>
      <c r="G21" s="35">
        <f>-G17</f>
        <v>-10516484000</v>
      </c>
      <c r="H21" s="35"/>
      <c r="I21" s="13"/>
      <c r="J21" s="13"/>
      <c r="K21" s="13"/>
      <c r="L21" s="45">
        <f>-L17</f>
        <v>-10755920000</v>
      </c>
      <c r="M21" s="51">
        <v>0</v>
      </c>
      <c r="N21" s="17">
        <f>M21/L21*100</f>
        <v>0</v>
      </c>
      <c r="P21" s="52"/>
    </row>
    <row r="22" spans="2:16" s="8" customFormat="1" ht="60">
      <c r="B22" s="38" t="s">
        <v>22</v>
      </c>
      <c r="C22" s="17">
        <f>C24+C25+C26+C27+C28+C29+C30+C31+C32</f>
        <v>-898580174.61000001</v>
      </c>
      <c r="D22" s="35"/>
      <c r="E22" s="17">
        <f>E24+E25+E26+E27+E28+E29+E30+E31+E32</f>
        <v>-2744640421.5000005</v>
      </c>
      <c r="F22" s="35"/>
      <c r="G22" s="17">
        <f>G24+G25+G26+G27+G28+G29+G30+G31+G32</f>
        <v>-2744640421.5000005</v>
      </c>
      <c r="H22" s="35"/>
      <c r="I22" s="17">
        <f>I24+I25+I26+I27+I28+I29+I30+I31+I32</f>
        <v>-577474150</v>
      </c>
      <c r="J22" s="17">
        <f t="shared" ref="J22:K22" si="6">J24+J25+J26+J27+J28+J29+J30+J31+J32</f>
        <v>-577474150</v>
      </c>
      <c r="K22" s="17">
        <f t="shared" si="6"/>
        <v>-577474150</v>
      </c>
      <c r="L22" s="45">
        <f>L24+L25+L26+L27+L28+L29+L30+L31+L32</f>
        <v>-1476054324.6099999</v>
      </c>
      <c r="M22" s="45">
        <f>M24+M25+M26+M27+M28+M29+M30+M31+M32</f>
        <v>-577474150</v>
      </c>
      <c r="N22" s="17">
        <f>M22/L22*100</f>
        <v>39.122824978178159</v>
      </c>
      <c r="P22" s="52"/>
    </row>
    <row r="23" spans="2:16" s="8" customFormat="1" ht="15">
      <c r="B23" s="40" t="s">
        <v>11</v>
      </c>
      <c r="C23" s="17"/>
      <c r="D23" s="35"/>
      <c r="E23" s="17"/>
      <c r="F23" s="35"/>
      <c r="G23" s="17"/>
      <c r="H23" s="35"/>
      <c r="I23" s="13"/>
      <c r="J23" s="13"/>
      <c r="K23" s="13"/>
      <c r="L23" s="45"/>
      <c r="M23" s="17"/>
      <c r="N23" s="17"/>
      <c r="P23" s="52"/>
    </row>
    <row r="24" spans="2:16" s="8" customFormat="1" ht="90">
      <c r="B24" s="40" t="s">
        <v>30</v>
      </c>
      <c r="C24" s="20">
        <v>-15000000</v>
      </c>
      <c r="D24" s="35"/>
      <c r="E24" s="20">
        <v>-42000000</v>
      </c>
      <c r="F24" s="35"/>
      <c r="G24" s="20">
        <v>-42000000</v>
      </c>
      <c r="H24" s="35"/>
      <c r="I24" s="16">
        <v>-15000000</v>
      </c>
      <c r="J24" s="16">
        <v>-15000000</v>
      </c>
      <c r="K24" s="16">
        <v>-15000000</v>
      </c>
      <c r="L24" s="45">
        <f t="shared" ref="L24:L36" si="7">C24+I24</f>
        <v>-30000000</v>
      </c>
      <c r="M24" s="51">
        <v>-15000000</v>
      </c>
      <c r="N24" s="20">
        <f>M24/L24*100</f>
        <v>50</v>
      </c>
      <c r="P24" s="52"/>
    </row>
    <row r="25" spans="2:16" s="8" customFormat="1" ht="90">
      <c r="B25" s="40" t="s">
        <v>35</v>
      </c>
      <c r="C25" s="20">
        <v>-253824200</v>
      </c>
      <c r="D25" s="35"/>
      <c r="E25" s="20">
        <v>-710707760</v>
      </c>
      <c r="F25" s="35"/>
      <c r="G25" s="20">
        <v>-710707760</v>
      </c>
      <c r="H25" s="41"/>
      <c r="I25" s="20">
        <v>-253824200</v>
      </c>
      <c r="J25" s="20">
        <v>-253824200</v>
      </c>
      <c r="K25" s="20">
        <v>-253824200</v>
      </c>
      <c r="L25" s="45">
        <f t="shared" si="7"/>
        <v>-507648400</v>
      </c>
      <c r="M25" s="51">
        <v>-253824200</v>
      </c>
      <c r="N25" s="20">
        <f>M25/L25*100</f>
        <v>50</v>
      </c>
      <c r="P25" s="52"/>
    </row>
    <row r="26" spans="2:16" s="8" customFormat="1" ht="90">
      <c r="B26" s="40" t="s">
        <v>31</v>
      </c>
      <c r="C26" s="20">
        <v>-289969600</v>
      </c>
      <c r="D26" s="35"/>
      <c r="E26" s="20">
        <v>-811914880</v>
      </c>
      <c r="F26" s="35"/>
      <c r="G26" s="20">
        <v>-811914880</v>
      </c>
      <c r="H26" s="35"/>
      <c r="I26" s="20">
        <v>-289969600</v>
      </c>
      <c r="J26" s="20">
        <v>-289969600</v>
      </c>
      <c r="K26" s="20">
        <v>-289969600</v>
      </c>
      <c r="L26" s="45">
        <f t="shared" si="7"/>
        <v>-579939200</v>
      </c>
      <c r="M26" s="51">
        <v>-289969600</v>
      </c>
      <c r="N26" s="20">
        <f>M26/L26*100</f>
        <v>50</v>
      </c>
      <c r="P26" s="52"/>
    </row>
    <row r="27" spans="2:16" s="8" customFormat="1" ht="90">
      <c r="B27" s="40" t="s">
        <v>32</v>
      </c>
      <c r="C27" s="20">
        <v>-18680350</v>
      </c>
      <c r="D27" s="35"/>
      <c r="E27" s="20">
        <v>-52304980</v>
      </c>
      <c r="F27" s="35"/>
      <c r="G27" s="20">
        <v>-52304980</v>
      </c>
      <c r="H27" s="35"/>
      <c r="I27" s="20">
        <v>-18680350</v>
      </c>
      <c r="J27" s="20">
        <v>-18680350</v>
      </c>
      <c r="K27" s="20">
        <v>-18680350</v>
      </c>
      <c r="L27" s="45">
        <f t="shared" si="7"/>
        <v>-37360700</v>
      </c>
      <c r="M27" s="51">
        <v>-18680350</v>
      </c>
      <c r="N27" s="20">
        <f>M27/L27*100</f>
        <v>50</v>
      </c>
      <c r="P27" s="52"/>
    </row>
    <row r="28" spans="2:16" s="8" customFormat="1" ht="105">
      <c r="B28" s="40" t="s">
        <v>33</v>
      </c>
      <c r="C28" s="35">
        <v>-250000000</v>
      </c>
      <c r="D28" s="35"/>
      <c r="E28" s="20">
        <v>-800000000</v>
      </c>
      <c r="F28" s="35"/>
      <c r="G28" s="20">
        <v>-800000000</v>
      </c>
      <c r="H28" s="35"/>
      <c r="I28" s="13"/>
      <c r="J28" s="13"/>
      <c r="K28" s="13"/>
      <c r="L28" s="45">
        <f t="shared" si="7"/>
        <v>-250000000</v>
      </c>
      <c r="M28" s="20">
        <v>0</v>
      </c>
      <c r="N28" s="20">
        <v>0</v>
      </c>
      <c r="P28" s="52"/>
    </row>
    <row r="29" spans="2:16" s="8" customFormat="1" ht="105">
      <c r="B29" s="40" t="s">
        <v>34</v>
      </c>
      <c r="C29" s="35">
        <v>-71106024.609999999</v>
      </c>
      <c r="D29" s="35"/>
      <c r="E29" s="20">
        <v>-71106024.609999999</v>
      </c>
      <c r="F29" s="35"/>
      <c r="G29" s="20">
        <v>-71106024.609999999</v>
      </c>
      <c r="H29" s="35"/>
      <c r="I29" s="13"/>
      <c r="J29" s="13"/>
      <c r="K29" s="13"/>
      <c r="L29" s="45">
        <f t="shared" si="7"/>
        <v>-71106024.609999999</v>
      </c>
      <c r="M29" s="20">
        <v>0</v>
      </c>
      <c r="N29" s="20">
        <v>0</v>
      </c>
      <c r="P29" s="52"/>
    </row>
    <row r="30" spans="2:16" s="8" customFormat="1" ht="120">
      <c r="B30" s="40" t="s">
        <v>16</v>
      </c>
      <c r="C30" s="35"/>
      <c r="D30" s="35"/>
      <c r="E30" s="20">
        <v>-201204824.84</v>
      </c>
      <c r="F30" s="35"/>
      <c r="G30" s="20">
        <v>-201204824.84</v>
      </c>
      <c r="H30" s="35"/>
      <c r="I30" s="13"/>
      <c r="J30" s="13"/>
      <c r="K30" s="13"/>
      <c r="L30" s="50">
        <v>0</v>
      </c>
      <c r="M30" s="20">
        <v>0</v>
      </c>
      <c r="N30" s="20">
        <v>0</v>
      </c>
      <c r="P30" s="52"/>
    </row>
    <row r="31" spans="2:16" s="8" customFormat="1" ht="120">
      <c r="B31" s="40" t="s">
        <v>17</v>
      </c>
      <c r="C31" s="35"/>
      <c r="D31" s="35"/>
      <c r="E31" s="20">
        <v>-45328869.859999999</v>
      </c>
      <c r="F31" s="35"/>
      <c r="G31" s="20">
        <v>-45328869.859999999</v>
      </c>
      <c r="H31" s="35"/>
      <c r="I31" s="13"/>
      <c r="J31" s="13"/>
      <c r="K31" s="13"/>
      <c r="L31" s="50">
        <v>0</v>
      </c>
      <c r="M31" s="20">
        <v>0</v>
      </c>
      <c r="N31" s="20">
        <v>0</v>
      </c>
      <c r="P31" s="52"/>
    </row>
    <row r="32" spans="2:16" s="8" customFormat="1" ht="120">
      <c r="B32" s="40" t="s">
        <v>18</v>
      </c>
      <c r="C32" s="35"/>
      <c r="D32" s="35"/>
      <c r="E32" s="20">
        <v>-10073082.189999999</v>
      </c>
      <c r="F32" s="35"/>
      <c r="G32" s="20">
        <v>-10073082.189999999</v>
      </c>
      <c r="H32" s="35"/>
      <c r="I32" s="13"/>
      <c r="J32" s="13"/>
      <c r="K32" s="13"/>
      <c r="L32" s="50">
        <v>0</v>
      </c>
      <c r="M32" s="20">
        <v>0</v>
      </c>
      <c r="N32" s="20">
        <v>0</v>
      </c>
      <c r="P32" s="52"/>
    </row>
    <row r="33" spans="2:16" s="8" customFormat="1" ht="75">
      <c r="B33" s="38" t="s">
        <v>27</v>
      </c>
      <c r="C33" s="18">
        <v>-14428571.43</v>
      </c>
      <c r="D33" s="35"/>
      <c r="E33" s="18">
        <v>-143453357.13999999</v>
      </c>
      <c r="F33" s="35"/>
      <c r="G33" s="18">
        <v>-220053214.28999999</v>
      </c>
      <c r="H33" s="35"/>
      <c r="I33" s="13"/>
      <c r="J33" s="13"/>
      <c r="K33" s="13">
        <v>5920642.8700000001</v>
      </c>
      <c r="L33" s="45">
        <f t="shared" si="7"/>
        <v>-14428571.43</v>
      </c>
      <c r="M33" s="20">
        <v>0</v>
      </c>
      <c r="N33" s="20">
        <f>M33/L33*100</f>
        <v>0</v>
      </c>
      <c r="P33" s="52"/>
    </row>
    <row r="34" spans="2:16" s="8" customFormat="1" ht="150">
      <c r="B34" s="38" t="s">
        <v>28</v>
      </c>
      <c r="C34" s="35"/>
      <c r="D34" s="35"/>
      <c r="E34" s="18">
        <v>-1986512000</v>
      </c>
      <c r="F34" s="35"/>
      <c r="G34" s="18">
        <v>-1986512000</v>
      </c>
      <c r="H34" s="35"/>
      <c r="I34" s="13"/>
      <c r="J34" s="13"/>
      <c r="K34" s="13"/>
      <c r="L34" s="50">
        <v>0</v>
      </c>
      <c r="M34" s="20">
        <v>0</v>
      </c>
      <c r="N34" s="20">
        <v>0</v>
      </c>
    </row>
    <row r="35" spans="2:16" s="8" customFormat="1" ht="165">
      <c r="B35" s="38" t="s">
        <v>29</v>
      </c>
      <c r="C35" s="35"/>
      <c r="D35" s="35"/>
      <c r="E35" s="18">
        <v>-2649841500</v>
      </c>
      <c r="F35" s="35"/>
      <c r="G35" s="18">
        <v>-2649841500</v>
      </c>
      <c r="H35" s="35"/>
      <c r="I35" s="13"/>
      <c r="J35" s="13"/>
      <c r="K35" s="13"/>
      <c r="L35" s="50">
        <v>0</v>
      </c>
      <c r="M35" s="20">
        <v>0</v>
      </c>
      <c r="N35" s="20">
        <v>0</v>
      </c>
    </row>
    <row r="36" spans="2:16" s="8" customFormat="1" ht="150">
      <c r="B36" s="38" t="s">
        <v>23</v>
      </c>
      <c r="C36" s="35">
        <f>-2761123199</f>
        <v>-2761123199</v>
      </c>
      <c r="D36" s="35"/>
      <c r="E36" s="18"/>
      <c r="F36" s="35"/>
      <c r="G36" s="18"/>
      <c r="H36" s="35"/>
      <c r="I36" s="13">
        <v>108000000</v>
      </c>
      <c r="J36" s="13"/>
      <c r="K36" s="13"/>
      <c r="L36" s="45">
        <f t="shared" si="7"/>
        <v>-2653123199</v>
      </c>
      <c r="M36" s="20">
        <v>-2653123199</v>
      </c>
      <c r="N36" s="20">
        <f>M36/L36*100</f>
        <v>100</v>
      </c>
      <c r="P36" s="52"/>
    </row>
    <row r="37" spans="2:16" s="8" customFormat="1" ht="45">
      <c r="B37" s="38" t="s">
        <v>24</v>
      </c>
      <c r="C37" s="35"/>
      <c r="D37" s="35"/>
      <c r="E37" s="18">
        <v>-179225418.56999999</v>
      </c>
      <c r="F37" s="35"/>
      <c r="G37" s="18">
        <v>-179225418.56999999</v>
      </c>
      <c r="H37" s="35"/>
      <c r="I37" s="13"/>
      <c r="J37" s="13">
        <v>0.02</v>
      </c>
      <c r="K37" s="13">
        <v>0.02</v>
      </c>
      <c r="L37" s="50">
        <v>0</v>
      </c>
      <c r="M37" s="20">
        <v>0</v>
      </c>
      <c r="N37" s="20">
        <v>0</v>
      </c>
    </row>
    <row r="38" spans="2:16" s="8" customFormat="1" ht="28.5">
      <c r="B38" s="42" t="s">
        <v>25</v>
      </c>
      <c r="C38" s="35"/>
      <c r="D38" s="35"/>
      <c r="E38" s="18"/>
      <c r="F38" s="35"/>
      <c r="G38" s="18"/>
      <c r="H38" s="35"/>
      <c r="I38" s="13"/>
      <c r="J38" s="13"/>
      <c r="K38" s="13"/>
      <c r="L38" s="20">
        <v>0</v>
      </c>
      <c r="M38" s="20">
        <v>0</v>
      </c>
      <c r="N38" s="20">
        <v>0</v>
      </c>
    </row>
    <row r="39" spans="2:16" s="8" customFormat="1" ht="15">
      <c r="B39" s="39" t="s">
        <v>0</v>
      </c>
      <c r="C39" s="33"/>
      <c r="D39" s="35"/>
      <c r="E39" s="33"/>
      <c r="F39" s="35"/>
      <c r="G39" s="33"/>
      <c r="H39" s="35"/>
      <c r="I39" s="13"/>
      <c r="J39" s="13"/>
      <c r="K39" s="13"/>
      <c r="L39" s="47">
        <v>0</v>
      </c>
      <c r="M39" s="33">
        <v>0</v>
      </c>
      <c r="N39" s="20">
        <v>0</v>
      </c>
    </row>
    <row r="40" spans="2:16" s="8" customFormat="1" ht="15">
      <c r="B40" s="39" t="s">
        <v>1</v>
      </c>
      <c r="C40" s="33"/>
      <c r="D40" s="35"/>
      <c r="E40" s="33"/>
      <c r="F40" s="35"/>
      <c r="G40" s="33"/>
      <c r="H40" s="35"/>
      <c r="I40" s="16"/>
      <c r="J40" s="13"/>
      <c r="K40" s="13"/>
      <c r="L40" s="47">
        <v>0</v>
      </c>
      <c r="M40" s="33">
        <v>0</v>
      </c>
      <c r="N40" s="20">
        <v>0</v>
      </c>
    </row>
    <row r="41" spans="2:16" ht="13.5" customHeight="1">
      <c r="I41" s="10"/>
      <c r="J41" s="10"/>
      <c r="K41" s="10"/>
    </row>
    <row r="42" spans="2:16">
      <c r="I42" s="10"/>
      <c r="J42" s="10"/>
      <c r="K42" s="10"/>
    </row>
    <row r="43" spans="2:16">
      <c r="C43" s="4"/>
      <c r="E43" s="4"/>
      <c r="G43" s="4"/>
      <c r="I43" s="10"/>
      <c r="J43" s="10"/>
      <c r="K43" s="10"/>
      <c r="L43" s="4"/>
    </row>
  </sheetData>
  <mergeCells count="5">
    <mergeCell ref="C5:D5"/>
    <mergeCell ref="E5:F5"/>
    <mergeCell ref="G5:H5"/>
    <mergeCell ref="B3:N3"/>
    <mergeCell ref="L1:N1"/>
  </mergeCells>
  <phoneticPr fontId="1" type="noConversion"/>
  <pageMargins left="0.74803149606299213" right="0.59055118110236227" top="0.78740157480314965" bottom="0.59055118110236227" header="0.51181102362204722" footer="0.51181102362204722"/>
  <pageSetup paperSize="9" scale="64" fitToHeight="0" orientation="portrait" r:id="rId1"/>
  <headerFooter alignWithMargins="0">
    <oddFooter>&amp;C&amp;"Times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Карпова НН</cp:lastModifiedBy>
  <cp:lastPrinted>2024-07-11T16:50:50Z</cp:lastPrinted>
  <dcterms:created xsi:type="dcterms:W3CDTF">2000-09-19T07:45:36Z</dcterms:created>
  <dcterms:modified xsi:type="dcterms:W3CDTF">2024-08-02T16:38:52Z</dcterms:modified>
</cp:coreProperties>
</file>