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дорожный фонд" sheetId="1" r:id="rId1"/>
  </sheets>
  <definedNames>
    <definedName name="Print_Titles" localSheetId="0">'дорожный фонд'!$6:$7</definedName>
    <definedName name="_xlnm.Print_Titles" localSheetId="0">'дорожный фонд'!$6:$7</definedName>
    <definedName name="_xlnm.Print_Area" localSheetId="0">'дорожный фонд'!$A$1:$F$54</definedName>
  </definedNames>
  <calcPr calcId="124519"/>
</workbook>
</file>

<file path=xl/calcChain.xml><?xml version="1.0" encoding="utf-8"?>
<calcChain xmlns="http://schemas.openxmlformats.org/spreadsheetml/2006/main">
  <c r="D46" i="1"/>
  <c r="D35"/>
  <c r="E49"/>
  <c r="E43" s="1"/>
  <c r="E39"/>
  <c r="E28"/>
  <c r="E23"/>
  <c r="E20"/>
  <c r="E18" s="1"/>
  <c r="E17" s="1"/>
  <c r="E13"/>
  <c r="E9" s="1"/>
  <c r="E8" s="1"/>
  <c r="D16"/>
  <c r="F48" l="1"/>
  <c r="F50"/>
  <c r="F51"/>
  <c r="F52"/>
  <c r="F53"/>
  <c r="F38"/>
  <c r="F54"/>
  <c r="D49"/>
  <c r="D43" s="1"/>
  <c r="C49"/>
  <c r="C43" s="1"/>
  <c r="F47"/>
  <c r="F46"/>
  <c r="F42"/>
  <c r="F41"/>
  <c r="D39"/>
  <c r="C39"/>
  <c r="F37"/>
  <c r="F36"/>
  <c r="C36"/>
  <c r="F35"/>
  <c r="F34"/>
  <c r="F33"/>
  <c r="F32"/>
  <c r="F31"/>
  <c r="F30"/>
  <c r="F29"/>
  <c r="D28"/>
  <c r="C28"/>
  <c r="F27"/>
  <c r="F26"/>
  <c r="F25"/>
  <c r="F23"/>
  <c r="D23"/>
  <c r="C23"/>
  <c r="F22"/>
  <c r="F21"/>
  <c r="D20"/>
  <c r="C20"/>
  <c r="F19"/>
  <c r="C19"/>
  <c r="F16"/>
  <c r="D15"/>
  <c r="F15" s="1"/>
  <c r="C15"/>
  <c r="F14"/>
  <c r="D13"/>
  <c r="C13"/>
  <c r="F12"/>
  <c r="F11"/>
  <c r="F10"/>
  <c r="F20" l="1"/>
  <c r="F28"/>
  <c r="F39"/>
  <c r="D9"/>
  <c r="F9" s="1"/>
  <c r="C9"/>
  <c r="C8" s="1"/>
  <c r="F43"/>
  <c r="C18"/>
  <c r="C17" s="1"/>
  <c r="F49"/>
  <c r="D18"/>
  <c r="D17" s="1"/>
  <c r="F13"/>
  <c r="D8" l="1"/>
  <c r="F8" s="1"/>
  <c r="F18"/>
  <c r="F17" l="1"/>
</calcChain>
</file>

<file path=xl/sharedStrings.xml><?xml version="1.0" encoding="utf-8"?>
<sst xmlns="http://schemas.openxmlformats.org/spreadsheetml/2006/main" count="74" uniqueCount="66">
  <si>
    <t>рублей</t>
  </si>
  <si>
    <t xml:space="preserve">Наименование </t>
  </si>
  <si>
    <t xml:space="preserve">Уточненная сводная бюджетная роспись на 2024 год </t>
  </si>
  <si>
    <t>% исполнения к утвержденному плану года</t>
  </si>
  <si>
    <t>ИСТОЧНИКИ ДОРОЖНОГО ФОНДА</t>
  </si>
  <si>
    <t>в том числе за счет собственных источников (включая бюджетные кредиты, предоставляемые из федерального бюджета на финансовое обеспечение реализации инфраструктурных проектов)  (1.1,1.2,1.3,1.4,1.5,1.6)</t>
  </si>
  <si>
    <t>1.1</t>
  </si>
  <si>
    <t>Доходы от уплаты акцизов на нефтепродукты</t>
  </si>
  <si>
    <t>1.2</t>
  </si>
  <si>
    <t>Транспортный налог</t>
  </si>
  <si>
    <t>1.3</t>
  </si>
  <si>
    <t>Доходы от штрафов за нарушение законодательства РФ о безопасности дорожного движения</t>
  </si>
  <si>
    <t>1.4</t>
  </si>
  <si>
    <t>Иные источники</t>
  </si>
  <si>
    <t>1.5</t>
  </si>
  <si>
    <t>Безвозмездные поступления от физических и юридических лиц</t>
  </si>
  <si>
    <t>1.6</t>
  </si>
  <si>
    <t xml:space="preserve">Бюджетные кредиты, предоставляемые из федерального бюджета на финансовое обеспечение реализации инфраструктурных проектов </t>
  </si>
  <si>
    <t>1.7</t>
  </si>
  <si>
    <t>Межбюджетные трансферты из федерального бюджета</t>
  </si>
  <si>
    <t>2</t>
  </si>
  <si>
    <t xml:space="preserve">РАСХОДЫ ДОРОЖНОГО ФОНДА                 </t>
  </si>
  <si>
    <t>в том числе за счет средств областного бюджета (включая бюджетные кредиты, предоставляемые из федерального бюджета на финансовое обеспечение реализации инфраструктурных проектов)</t>
  </si>
  <si>
    <t>2.1</t>
  </si>
  <si>
    <t>Резерв средств на ликвидацию потерь дорожного хозяйства от осенне-весенних паводков и неблагоприятных последствий природного и техногенного характера (ЦС 6800073230)</t>
  </si>
  <si>
    <t>2.2</t>
  </si>
  <si>
    <t>Развитие системы автоматического контроля и выявления нарушений Правил дорожного движения Российской Федерации (приобретение и содержание комплексов фотовидеофиксации нарушений правил дорожного движения РФ, оплата услуг почтовой связи по направлению постановлений о нарушении законодательства РФ о безопасности дорожного движения) (ЦС 19ВR273140, 19Е0170100, 19Е0173240)</t>
  </si>
  <si>
    <t>2.3</t>
  </si>
  <si>
    <t>затраты на управление дорожным хозяйством (содержание ГКУ «Дорожное агентство «Архангельскавтодор») (ЦС 19Е0170100)</t>
  </si>
  <si>
    <t>2.4</t>
  </si>
  <si>
    <t>Ремонт, капитальный ремонт и содержание автомобильных дорог общего пользования регионального значения (ЦС 19Е0373320, 19Е0373330, 19Е0373340, 19Е0373350, ВР 243, 244)</t>
  </si>
  <si>
    <t>2.5</t>
  </si>
  <si>
    <t>Строительство и реконструкция объектов капитального строительства государственной собственности Архангельской области  (через ГКУ АО "Дорожное агентство "Архангельскавтодор")</t>
  </si>
  <si>
    <t>в том числе:</t>
  </si>
  <si>
    <t>Разработка проектной документации и строительство автомобильной дороги Онега - Тамица - Кянда на участке Тамица - Кянда в Онежском районе Архангельской области</t>
  </si>
  <si>
    <t>Разработка проектной документации на выполнение работ по строительству автомобильной дороги Онега - Покровское на участке Хайнозерской дороги в Онежском районе</t>
  </si>
  <si>
    <t>2.6</t>
  </si>
  <si>
    <t>Иные межбюджетные трансферты на строительство проезда к строящейся школе на 1600 мест в территориальном округе Майская Горка городского округа "Город Архангельск" (ЦС 19Е01Э0310, ВР 540)</t>
  </si>
  <si>
    <t>2.7</t>
  </si>
  <si>
    <t>Субсидии на софинансирование мероприятий по развитию транспортной инфраструктуры на сельских территориях, в том числе:</t>
  </si>
  <si>
    <t>Реконструкция участка автомобильной дороги общего пользования местного значения: ул. летчика Панкова в поселке Катунино в Приморском муниципальном районе Архангельской области (ЦС 25Г5YR372А ВР 522)</t>
  </si>
  <si>
    <t>Реконструкция автомобильных дорог в п. Талаги на территории МО "Талажское" Приморского района Архангельской области (часть № 1): вдоль д. № 12А; от д. № 94А – д. № 9А; от д. № 159 – д. № 10А; от д. № 62А – д. № 9А; от д. № 76А – д. № 85А; от д. № 70А – д. № 75А; от д. № 14 – д. № 159 (ПК0+00 – ПК1+30) (ЦС 25Г5YR372Б ВР 522)</t>
  </si>
  <si>
    <t>Реконструкция автомобильных дорог в п. Талаги на территории МО "Талажское" Приморского района Архангельской области (часть № 3): от д. № 33Б – р. Кузнечиха; от д. № 18А – д. № 53В; от д. № 18А – д. № 15Б; от д. № 130 – д. № 19 (ПК0+00 – ПК1+53); от д. № 130 – д. № 29А; от д. № 33Б – д. № 126 (ПК1+05 – ПК3+04); от д. № 29А – д. № 19А (ЦС 25Г5YR372В ВР 522)</t>
  </si>
  <si>
    <t>Капитальный ремонт участка автомобильной дороги Логиновская – Алексеевская, проходящего по ул. 1 Петаревская дер. Петариха Няндомского муниципального округа (ЦС 25Г5YR372Г ВР 522)</t>
  </si>
  <si>
    <t>Капитальный ремонт участка автомобильной дороги по ул. 60 лет Октября от д. 22 до ул. Ленина и капитальный ремонт участка автомобильной дороги по ул. Ленина от ул. 60 лет Октября до ул. Фадеева г. Няндома Няндомского муниципального округа (ЦС 25Г5YR372Е ВР 521)</t>
  </si>
  <si>
    <t>2.8</t>
  </si>
  <si>
    <r>
      <t>Финансовое обеспечение дорожной деятельности в рамках реалиции национального проекта «Безопасные качественные дороги» (региональные автомобильные дороги)</t>
    </r>
    <r>
      <rPr>
        <i/>
        <sz val="13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(ЦС 19ВR153932 ВР 243,244)</t>
    </r>
  </si>
  <si>
    <t>2.9</t>
  </si>
  <si>
    <t>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 (ЦС 19ВR153940 ВР 243,244)</t>
  </si>
  <si>
    <t>2.10</t>
  </si>
  <si>
    <t>Финансовое обеспечение дорожной деятельности в рамках реалиции национального проекта «Безопасные качественные дороги» (автомобильные дороги Архангельской агломерации) (ЦС 19ВR1А3931 ВР 540)</t>
  </si>
  <si>
    <t>2.11</t>
  </si>
  <si>
    <t>Субсидии местным бюджетам на софинансирование модернизации нерегулируемых пешеходных переходов, светофорных объектов и установка светофорных объектов, пешеходных ограждений на автомобильных дорогах общего в рамках реалиции национального проекта «Безопасные качественные дороги» (ЦС 19ВR3Ж6670 ВР 521)</t>
  </si>
  <si>
    <t>2.12</t>
  </si>
  <si>
    <t>Иные межбюджетные трансферты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 (через ГБУ АО "Архтелецентр") (ЦС 19ВR254180 ВР 612)</t>
  </si>
  <si>
    <t>2.13</t>
  </si>
  <si>
    <t xml:space="preserve">Реализация инфраструктурных проектов, источником финансового обеспечения которых являются бюджетные кредиты, предоставляемые из федерального бюджета на финансовое обеспечение реализации инфраструктурных проектов </t>
  </si>
  <si>
    <t>2.14</t>
  </si>
  <si>
    <t xml:space="preserve">Расходы за счет межбюджетных трансфертов из федерального бюджета </t>
  </si>
  <si>
    <t>Субсидии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 (ЦС 19ВR153940 ВР 243,244)</t>
  </si>
  <si>
    <t>Субсидии на развитие транспортной инфраструктуры на сельских территориях, в том числе:</t>
  </si>
  <si>
    <t>Строительство автодорог в рамках комплексной застройки квартала № 152 в г. Архангельске - Проектирование и строительство автомобильной дороги по просп. Московскому от ул. Прокопия Галушина до ул. Ленина (ЦС 19Е0198020 ВР 522)</t>
  </si>
  <si>
    <t>Строительство автомобильной дороги по ул. Карпогорской от ул. Октябрят до просп. Московского в г. Архангельске (ЦС 19Е0198030 ВР 522)</t>
  </si>
  <si>
    <t>ОТЧЕТ ОБ ИСПОЛНЕНИИ ДОРОЖНОГО ФОНДА АРХАНГЕЛЬСКОЙ ОБЛАСТИ  за 1 полугодие 2024 года</t>
  </si>
  <si>
    <t>Утверждено на год (в  ред.от 27. 04.2024 г. № 89-7-ОЗ)</t>
  </si>
  <si>
    <t>Исполнено 
на 30.06.2024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</si>
</sst>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0"/>
      <color theme="1"/>
      <name val="Arial Cyr"/>
    </font>
    <font>
      <sz val="10"/>
      <name val="Arial Cy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</font>
    <font>
      <sz val="13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" fontId="1" fillId="0" borderId="1">
      <alignment horizontal="right" vertical="top" shrinkToFit="1"/>
    </xf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4" fontId="9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4" fontId="4" fillId="0" borderId="0" xfId="0" applyNumberFormat="1" applyFont="1"/>
    <xf numFmtId="4" fontId="13" fillId="0" borderId="0" xfId="0" applyNumberFormat="1" applyFont="1"/>
    <xf numFmtId="0" fontId="2" fillId="0" borderId="0" xfId="0" applyFont="1" applyAlignment="1">
      <alignment wrapText="1"/>
    </xf>
    <xf numFmtId="4" fontId="4" fillId="0" borderId="0" xfId="0" applyNumberFormat="1" applyFont="1" applyAlignment="1">
      <alignment horizontal="center" vertical="center"/>
    </xf>
    <xf numFmtId="0" fontId="14" fillId="0" borderId="0" xfId="0" applyFont="1"/>
    <xf numFmtId="4" fontId="14" fillId="0" borderId="0" xfId="0" applyNumberFormat="1" applyFont="1"/>
    <xf numFmtId="0" fontId="7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 indent="1"/>
    </xf>
    <xf numFmtId="164" fontId="10" fillId="0" borderId="2" xfId="0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2"/>
    </xf>
    <xf numFmtId="0" fontId="11" fillId="0" borderId="2" xfId="0" applyFont="1" applyBorder="1" applyAlignment="1">
      <alignment horizontal="left" vertical="center" wrapText="1" indent="1"/>
    </xf>
    <xf numFmtId="164" fontId="11" fillId="0" borderId="2" xfId="0" applyNumberFormat="1" applyFont="1" applyBorder="1" applyAlignment="1">
      <alignment horizontal="right" vertical="center"/>
    </xf>
    <xf numFmtId="0" fontId="10" fillId="2" borderId="2" xfId="0" applyFont="1" applyFill="1" applyBorder="1" applyAlignment="1">
      <alignment horizontal="left" vertical="center" wrapText="1" indent="1"/>
    </xf>
    <xf numFmtId="4" fontId="10" fillId="2" borderId="2" xfId="0" applyNumberFormat="1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left" vertical="center" wrapText="1" indent="2"/>
    </xf>
    <xf numFmtId="4" fontId="11" fillId="2" borderId="2" xfId="0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left" vertical="top" wrapText="1" indent="1"/>
    </xf>
    <xf numFmtId="164" fontId="11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1"/>
    </xf>
    <xf numFmtId="0" fontId="11" fillId="2" borderId="2" xfId="0" applyFont="1" applyFill="1" applyBorder="1" applyAlignment="1">
      <alignment horizontal="left" vertical="center" wrapText="1" indent="2"/>
    </xf>
    <xf numFmtId="0" fontId="11" fillId="0" borderId="2" xfId="0" applyFont="1" applyBorder="1" applyAlignment="1">
      <alignment horizontal="left" vertical="top" wrapText="1" indent="2"/>
    </xf>
    <xf numFmtId="0" fontId="11" fillId="0" borderId="2" xfId="0" applyFont="1" applyBorder="1" applyAlignment="1">
      <alignment horizontal="left" vertical="top" wrapText="1" indent="1"/>
    </xf>
    <xf numFmtId="0" fontId="16" fillId="0" borderId="2" xfId="0" applyFont="1" applyBorder="1" applyAlignment="1">
      <alignment horizontal="left" vertical="top" wrapText="1" indent="2"/>
    </xf>
    <xf numFmtId="4" fontId="17" fillId="0" borderId="3" xfId="0" applyNumberFormat="1" applyFont="1" applyBorder="1" applyAlignment="1">
      <alignment horizontal="right" vertical="center"/>
    </xf>
    <xf numFmtId="4" fontId="17" fillId="0" borderId="4" xfId="0" applyNumberFormat="1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4" fontId="18" fillId="0" borderId="5" xfId="0" applyNumberFormat="1" applyFont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  <xf numFmtId="4" fontId="18" fillId="2" borderId="3" xfId="0" applyNumberFormat="1" applyFont="1" applyFill="1" applyBorder="1" applyAlignment="1">
      <alignment horizontal="right" vertical="center"/>
    </xf>
    <xf numFmtId="4" fontId="18" fillId="0" borderId="6" xfId="0" applyNumberFormat="1" applyFont="1" applyBorder="1" applyAlignment="1">
      <alignment horizontal="right" vertical="center"/>
    </xf>
    <xf numFmtId="0" fontId="2" fillId="3" borderId="0" xfId="0" applyFont="1" applyFill="1"/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4" fontId="10" fillId="3" borderId="2" xfId="0" applyNumberFormat="1" applyFont="1" applyFill="1" applyBorder="1" applyAlignment="1">
      <alignment horizontal="right" vertical="center"/>
    </xf>
    <xf numFmtId="4" fontId="11" fillId="3" borderId="2" xfId="0" applyNumberFormat="1" applyFont="1" applyFill="1" applyBorder="1" applyAlignment="1">
      <alignment horizontal="right" vertical="center"/>
    </xf>
    <xf numFmtId="0" fontId="14" fillId="3" borderId="0" xfId="0" applyFont="1" applyFill="1"/>
    <xf numFmtId="0" fontId="3" fillId="0" borderId="0" xfId="0" applyFont="1" applyAlignment="1">
      <alignment horizontal="center" vertical="center" wrapText="1"/>
    </xf>
  </cellXfs>
  <cellStyles count="2">
    <cellStyle name="xl40" xfId="1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293"/>
  <sheetViews>
    <sheetView tabSelected="1" view="pageBreakPreview" zoomScale="60" zoomScaleNormal="80" workbookViewId="0">
      <pane ySplit="7" topLeftCell="A8" activePane="bottomLeft" state="frozen"/>
      <selection activeCell="A5" sqref="A5"/>
      <selection pane="bottomLeft" activeCell="D52" sqref="D52"/>
    </sheetView>
  </sheetViews>
  <sheetFormatPr defaultColWidth="9.140625" defaultRowHeight="13.15" customHeight="1"/>
  <cols>
    <col min="1" max="1" width="7.7109375" style="1" customWidth="1"/>
    <col min="2" max="2" width="87" style="1" customWidth="1"/>
    <col min="3" max="3" width="22.5703125" style="48" customWidth="1"/>
    <col min="4" max="4" width="21.28515625" style="48" customWidth="1"/>
    <col min="5" max="5" width="22.7109375" style="1" customWidth="1"/>
    <col min="6" max="6" width="15.7109375" style="1" customWidth="1"/>
    <col min="7" max="7" width="31.28515625" style="1" customWidth="1"/>
    <col min="8" max="8" width="25" style="1" customWidth="1"/>
    <col min="9" max="257" width="9.140625" style="1" customWidth="1"/>
  </cols>
  <sheetData>
    <row r="1" spans="1:8" ht="12.75" hidden="1"/>
    <row r="2" spans="1:8" ht="18" customHeight="1">
      <c r="A2" s="56" t="s">
        <v>63</v>
      </c>
      <c r="B2" s="56"/>
      <c r="C2" s="56"/>
      <c r="D2" s="56"/>
      <c r="E2" s="56"/>
      <c r="F2" s="56"/>
    </row>
    <row r="3" spans="1:8" ht="16.899999999999999" customHeight="1">
      <c r="B3" s="2"/>
      <c r="C3" s="49"/>
      <c r="D3" s="49"/>
      <c r="E3" s="3"/>
      <c r="F3" s="3"/>
    </row>
    <row r="4" spans="1:8" ht="15.75" customHeight="1">
      <c r="B4" s="4"/>
      <c r="C4" s="50"/>
      <c r="D4" s="50"/>
      <c r="F4" s="5" t="s">
        <v>0</v>
      </c>
    </row>
    <row r="5" spans="1:8" ht="0.6" hidden="1" customHeight="1">
      <c r="B5" s="4"/>
      <c r="C5" s="50"/>
      <c r="D5" s="50"/>
    </row>
    <row r="6" spans="1:8" ht="63.6" customHeight="1">
      <c r="A6" s="17"/>
      <c r="B6" s="18" t="s">
        <v>1</v>
      </c>
      <c r="C6" s="51" t="s">
        <v>64</v>
      </c>
      <c r="D6" s="51" t="s">
        <v>2</v>
      </c>
      <c r="E6" s="18" t="s">
        <v>65</v>
      </c>
      <c r="F6" s="19" t="s">
        <v>3</v>
      </c>
    </row>
    <row r="7" spans="1:8" s="6" customFormat="1" ht="15">
      <c r="A7" s="20">
        <v>1</v>
      </c>
      <c r="B7" s="19">
        <v>2</v>
      </c>
      <c r="C7" s="52">
        <v>3</v>
      </c>
      <c r="D7" s="52">
        <v>3</v>
      </c>
      <c r="E7" s="19">
        <v>4</v>
      </c>
      <c r="F7" s="19">
        <v>5</v>
      </c>
    </row>
    <row r="8" spans="1:8" s="7" customFormat="1" ht="21.6" customHeight="1">
      <c r="A8" s="21">
        <v>1</v>
      </c>
      <c r="B8" s="22" t="s">
        <v>4</v>
      </c>
      <c r="C8" s="53">
        <f>C9+C16</f>
        <v>12141111020</v>
      </c>
      <c r="D8" s="53">
        <f>D9+D16</f>
        <v>12193250218.09</v>
      </c>
      <c r="E8" s="40">
        <f>E9+E16</f>
        <v>6217573494.3599997</v>
      </c>
      <c r="F8" s="23">
        <f t="shared" ref="F8:F54" si="0">E8/D8*100</f>
        <v>50.991929002945902</v>
      </c>
      <c r="G8" s="8"/>
    </row>
    <row r="9" spans="1:8" ht="50.45" customHeight="1">
      <c r="A9" s="24"/>
      <c r="B9" s="25" t="s">
        <v>5</v>
      </c>
      <c r="C9" s="53">
        <f>C10+C11+C12+C13+C14+C15</f>
        <v>10269446420</v>
      </c>
      <c r="D9" s="53">
        <f>D10+D11+D12+D13+D14+D15</f>
        <v>10269446420</v>
      </c>
      <c r="E9" s="41">
        <f>E10+E11+E12+E13+E14+E15</f>
        <v>5174169396.2699995</v>
      </c>
      <c r="F9" s="23">
        <f t="shared" si="0"/>
        <v>50.384112099686085</v>
      </c>
      <c r="G9" s="8"/>
    </row>
    <row r="10" spans="1:8" ht="18" customHeight="1">
      <c r="A10" s="24" t="s">
        <v>6</v>
      </c>
      <c r="B10" s="26" t="s">
        <v>7</v>
      </c>
      <c r="C10" s="54">
        <v>8413924300</v>
      </c>
      <c r="D10" s="54">
        <v>8413924300</v>
      </c>
      <c r="E10" s="42">
        <v>4048197504.75</v>
      </c>
      <c r="F10" s="27">
        <f t="shared" si="0"/>
        <v>48.113072573638441</v>
      </c>
      <c r="G10" s="8"/>
    </row>
    <row r="11" spans="1:8" ht="20.45" customHeight="1">
      <c r="A11" s="24" t="s">
        <v>8</v>
      </c>
      <c r="B11" s="26" t="s">
        <v>9</v>
      </c>
      <c r="C11" s="54">
        <v>531528020</v>
      </c>
      <c r="D11" s="54">
        <v>531528020</v>
      </c>
      <c r="E11" s="42">
        <v>191842755.91</v>
      </c>
      <c r="F11" s="27">
        <f t="shared" si="0"/>
        <v>36.092689132362203</v>
      </c>
      <c r="G11" s="8"/>
    </row>
    <row r="12" spans="1:8" ht="34.9" customHeight="1">
      <c r="A12" s="24" t="s">
        <v>10</v>
      </c>
      <c r="B12" s="26" t="s">
        <v>11</v>
      </c>
      <c r="C12" s="54">
        <v>414489900</v>
      </c>
      <c r="D12" s="54">
        <v>414489900</v>
      </c>
      <c r="E12" s="42">
        <v>174251894.78</v>
      </c>
      <c r="F12" s="27">
        <f t="shared" si="0"/>
        <v>42.040082226370295</v>
      </c>
      <c r="G12" s="8"/>
    </row>
    <row r="13" spans="1:8" ht="19.899999999999999" customHeight="1">
      <c r="A13" s="24" t="s">
        <v>12</v>
      </c>
      <c r="B13" s="26" t="s">
        <v>13</v>
      </c>
      <c r="C13" s="54">
        <f>393200+6000000</f>
        <v>6393200</v>
      </c>
      <c r="D13" s="54">
        <f>393200+6000000</f>
        <v>6393200</v>
      </c>
      <c r="E13" s="42">
        <f>5996603.63+769637.2</f>
        <v>6766240.8300000001</v>
      </c>
      <c r="F13" s="27">
        <f t="shared" si="0"/>
        <v>105.83496261653008</v>
      </c>
      <c r="G13" s="8"/>
    </row>
    <row r="14" spans="1:8" ht="24" customHeight="1">
      <c r="A14" s="24" t="s">
        <v>14</v>
      </c>
      <c r="B14" s="26" t="s">
        <v>15</v>
      </c>
      <c r="C14" s="54">
        <v>150000000</v>
      </c>
      <c r="D14" s="54">
        <v>150000000</v>
      </c>
      <c r="E14" s="43">
        <v>0</v>
      </c>
      <c r="F14" s="27">
        <f t="shared" si="0"/>
        <v>0</v>
      </c>
      <c r="G14" s="8"/>
    </row>
    <row r="15" spans="1:8" ht="41.45" customHeight="1">
      <c r="A15" s="24" t="s">
        <v>16</v>
      </c>
      <c r="B15" s="26" t="s">
        <v>17</v>
      </c>
      <c r="C15" s="54">
        <f>836000000-82889000</f>
        <v>753111000</v>
      </c>
      <c r="D15" s="54">
        <f>836000000-82889000</f>
        <v>753111000</v>
      </c>
      <c r="E15" s="42">
        <v>753111000</v>
      </c>
      <c r="F15" s="27">
        <f t="shared" si="0"/>
        <v>100</v>
      </c>
      <c r="G15" s="8"/>
    </row>
    <row r="16" spans="1:8" ht="28.9" customHeight="1">
      <c r="A16" s="24" t="s">
        <v>18</v>
      </c>
      <c r="B16" s="26" t="s">
        <v>19</v>
      </c>
      <c r="C16" s="54">
        <v>1871664600</v>
      </c>
      <c r="D16" s="54">
        <f>1871664600+52139198.09</f>
        <v>1923803798.0899999</v>
      </c>
      <c r="E16" s="42">
        <v>1043404098.09</v>
      </c>
      <c r="F16" s="27">
        <f t="shared" si="0"/>
        <v>54.236513054289503</v>
      </c>
      <c r="G16" s="8"/>
      <c r="H16" s="9"/>
    </row>
    <row r="17" spans="1:8" s="7" customFormat="1" ht="27.6" customHeight="1">
      <c r="A17" s="21" t="s">
        <v>20</v>
      </c>
      <c r="B17" s="28" t="s">
        <v>21</v>
      </c>
      <c r="C17" s="29">
        <f>C18+C43</f>
        <v>12141111020</v>
      </c>
      <c r="D17" s="29">
        <f>D18+D43</f>
        <v>12141111020</v>
      </c>
      <c r="E17" s="44">
        <f>E18+E43</f>
        <v>4218773120.9799995</v>
      </c>
      <c r="F17" s="23">
        <f t="shared" si="0"/>
        <v>34.747834148212903</v>
      </c>
      <c r="G17" s="8"/>
      <c r="H17" s="8"/>
    </row>
    <row r="18" spans="1:8" ht="61.15" customHeight="1">
      <c r="A18" s="24"/>
      <c r="B18" s="30" t="s">
        <v>22</v>
      </c>
      <c r="C18" s="29">
        <f>C19+C20+C21+C22+C23+C34+C36+C35+C37+C39+C27+C28+C38</f>
        <v>10269446420</v>
      </c>
      <c r="D18" s="29">
        <f t="shared" ref="D18:E18" si="1">D19+D20+D21+D22+D23+D34+D36+D35+D37+D39+D27+D28+D38</f>
        <v>10217307221.91</v>
      </c>
      <c r="E18" s="45">
        <f t="shared" si="1"/>
        <v>3175369022.8899999</v>
      </c>
      <c r="F18" s="27">
        <f t="shared" si="0"/>
        <v>31.0783355528425</v>
      </c>
      <c r="G18" s="10"/>
      <c r="H18" s="11"/>
    </row>
    <row r="19" spans="1:8" ht="54" customHeight="1">
      <c r="A19" s="24" t="s">
        <v>23</v>
      </c>
      <c r="B19" s="32" t="s">
        <v>24</v>
      </c>
      <c r="C19" s="31">
        <f>D19</f>
        <v>45000000</v>
      </c>
      <c r="D19" s="31">
        <v>45000000</v>
      </c>
      <c r="E19" s="46">
        <v>0</v>
      </c>
      <c r="F19" s="27">
        <f t="shared" si="0"/>
        <v>0</v>
      </c>
      <c r="G19" s="9"/>
    </row>
    <row r="20" spans="1:8" ht="103.9" customHeight="1">
      <c r="A20" s="24" t="s">
        <v>25</v>
      </c>
      <c r="B20" s="32" t="s">
        <v>26</v>
      </c>
      <c r="C20" s="31">
        <f>80465000+100904262.41+29182050</f>
        <v>210551312.41</v>
      </c>
      <c r="D20" s="31">
        <f>80465000+100904262.41+29182050</f>
        <v>210551312.41</v>
      </c>
      <c r="E20" s="46">
        <f>7200000+5719275+50452134+14591022</f>
        <v>77962431</v>
      </c>
      <c r="F20" s="27">
        <f t="shared" si="0"/>
        <v>37.027758273093156</v>
      </c>
      <c r="G20" s="12"/>
    </row>
    <row r="21" spans="1:8" ht="43.9" customHeight="1">
      <c r="A21" s="24" t="s">
        <v>27</v>
      </c>
      <c r="B21" s="32" t="s">
        <v>28</v>
      </c>
      <c r="C21" s="31">
        <v>189843425</v>
      </c>
      <c r="D21" s="31">
        <v>189843425</v>
      </c>
      <c r="E21" s="46">
        <v>84724495.439999998</v>
      </c>
      <c r="F21" s="27">
        <f t="shared" si="0"/>
        <v>44.628617209155387</v>
      </c>
      <c r="G21" s="11"/>
      <c r="H21" s="11"/>
    </row>
    <row r="22" spans="1:8" ht="52.9" customHeight="1">
      <c r="A22" s="24" t="s">
        <v>29</v>
      </c>
      <c r="B22" s="32" t="s">
        <v>30</v>
      </c>
      <c r="C22" s="31">
        <v>4089792859.1100001</v>
      </c>
      <c r="D22" s="31">
        <v>4089792859.1100001</v>
      </c>
      <c r="E22" s="46">
        <v>1423986322.3499999</v>
      </c>
      <c r="F22" s="27">
        <f t="shared" si="0"/>
        <v>34.818054884566465</v>
      </c>
      <c r="G22" s="9"/>
    </row>
    <row r="23" spans="1:8" ht="57.6" customHeight="1">
      <c r="A23" s="24" t="s">
        <v>31</v>
      </c>
      <c r="B23" s="33" t="s">
        <v>32</v>
      </c>
      <c r="C23" s="31">
        <f>C25+C26</f>
        <v>19745775.879999999</v>
      </c>
      <c r="D23" s="31">
        <f t="shared" ref="D23:E23" si="2">D25+D26</f>
        <v>19745775.879999999</v>
      </c>
      <c r="E23" s="46">
        <f t="shared" si="2"/>
        <v>0</v>
      </c>
      <c r="F23" s="34">
        <f t="shared" si="0"/>
        <v>0</v>
      </c>
      <c r="G23" s="9"/>
    </row>
    <row r="24" spans="1:8" ht="21" customHeight="1">
      <c r="A24" s="24"/>
      <c r="B24" s="35" t="s">
        <v>33</v>
      </c>
      <c r="C24" s="31"/>
      <c r="D24" s="31"/>
      <c r="E24" s="46"/>
      <c r="F24" s="34"/>
      <c r="G24" s="12"/>
    </row>
    <row r="25" spans="1:8" ht="60.6" customHeight="1">
      <c r="A25" s="24"/>
      <c r="B25" s="36" t="s">
        <v>34</v>
      </c>
      <c r="C25" s="31">
        <v>13841784.119999999</v>
      </c>
      <c r="D25" s="31">
        <v>13841784.119999999</v>
      </c>
      <c r="E25" s="46">
        <v>0</v>
      </c>
      <c r="F25" s="34">
        <f t="shared" si="0"/>
        <v>0</v>
      </c>
      <c r="G25" s="12"/>
    </row>
    <row r="26" spans="1:8" ht="69.599999999999994" customHeight="1">
      <c r="A26" s="24"/>
      <c r="B26" s="36" t="s">
        <v>35</v>
      </c>
      <c r="C26" s="31">
        <v>5903991.7599999998</v>
      </c>
      <c r="D26" s="31">
        <v>5903991.7599999998</v>
      </c>
      <c r="E26" s="46">
        <v>0</v>
      </c>
      <c r="F26" s="34">
        <f t="shared" si="0"/>
        <v>0</v>
      </c>
      <c r="G26" s="12"/>
    </row>
    <row r="27" spans="1:8" ht="58.15" customHeight="1">
      <c r="A27" s="24" t="s">
        <v>36</v>
      </c>
      <c r="B27" s="33" t="s">
        <v>37</v>
      </c>
      <c r="C27" s="31">
        <v>29469540</v>
      </c>
      <c r="D27" s="31">
        <v>29469540</v>
      </c>
      <c r="E27" s="46">
        <v>0</v>
      </c>
      <c r="F27" s="34">
        <f t="shared" si="0"/>
        <v>0</v>
      </c>
    </row>
    <row r="28" spans="1:8" ht="47.45" customHeight="1">
      <c r="A28" s="24" t="s">
        <v>38</v>
      </c>
      <c r="B28" s="37" t="s">
        <v>39</v>
      </c>
      <c r="C28" s="31">
        <f>SUM(C29:C33)</f>
        <v>28472789.300000001</v>
      </c>
      <c r="D28" s="31">
        <f t="shared" ref="D28:E28" si="3">SUM(D29:D33)</f>
        <v>28472789.300000001</v>
      </c>
      <c r="E28" s="46">
        <f t="shared" si="3"/>
        <v>692950.91999999993</v>
      </c>
      <c r="F28" s="34">
        <f t="shared" si="0"/>
        <v>2.4337303686646532</v>
      </c>
    </row>
    <row r="29" spans="1:8" ht="49.5">
      <c r="A29" s="24"/>
      <c r="B29" s="37" t="s">
        <v>40</v>
      </c>
      <c r="C29" s="31">
        <v>1062190</v>
      </c>
      <c r="D29" s="31">
        <v>1062190</v>
      </c>
      <c r="E29" s="46">
        <v>456273.27</v>
      </c>
      <c r="F29" s="34">
        <f t="shared" si="0"/>
        <v>42.955899603649065</v>
      </c>
    </row>
    <row r="30" spans="1:8" ht="82.5">
      <c r="A30" s="24"/>
      <c r="B30" s="37" t="s">
        <v>41</v>
      </c>
      <c r="C30" s="31">
        <v>452252.6</v>
      </c>
      <c r="D30" s="31">
        <v>452252.6</v>
      </c>
      <c r="E30" s="46">
        <v>134796.44</v>
      </c>
      <c r="F30" s="34">
        <f t="shared" si="0"/>
        <v>29.805564412454462</v>
      </c>
    </row>
    <row r="31" spans="1:8" ht="85.15" customHeight="1">
      <c r="A31" s="24"/>
      <c r="B31" s="37" t="s">
        <v>42</v>
      </c>
      <c r="C31" s="31">
        <v>341821.8</v>
      </c>
      <c r="D31" s="31">
        <v>341821.8</v>
      </c>
      <c r="E31" s="46">
        <v>101881.21</v>
      </c>
      <c r="F31" s="34">
        <f t="shared" si="0"/>
        <v>29.805357645416414</v>
      </c>
    </row>
    <row r="32" spans="1:8" ht="49.5">
      <c r="A32" s="24"/>
      <c r="B32" s="37" t="s">
        <v>43</v>
      </c>
      <c r="C32" s="31">
        <v>3102188.6</v>
      </c>
      <c r="D32" s="31">
        <v>3102188.6</v>
      </c>
      <c r="E32" s="46">
        <v>0</v>
      </c>
      <c r="F32" s="34">
        <f t="shared" si="0"/>
        <v>0</v>
      </c>
    </row>
    <row r="33" spans="1:8" ht="66">
      <c r="A33" s="24"/>
      <c r="B33" s="37" t="s">
        <v>44</v>
      </c>
      <c r="C33" s="31">
        <v>23514336.300000001</v>
      </c>
      <c r="D33" s="31">
        <v>23514336.300000001</v>
      </c>
      <c r="E33" s="46">
        <v>0</v>
      </c>
      <c r="F33" s="34">
        <f t="shared" si="0"/>
        <v>0</v>
      </c>
    </row>
    <row r="34" spans="1:8" ht="54" customHeight="1">
      <c r="A34" s="24" t="s">
        <v>45</v>
      </c>
      <c r="B34" s="33" t="s">
        <v>46</v>
      </c>
      <c r="C34" s="31">
        <v>4054872398.5999999</v>
      </c>
      <c r="D34" s="31">
        <v>4054872398.5999999</v>
      </c>
      <c r="E34" s="46">
        <v>881142046.97000003</v>
      </c>
      <c r="F34" s="27">
        <f t="shared" si="0"/>
        <v>21.730450686295981</v>
      </c>
    </row>
    <row r="35" spans="1:8" ht="64.900000000000006" customHeight="1">
      <c r="A35" s="24" t="s">
        <v>47</v>
      </c>
      <c r="B35" s="33" t="s">
        <v>48</v>
      </c>
      <c r="C35" s="31">
        <v>87924943</v>
      </c>
      <c r="D35" s="31">
        <f>87924943-52139198.09</f>
        <v>35785744.909999996</v>
      </c>
      <c r="E35" s="46">
        <v>20601009.199999999</v>
      </c>
      <c r="F35" s="27">
        <f t="shared" si="0"/>
        <v>57.567641114669769</v>
      </c>
    </row>
    <row r="36" spans="1:8" ht="62.45" customHeight="1">
      <c r="A36" s="24" t="s">
        <v>49</v>
      </c>
      <c r="B36" s="33" t="s">
        <v>50</v>
      </c>
      <c r="C36" s="31">
        <f>D36</f>
        <v>710000000</v>
      </c>
      <c r="D36" s="31">
        <v>710000000</v>
      </c>
      <c r="E36" s="46">
        <v>0</v>
      </c>
      <c r="F36" s="27">
        <f t="shared" si="0"/>
        <v>0</v>
      </c>
      <c r="G36" s="9"/>
    </row>
    <row r="37" spans="1:8" ht="95.45" customHeight="1">
      <c r="A37" s="24" t="s">
        <v>51</v>
      </c>
      <c r="B37" s="33" t="s">
        <v>52</v>
      </c>
      <c r="C37" s="31">
        <v>40000000</v>
      </c>
      <c r="D37" s="31">
        <v>40000000</v>
      </c>
      <c r="E37" s="46">
        <v>0</v>
      </c>
      <c r="F37" s="27">
        <f t="shared" si="0"/>
        <v>0</v>
      </c>
      <c r="G37" s="9"/>
    </row>
    <row r="38" spans="1:8" ht="82.5">
      <c r="A38" s="24" t="s">
        <v>53</v>
      </c>
      <c r="B38" s="38" t="s">
        <v>54</v>
      </c>
      <c r="C38" s="54">
        <v>10662376.699999999</v>
      </c>
      <c r="D38" s="54">
        <v>10662376.699999999</v>
      </c>
      <c r="E38" s="42">
        <v>10061403.23</v>
      </c>
      <c r="F38" s="27">
        <f t="shared" si="0"/>
        <v>94.363606849493522</v>
      </c>
      <c r="G38" s="9"/>
    </row>
    <row r="39" spans="1:8" ht="49.5">
      <c r="A39" s="24" t="s">
        <v>55</v>
      </c>
      <c r="B39" s="38" t="s">
        <v>56</v>
      </c>
      <c r="C39" s="54">
        <f>C41+C42</f>
        <v>753111000</v>
      </c>
      <c r="D39" s="54">
        <f>D41+D42</f>
        <v>753111000</v>
      </c>
      <c r="E39" s="42">
        <f>E41+E42</f>
        <v>676198363.77999997</v>
      </c>
      <c r="F39" s="27">
        <f t="shared" si="0"/>
        <v>89.787343934692217</v>
      </c>
      <c r="G39" s="9"/>
    </row>
    <row r="40" spans="1:8" ht="19.149999999999999" customHeight="1">
      <c r="A40" s="24"/>
      <c r="B40" s="37" t="s">
        <v>33</v>
      </c>
      <c r="C40" s="54"/>
      <c r="D40" s="54"/>
      <c r="E40" s="42"/>
      <c r="F40" s="27"/>
      <c r="G40" s="9"/>
    </row>
    <row r="41" spans="1:8" ht="66">
      <c r="A41" s="24"/>
      <c r="B41" s="39" t="s">
        <v>61</v>
      </c>
      <c r="C41" s="54">
        <v>600000000</v>
      </c>
      <c r="D41" s="54">
        <v>600000000</v>
      </c>
      <c r="E41" s="42">
        <v>556318396.13999999</v>
      </c>
      <c r="F41" s="27">
        <f t="shared" si="0"/>
        <v>92.719732690000001</v>
      </c>
      <c r="G41" s="9"/>
    </row>
    <row r="42" spans="1:8" ht="42" customHeight="1">
      <c r="A42" s="24"/>
      <c r="B42" s="39" t="s">
        <v>62</v>
      </c>
      <c r="C42" s="54">
        <v>153111000</v>
      </c>
      <c r="D42" s="54">
        <v>153111000</v>
      </c>
      <c r="E42" s="42">
        <v>119879967.64</v>
      </c>
      <c r="F42" s="27">
        <f t="shared" si="0"/>
        <v>78.296116960897649</v>
      </c>
      <c r="G42" s="9"/>
    </row>
    <row r="43" spans="1:8" ht="33" customHeight="1">
      <c r="A43" s="24" t="s">
        <v>57</v>
      </c>
      <c r="B43" s="26" t="s">
        <v>58</v>
      </c>
      <c r="C43" s="54">
        <f>C46+C47+C49</f>
        <v>1871664600</v>
      </c>
      <c r="D43" s="54">
        <f t="shared" ref="D43:E43" si="4">D46+D47+D49</f>
        <v>1923803798.0899999</v>
      </c>
      <c r="E43" s="43">
        <f t="shared" si="4"/>
        <v>1043404098.0899999</v>
      </c>
      <c r="F43" s="27">
        <f t="shared" si="0"/>
        <v>54.236513054289489</v>
      </c>
      <c r="G43" s="9"/>
      <c r="H43" s="9"/>
    </row>
    <row r="44" spans="1:8" ht="18.600000000000001" customHeight="1">
      <c r="A44" s="24"/>
      <c r="B44" s="38" t="s">
        <v>33</v>
      </c>
      <c r="C44" s="54"/>
      <c r="D44" s="54"/>
      <c r="E44" s="42"/>
      <c r="F44" s="27"/>
    </row>
    <row r="45" spans="1:8" ht="91.9" hidden="1" customHeight="1">
      <c r="A45" s="24"/>
      <c r="B45" s="37"/>
      <c r="C45" s="54"/>
      <c r="D45" s="54"/>
      <c r="E45" s="42"/>
      <c r="F45" s="27"/>
      <c r="G45" s="9"/>
    </row>
    <row r="46" spans="1:8" ht="69" customHeight="1">
      <c r="A46" s="24"/>
      <c r="B46" s="37" t="s">
        <v>59</v>
      </c>
      <c r="C46" s="54">
        <v>1701362300</v>
      </c>
      <c r="D46" s="54">
        <f>1701362300+52139198.09</f>
        <v>1753501498.0899999</v>
      </c>
      <c r="E46" s="47">
        <v>1009449448.42</v>
      </c>
      <c r="F46" s="27">
        <f t="shared" si="0"/>
        <v>57.567641061016595</v>
      </c>
    </row>
    <row r="47" spans="1:8" ht="87.6" customHeight="1">
      <c r="A47" s="24"/>
      <c r="B47" s="37" t="s">
        <v>54</v>
      </c>
      <c r="C47" s="54">
        <v>29447700</v>
      </c>
      <c r="D47" s="54">
        <v>29447700</v>
      </c>
      <c r="E47" s="42">
        <v>0</v>
      </c>
      <c r="F47" s="27">
        <f t="shared" si="0"/>
        <v>0</v>
      </c>
    </row>
    <row r="48" spans="1:8" ht="88.15" hidden="1" customHeight="1">
      <c r="A48" s="24"/>
      <c r="B48" s="37"/>
      <c r="C48" s="54"/>
      <c r="D48" s="54"/>
      <c r="E48" s="42"/>
      <c r="F48" s="27" t="e">
        <f t="shared" si="0"/>
        <v>#DIV/0!</v>
      </c>
    </row>
    <row r="49" spans="1:7" ht="42" customHeight="1">
      <c r="A49" s="24"/>
      <c r="B49" s="37" t="s">
        <v>60</v>
      </c>
      <c r="C49" s="54">
        <f>C50+C51+C52+C53+C54</f>
        <v>140854600</v>
      </c>
      <c r="D49" s="54">
        <f>D50+D51+D52+D53+D54</f>
        <v>140854600</v>
      </c>
      <c r="E49" s="42">
        <f>E50+E51+E52+E53+E54</f>
        <v>33954649.669999994</v>
      </c>
      <c r="F49" s="27">
        <f t="shared" si="0"/>
        <v>24.10617024222141</v>
      </c>
    </row>
    <row r="50" spans="1:7" ht="61.15" customHeight="1">
      <c r="A50" s="24"/>
      <c r="B50" s="37" t="s">
        <v>40</v>
      </c>
      <c r="C50" s="54">
        <v>52047400</v>
      </c>
      <c r="D50" s="54">
        <v>52047400</v>
      </c>
      <c r="E50" s="42">
        <v>22357428.649999999</v>
      </c>
      <c r="F50" s="27">
        <f t="shared" si="0"/>
        <v>42.955899141936001</v>
      </c>
    </row>
    <row r="51" spans="1:7" ht="87.6" customHeight="1">
      <c r="A51" s="24"/>
      <c r="B51" s="37" t="s">
        <v>41</v>
      </c>
      <c r="C51" s="54">
        <v>22160400</v>
      </c>
      <c r="D51" s="54">
        <v>22160400</v>
      </c>
      <c r="E51" s="42">
        <v>6605032.0599999996</v>
      </c>
      <c r="F51" s="27">
        <f t="shared" si="0"/>
        <v>29.805563347231999</v>
      </c>
    </row>
    <row r="52" spans="1:7" ht="90.6" customHeight="1">
      <c r="A52" s="24"/>
      <c r="B52" s="37" t="s">
        <v>42</v>
      </c>
      <c r="C52" s="54">
        <v>16749300</v>
      </c>
      <c r="D52" s="54">
        <v>16749300</v>
      </c>
      <c r="E52" s="42">
        <v>4992188.96</v>
      </c>
      <c r="F52" s="27">
        <f t="shared" si="0"/>
        <v>29.805358791113655</v>
      </c>
    </row>
    <row r="53" spans="1:7" ht="65.45" customHeight="1">
      <c r="A53" s="24"/>
      <c r="B53" s="37" t="s">
        <v>43</v>
      </c>
      <c r="C53" s="54">
        <v>5902600</v>
      </c>
      <c r="D53" s="54">
        <v>5902600</v>
      </c>
      <c r="E53" s="42">
        <v>0</v>
      </c>
      <c r="F53" s="27">
        <f t="shared" si="0"/>
        <v>0</v>
      </c>
    </row>
    <row r="54" spans="1:7" ht="71.45" customHeight="1">
      <c r="A54" s="24"/>
      <c r="B54" s="37" t="s">
        <v>44</v>
      </c>
      <c r="C54" s="54">
        <v>43994900</v>
      </c>
      <c r="D54" s="54">
        <v>43994900</v>
      </c>
      <c r="E54" s="42">
        <v>0</v>
      </c>
      <c r="F54" s="27">
        <f t="shared" si="0"/>
        <v>0</v>
      </c>
    </row>
    <row r="55" spans="1:7" ht="51.6" customHeight="1">
      <c r="B55" s="13"/>
      <c r="E55" s="14"/>
    </row>
    <row r="56" spans="1:7" ht="24.6" customHeight="1">
      <c r="B56" s="13"/>
      <c r="C56" s="55"/>
      <c r="D56" s="55"/>
      <c r="E56" s="16"/>
      <c r="F56" s="15"/>
    </row>
    <row r="57" spans="1:7" ht="22.9" customHeight="1">
      <c r="B57" s="13"/>
      <c r="C57" s="55"/>
      <c r="D57" s="55"/>
      <c r="E57" s="16"/>
      <c r="F57" s="15"/>
      <c r="G57" s="9"/>
    </row>
    <row r="58" spans="1:7" ht="20.25">
      <c r="B58" s="13"/>
      <c r="C58" s="55"/>
      <c r="D58" s="55"/>
      <c r="E58" s="16"/>
      <c r="F58" s="15"/>
    </row>
    <row r="59" spans="1:7" ht="22.9" customHeight="1">
      <c r="B59" s="13"/>
      <c r="C59" s="55"/>
      <c r="D59" s="55"/>
      <c r="E59" s="15"/>
      <c r="F59" s="15"/>
    </row>
    <row r="60" spans="1:7" ht="12.75">
      <c r="B60" s="13"/>
    </row>
    <row r="61" spans="1:7" ht="12.75">
      <c r="B61" s="13"/>
    </row>
    <row r="62" spans="1:7" ht="12.75">
      <c r="B62" s="13"/>
    </row>
    <row r="63" spans="1:7" ht="12.75">
      <c r="B63" s="13"/>
    </row>
    <row r="64" spans="1:7" ht="12.75">
      <c r="B64" s="13"/>
    </row>
    <row r="65" spans="2:2" ht="12.75">
      <c r="B65" s="13"/>
    </row>
    <row r="66" spans="2:2" ht="12.75">
      <c r="B66" s="13"/>
    </row>
    <row r="67" spans="2:2" ht="12.75">
      <c r="B67" s="13"/>
    </row>
    <row r="68" spans="2:2" ht="12.75">
      <c r="B68" s="13"/>
    </row>
    <row r="69" spans="2:2" ht="12.75">
      <c r="B69" s="13"/>
    </row>
    <row r="70" spans="2:2" ht="12.75">
      <c r="B70" s="13"/>
    </row>
    <row r="71" spans="2:2" ht="12.75">
      <c r="B71" s="13"/>
    </row>
    <row r="72" spans="2:2" ht="12.75">
      <c r="B72" s="13"/>
    </row>
    <row r="73" spans="2:2" ht="12.75">
      <c r="B73" s="13"/>
    </row>
    <row r="74" spans="2:2" ht="12.75">
      <c r="B74" s="13"/>
    </row>
    <row r="75" spans="2:2" ht="12.75">
      <c r="B75" s="13"/>
    </row>
    <row r="76" spans="2:2" ht="12.75">
      <c r="B76" s="13"/>
    </row>
    <row r="77" spans="2:2" ht="12.75">
      <c r="B77" s="13"/>
    </row>
    <row r="78" spans="2:2" ht="12.75">
      <c r="B78" s="13"/>
    </row>
    <row r="79" spans="2:2" ht="12.75">
      <c r="B79" s="13"/>
    </row>
    <row r="80" spans="2:2" ht="12.75">
      <c r="B80" s="13"/>
    </row>
    <row r="81" spans="2:2" ht="12.75">
      <c r="B81" s="13"/>
    </row>
    <row r="82" spans="2:2" ht="12.75">
      <c r="B82" s="13"/>
    </row>
    <row r="83" spans="2:2" ht="12.75">
      <c r="B83" s="13"/>
    </row>
    <row r="84" spans="2:2" ht="12.75">
      <c r="B84" s="13"/>
    </row>
    <row r="85" spans="2:2" ht="12.75">
      <c r="B85" s="13"/>
    </row>
    <row r="86" spans="2:2" ht="12.75">
      <c r="B86" s="13"/>
    </row>
    <row r="87" spans="2:2" ht="12.75">
      <c r="B87" s="13"/>
    </row>
    <row r="88" spans="2:2" ht="12.75">
      <c r="B88" s="13"/>
    </row>
    <row r="89" spans="2:2" ht="12.75">
      <c r="B89" s="13"/>
    </row>
    <row r="90" spans="2:2" ht="12.75">
      <c r="B90" s="13"/>
    </row>
    <row r="91" spans="2:2" ht="12.75">
      <c r="B91" s="13"/>
    </row>
    <row r="92" spans="2:2" ht="12.75">
      <c r="B92" s="13"/>
    </row>
    <row r="93" spans="2:2" ht="12.75">
      <c r="B93" s="13"/>
    </row>
    <row r="94" spans="2:2" ht="12.75">
      <c r="B94" s="13"/>
    </row>
    <row r="95" spans="2:2" ht="12.75">
      <c r="B95" s="13"/>
    </row>
    <row r="96" spans="2:2" ht="12.75">
      <c r="B96" s="13"/>
    </row>
    <row r="97" spans="2:2" ht="12.75">
      <c r="B97" s="13"/>
    </row>
    <row r="98" spans="2:2" ht="12.75">
      <c r="B98" s="13"/>
    </row>
    <row r="99" spans="2:2" ht="12.75">
      <c r="B99" s="13"/>
    </row>
    <row r="100" spans="2:2" ht="12.75">
      <c r="B100" s="13"/>
    </row>
    <row r="101" spans="2:2" ht="12.75">
      <c r="B101" s="13"/>
    </row>
    <row r="102" spans="2:2" ht="12.75">
      <c r="B102" s="13"/>
    </row>
    <row r="103" spans="2:2" ht="12.75">
      <c r="B103" s="13"/>
    </row>
    <row r="104" spans="2:2" ht="12.75">
      <c r="B104" s="13"/>
    </row>
    <row r="105" spans="2:2" ht="12.75">
      <c r="B105" s="13"/>
    </row>
    <row r="106" spans="2:2" ht="12.75">
      <c r="B106" s="13"/>
    </row>
    <row r="107" spans="2:2" ht="12.75">
      <c r="B107" s="13"/>
    </row>
    <row r="108" spans="2:2" ht="12.75">
      <c r="B108" s="13"/>
    </row>
    <row r="109" spans="2:2" ht="12.75">
      <c r="B109" s="13"/>
    </row>
    <row r="110" spans="2:2" ht="12.75">
      <c r="B110" s="13"/>
    </row>
    <row r="111" spans="2:2" ht="12.75">
      <c r="B111" s="13"/>
    </row>
    <row r="112" spans="2:2" ht="12.75">
      <c r="B112" s="13"/>
    </row>
    <row r="113" spans="2:2" ht="12.75">
      <c r="B113" s="13"/>
    </row>
    <row r="114" spans="2:2" ht="12.75">
      <c r="B114" s="13"/>
    </row>
    <row r="115" spans="2:2" ht="12.75">
      <c r="B115" s="13"/>
    </row>
    <row r="116" spans="2:2" ht="12.75">
      <c r="B116" s="13"/>
    </row>
    <row r="117" spans="2:2" ht="12.75">
      <c r="B117" s="13"/>
    </row>
    <row r="118" spans="2:2" ht="12.75">
      <c r="B118" s="13"/>
    </row>
    <row r="119" spans="2:2" ht="12.75">
      <c r="B119" s="13"/>
    </row>
    <row r="120" spans="2:2" ht="12.75">
      <c r="B120" s="13"/>
    </row>
    <row r="121" spans="2:2" ht="12.75">
      <c r="B121" s="13"/>
    </row>
    <row r="122" spans="2:2" ht="12.75">
      <c r="B122" s="13"/>
    </row>
    <row r="123" spans="2:2" ht="12.75">
      <c r="B123" s="13"/>
    </row>
    <row r="124" spans="2:2" ht="12.75">
      <c r="B124" s="13"/>
    </row>
    <row r="125" spans="2:2" ht="12.75">
      <c r="B125" s="13"/>
    </row>
    <row r="126" spans="2:2" ht="12.75">
      <c r="B126" s="13"/>
    </row>
    <row r="127" spans="2:2" ht="12.75">
      <c r="B127" s="13"/>
    </row>
    <row r="128" spans="2:2" ht="12.75">
      <c r="B128" s="13"/>
    </row>
    <row r="129" spans="2:2" ht="12.75">
      <c r="B129" s="13"/>
    </row>
    <row r="130" spans="2:2" ht="12.75">
      <c r="B130" s="13"/>
    </row>
    <row r="131" spans="2:2" ht="12.75">
      <c r="B131" s="13"/>
    </row>
    <row r="132" spans="2:2" ht="12.75">
      <c r="B132" s="13"/>
    </row>
    <row r="133" spans="2:2" ht="12.75">
      <c r="B133" s="13"/>
    </row>
    <row r="134" spans="2:2" ht="12.75">
      <c r="B134" s="13"/>
    </row>
    <row r="135" spans="2:2" ht="12.75">
      <c r="B135" s="13"/>
    </row>
    <row r="136" spans="2:2" ht="12.75">
      <c r="B136" s="13"/>
    </row>
    <row r="137" spans="2:2" ht="12.75">
      <c r="B137" s="13"/>
    </row>
    <row r="138" spans="2:2" ht="12.75">
      <c r="B138" s="13"/>
    </row>
    <row r="139" spans="2:2" ht="12.75">
      <c r="B139" s="13"/>
    </row>
    <row r="140" spans="2:2" ht="12.75">
      <c r="B140" s="13"/>
    </row>
    <row r="141" spans="2:2" ht="12.75">
      <c r="B141" s="13"/>
    </row>
    <row r="142" spans="2:2" ht="12.75">
      <c r="B142" s="13"/>
    </row>
    <row r="143" spans="2:2" ht="12.75">
      <c r="B143" s="13"/>
    </row>
    <row r="144" spans="2:2" ht="12.75">
      <c r="B144" s="13"/>
    </row>
    <row r="145" spans="2:2" ht="12.75">
      <c r="B145" s="13"/>
    </row>
    <row r="146" spans="2:2" ht="12.75">
      <c r="B146" s="13"/>
    </row>
    <row r="147" spans="2:2" ht="12.75">
      <c r="B147" s="13"/>
    </row>
    <row r="148" spans="2:2" ht="12.75">
      <c r="B148" s="13"/>
    </row>
    <row r="149" spans="2:2" ht="12.75">
      <c r="B149" s="13"/>
    </row>
    <row r="150" spans="2:2" ht="12.75">
      <c r="B150" s="13"/>
    </row>
    <row r="151" spans="2:2" ht="12.75">
      <c r="B151" s="13"/>
    </row>
    <row r="152" spans="2:2" ht="12.75">
      <c r="B152" s="13"/>
    </row>
    <row r="153" spans="2:2" ht="12.75">
      <c r="B153" s="13"/>
    </row>
    <row r="154" spans="2:2" ht="12.75">
      <c r="B154" s="13"/>
    </row>
    <row r="155" spans="2:2" ht="12.75">
      <c r="B155" s="13"/>
    </row>
    <row r="156" spans="2:2" ht="12.75">
      <c r="B156" s="13"/>
    </row>
    <row r="157" spans="2:2" ht="12.75">
      <c r="B157" s="13"/>
    </row>
    <row r="158" spans="2:2" ht="12.75">
      <c r="B158" s="13"/>
    </row>
    <row r="159" spans="2:2" ht="12.75">
      <c r="B159" s="13"/>
    </row>
    <row r="160" spans="2:2" ht="12.75">
      <c r="B160" s="13"/>
    </row>
    <row r="161" spans="2:2" ht="12.75">
      <c r="B161" s="13"/>
    </row>
    <row r="162" spans="2:2" ht="12.75">
      <c r="B162" s="13"/>
    </row>
    <row r="163" spans="2:2" ht="12.75">
      <c r="B163" s="13"/>
    </row>
    <row r="164" spans="2:2" ht="12.75">
      <c r="B164" s="13"/>
    </row>
    <row r="165" spans="2:2" ht="12.75">
      <c r="B165" s="13"/>
    </row>
    <row r="166" spans="2:2" ht="12.75">
      <c r="B166" s="13"/>
    </row>
    <row r="167" spans="2:2" ht="12.75">
      <c r="B167" s="13"/>
    </row>
    <row r="168" spans="2:2" ht="12.75">
      <c r="B168" s="13"/>
    </row>
    <row r="169" spans="2:2" ht="12.75">
      <c r="B169" s="13"/>
    </row>
    <row r="170" spans="2:2" ht="12.75">
      <c r="B170" s="13"/>
    </row>
    <row r="171" spans="2:2" ht="12.75">
      <c r="B171" s="13"/>
    </row>
    <row r="172" spans="2:2" ht="12.75">
      <c r="B172" s="13"/>
    </row>
    <row r="173" spans="2:2" ht="12.75">
      <c r="B173" s="13"/>
    </row>
    <row r="174" spans="2:2" ht="12.75">
      <c r="B174" s="13"/>
    </row>
    <row r="175" spans="2:2" ht="12.75">
      <c r="B175" s="13"/>
    </row>
    <row r="176" spans="2:2" ht="12.75">
      <c r="B176" s="13"/>
    </row>
    <row r="177" spans="2:2" ht="12.75">
      <c r="B177" s="13"/>
    </row>
    <row r="178" spans="2:2" ht="12.75">
      <c r="B178" s="13"/>
    </row>
    <row r="179" spans="2:2" ht="12.75">
      <c r="B179" s="13"/>
    </row>
    <row r="180" spans="2:2" ht="12.75">
      <c r="B180" s="13"/>
    </row>
    <row r="181" spans="2:2" ht="12.75">
      <c r="B181" s="13"/>
    </row>
    <row r="182" spans="2:2" ht="12.75">
      <c r="B182" s="13"/>
    </row>
    <row r="183" spans="2:2" ht="12.75">
      <c r="B183" s="13"/>
    </row>
    <row r="184" spans="2:2" ht="12.75">
      <c r="B184" s="13"/>
    </row>
    <row r="185" spans="2:2" ht="12.75">
      <c r="B185" s="13"/>
    </row>
    <row r="186" spans="2:2" ht="12.75">
      <c r="B186" s="13"/>
    </row>
    <row r="187" spans="2:2" ht="12.75">
      <c r="B187" s="13"/>
    </row>
    <row r="188" spans="2:2" ht="12.75">
      <c r="B188" s="13"/>
    </row>
    <row r="189" spans="2:2" ht="12.75">
      <c r="B189" s="13"/>
    </row>
    <row r="190" spans="2:2" ht="12.75">
      <c r="B190" s="13"/>
    </row>
    <row r="191" spans="2:2" ht="12.75">
      <c r="B191" s="13"/>
    </row>
    <row r="192" spans="2:2" ht="12.75">
      <c r="B192" s="13"/>
    </row>
    <row r="193" spans="2:2" ht="12.75">
      <c r="B193" s="13"/>
    </row>
    <row r="194" spans="2:2" ht="12.75">
      <c r="B194" s="13"/>
    </row>
    <row r="195" spans="2:2" ht="12.75">
      <c r="B195" s="13"/>
    </row>
    <row r="196" spans="2:2" ht="12.75">
      <c r="B196" s="13"/>
    </row>
    <row r="197" spans="2:2" ht="12.75">
      <c r="B197" s="13"/>
    </row>
    <row r="198" spans="2:2" ht="12.75">
      <c r="B198" s="13"/>
    </row>
    <row r="199" spans="2:2" ht="12.75">
      <c r="B199" s="13"/>
    </row>
    <row r="200" spans="2:2" ht="12.75">
      <c r="B200" s="13"/>
    </row>
    <row r="201" spans="2:2" ht="12.75">
      <c r="B201" s="13"/>
    </row>
    <row r="202" spans="2:2" ht="12.75">
      <c r="B202" s="13"/>
    </row>
    <row r="203" spans="2:2" ht="12.75">
      <c r="B203" s="13"/>
    </row>
    <row r="204" spans="2:2" ht="12.75">
      <c r="B204" s="13"/>
    </row>
    <row r="205" spans="2:2" ht="12.75">
      <c r="B205" s="13"/>
    </row>
    <row r="206" spans="2:2" ht="12.75">
      <c r="B206" s="13"/>
    </row>
    <row r="207" spans="2:2" ht="12.75">
      <c r="B207" s="13"/>
    </row>
    <row r="208" spans="2:2" ht="12.75">
      <c r="B208" s="13"/>
    </row>
    <row r="209" spans="2:2" ht="12.75">
      <c r="B209" s="13"/>
    </row>
    <row r="210" spans="2:2" ht="12.75">
      <c r="B210" s="13"/>
    </row>
    <row r="211" spans="2:2" ht="12.75">
      <c r="B211" s="13"/>
    </row>
    <row r="212" spans="2:2" ht="12.75">
      <c r="B212" s="13"/>
    </row>
    <row r="213" spans="2:2" ht="12.75">
      <c r="B213" s="13"/>
    </row>
    <row r="214" spans="2:2" ht="12.75">
      <c r="B214" s="13"/>
    </row>
    <row r="215" spans="2:2" ht="12.75">
      <c r="B215" s="13"/>
    </row>
    <row r="216" spans="2:2" ht="12.75">
      <c r="B216" s="13"/>
    </row>
    <row r="217" spans="2:2" ht="12.75">
      <c r="B217" s="13"/>
    </row>
    <row r="218" spans="2:2" ht="12.75">
      <c r="B218" s="13"/>
    </row>
    <row r="219" spans="2:2" ht="12.75">
      <c r="B219" s="13"/>
    </row>
    <row r="220" spans="2:2" ht="12.75">
      <c r="B220" s="13"/>
    </row>
    <row r="221" spans="2:2" ht="12.75">
      <c r="B221" s="13"/>
    </row>
    <row r="222" spans="2:2" ht="12.75">
      <c r="B222" s="13"/>
    </row>
    <row r="223" spans="2:2" ht="12.75">
      <c r="B223" s="13"/>
    </row>
    <row r="224" spans="2:2" ht="12.75">
      <c r="B224" s="13"/>
    </row>
    <row r="225" spans="2:2" ht="12.75">
      <c r="B225" s="13"/>
    </row>
    <row r="226" spans="2:2" ht="12.75">
      <c r="B226" s="13"/>
    </row>
    <row r="227" spans="2:2" ht="12.75">
      <c r="B227" s="13"/>
    </row>
    <row r="228" spans="2:2" ht="12.75">
      <c r="B228" s="13"/>
    </row>
    <row r="229" spans="2:2" ht="12.75">
      <c r="B229" s="13"/>
    </row>
    <row r="230" spans="2:2" ht="12.75">
      <c r="B230" s="13"/>
    </row>
    <row r="231" spans="2:2" ht="12.75">
      <c r="B231" s="13"/>
    </row>
    <row r="232" spans="2:2" ht="12.75">
      <c r="B232" s="13"/>
    </row>
    <row r="233" spans="2:2" ht="12.75">
      <c r="B233" s="13"/>
    </row>
    <row r="234" spans="2:2" ht="12.75">
      <c r="B234" s="13"/>
    </row>
    <row r="235" spans="2:2" ht="12.75">
      <c r="B235" s="13"/>
    </row>
    <row r="236" spans="2:2" ht="12.75">
      <c r="B236" s="13"/>
    </row>
    <row r="237" spans="2:2" ht="12.75">
      <c r="B237" s="13"/>
    </row>
    <row r="238" spans="2:2" ht="12.75">
      <c r="B238" s="13"/>
    </row>
    <row r="239" spans="2:2" ht="12.75">
      <c r="B239" s="13"/>
    </row>
    <row r="240" spans="2:2" ht="12.75">
      <c r="B240" s="13"/>
    </row>
    <row r="241" spans="2:2" ht="12.75">
      <c r="B241" s="13"/>
    </row>
    <row r="242" spans="2:2" ht="12.75">
      <c r="B242" s="13"/>
    </row>
    <row r="243" spans="2:2" ht="12.75">
      <c r="B243" s="13"/>
    </row>
    <row r="244" spans="2:2" ht="12.75">
      <c r="B244" s="13"/>
    </row>
    <row r="245" spans="2:2" ht="12.75">
      <c r="B245" s="13"/>
    </row>
    <row r="246" spans="2:2" ht="12.75">
      <c r="B246" s="13"/>
    </row>
    <row r="247" spans="2:2" ht="12.75">
      <c r="B247" s="13"/>
    </row>
    <row r="248" spans="2:2" ht="12.75">
      <c r="B248" s="13"/>
    </row>
    <row r="249" spans="2:2" ht="12.75">
      <c r="B249" s="13"/>
    </row>
    <row r="250" spans="2:2" ht="12.75">
      <c r="B250" s="13"/>
    </row>
    <row r="251" spans="2:2" ht="12.75">
      <c r="B251" s="13"/>
    </row>
    <row r="252" spans="2:2" ht="12.75">
      <c r="B252" s="13"/>
    </row>
    <row r="253" spans="2:2" ht="12.75">
      <c r="B253" s="13"/>
    </row>
    <row r="254" spans="2:2" ht="12.75">
      <c r="B254" s="13"/>
    </row>
    <row r="255" spans="2:2" ht="12.75">
      <c r="B255" s="13"/>
    </row>
    <row r="256" spans="2:2" ht="12.75">
      <c r="B256" s="13"/>
    </row>
    <row r="257" spans="2:2" ht="12.75">
      <c r="B257" s="13"/>
    </row>
    <row r="258" spans="2:2" ht="12.75">
      <c r="B258" s="13"/>
    </row>
    <row r="259" spans="2:2" ht="12.75">
      <c r="B259" s="13"/>
    </row>
    <row r="260" spans="2:2" ht="12.75">
      <c r="B260" s="13"/>
    </row>
    <row r="261" spans="2:2" ht="12.75">
      <c r="B261" s="13"/>
    </row>
    <row r="262" spans="2:2" ht="12.75">
      <c r="B262" s="13"/>
    </row>
    <row r="263" spans="2:2" ht="12.75">
      <c r="B263" s="13"/>
    </row>
    <row r="264" spans="2:2" ht="12.75">
      <c r="B264" s="13"/>
    </row>
    <row r="265" spans="2:2" ht="12.75">
      <c r="B265" s="13"/>
    </row>
    <row r="266" spans="2:2" ht="12.75">
      <c r="B266" s="13"/>
    </row>
    <row r="267" spans="2:2" ht="12.75">
      <c r="B267" s="13"/>
    </row>
    <row r="268" spans="2:2" ht="12.75">
      <c r="B268" s="13"/>
    </row>
    <row r="269" spans="2:2" ht="12.75">
      <c r="B269" s="13"/>
    </row>
    <row r="270" spans="2:2" ht="12.75">
      <c r="B270" s="13"/>
    </row>
    <row r="271" spans="2:2" ht="12.75">
      <c r="B271" s="13"/>
    </row>
    <row r="272" spans="2:2" ht="12.75">
      <c r="B272" s="13"/>
    </row>
    <row r="273" spans="2:2" ht="12.75">
      <c r="B273" s="13"/>
    </row>
    <row r="274" spans="2:2" ht="12.75">
      <c r="B274" s="13"/>
    </row>
    <row r="275" spans="2:2" ht="12.75">
      <c r="B275" s="13"/>
    </row>
    <row r="276" spans="2:2" ht="12.75">
      <c r="B276" s="13"/>
    </row>
    <row r="277" spans="2:2" ht="12.75">
      <c r="B277" s="13"/>
    </row>
    <row r="278" spans="2:2" ht="12.75">
      <c r="B278" s="13"/>
    </row>
    <row r="279" spans="2:2" ht="12.75">
      <c r="B279" s="13"/>
    </row>
    <row r="280" spans="2:2" ht="12.75">
      <c r="B280" s="13"/>
    </row>
    <row r="281" spans="2:2" ht="12.75">
      <c r="B281" s="13"/>
    </row>
    <row r="282" spans="2:2" ht="12.75">
      <c r="B282" s="13"/>
    </row>
    <row r="283" spans="2:2" ht="12.75">
      <c r="B283" s="13"/>
    </row>
    <row r="284" spans="2:2" ht="12.75">
      <c r="B284" s="13"/>
    </row>
    <row r="285" spans="2:2" ht="12.75">
      <c r="B285" s="13"/>
    </row>
    <row r="286" spans="2:2" ht="12.75">
      <c r="B286" s="13"/>
    </row>
    <row r="287" spans="2:2" ht="12.75">
      <c r="B287" s="13"/>
    </row>
    <row r="288" spans="2:2" ht="12.75">
      <c r="B288" s="13"/>
    </row>
    <row r="289" spans="2:2" ht="12.75">
      <c r="B289" s="13"/>
    </row>
    <row r="290" spans="2:2" ht="12.75">
      <c r="B290" s="13"/>
    </row>
    <row r="291" spans="2:2" ht="12.75">
      <c r="B291" s="13"/>
    </row>
    <row r="292" spans="2:2" ht="12.75">
      <c r="B292" s="13"/>
    </row>
    <row r="293" spans="2:2" ht="12.75">
      <c r="B293" s="13"/>
    </row>
  </sheetData>
  <mergeCells count="1">
    <mergeCell ref="A2:F2"/>
  </mergeCells>
  <pageMargins left="0.39370078740157483" right="0.39370078740157483" top="0.59055118110236227" bottom="0.59055118110236227" header="0" footer="0"/>
  <pageSetup paperSize="9" scale="80" firstPageNumber="83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дорожный фонд</vt:lpstr>
      <vt:lpstr>'дорожный фонд'!Print_Titles</vt:lpstr>
      <vt:lpstr>'дорожный фонд'!Заголовки_для_печати</vt:lpstr>
      <vt:lpstr>'дорожный фонд'!Область_печати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Pavlenko</cp:lastModifiedBy>
  <cp:revision>3</cp:revision>
  <cp:lastPrinted>2024-07-23T08:54:43Z</cp:lastPrinted>
  <dcterms:created xsi:type="dcterms:W3CDTF">2000-09-19T07:45:00Z</dcterms:created>
  <dcterms:modified xsi:type="dcterms:W3CDTF">2024-07-23T08:54:45Z</dcterms:modified>
  <cp:version>786432</cp:version>
</cp:coreProperties>
</file>