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Лист1!$20:$23</definedName>
    <definedName name="_xlnm.Print_Area" localSheetId="0">Лист1!$A$1:$Q$57</definedName>
  </definedNames>
  <calcPr calcId="125725"/>
</workbook>
</file>

<file path=xl/calcChain.xml><?xml version="1.0" encoding="utf-8"?>
<calcChain xmlns="http://schemas.openxmlformats.org/spreadsheetml/2006/main">
  <c r="I30" i="2"/>
  <c r="I31" l="1"/>
  <c r="N54" l="1"/>
  <c r="K39"/>
  <c r="K37" s="1"/>
  <c r="J39"/>
  <c r="J37" s="1"/>
  <c r="I39"/>
  <c r="I37" s="1"/>
  <c r="K33"/>
  <c r="J33"/>
  <c r="I33"/>
  <c r="K29"/>
  <c r="J29"/>
  <c r="I29"/>
  <c r="K32" l="1"/>
  <c r="K24" s="1"/>
  <c r="J32"/>
  <c r="J24" s="1"/>
  <c r="I32"/>
  <c r="I24" s="1"/>
  <c r="P54"/>
  <c r="P53"/>
  <c r="P52"/>
  <c r="P51"/>
  <c r="P50"/>
  <c r="P49"/>
  <c r="P48"/>
  <c r="P47"/>
  <c r="P46"/>
  <c r="P45"/>
  <c r="P44"/>
  <c r="P43"/>
  <c r="P42"/>
  <c r="P41"/>
  <c r="N53"/>
  <c r="N52"/>
  <c r="N51"/>
  <c r="N50"/>
  <c r="N49"/>
  <c r="N48"/>
  <c r="N47"/>
  <c r="N46"/>
  <c r="N45"/>
  <c r="N44"/>
  <c r="N43"/>
  <c r="N42"/>
  <c r="N41"/>
  <c r="N35"/>
  <c r="N34"/>
  <c r="N38" s="1"/>
  <c r="L54"/>
  <c r="L52"/>
  <c r="L51"/>
  <c r="L50"/>
  <c r="L49"/>
  <c r="L48"/>
  <c r="L47"/>
  <c r="L46"/>
  <c r="L45"/>
  <c r="L44"/>
  <c r="L43"/>
  <c r="L42"/>
  <c r="L35"/>
  <c r="L41"/>
  <c r="P31"/>
  <c r="P34"/>
  <c r="P33" s="1"/>
  <c r="N30"/>
  <c r="N31"/>
  <c r="P30"/>
  <c r="L30"/>
  <c r="L31"/>
  <c r="N39" l="1"/>
  <c r="N37" s="1"/>
  <c r="P29"/>
  <c r="N29"/>
  <c r="L29"/>
  <c r="P38"/>
  <c r="P39"/>
  <c r="L39"/>
  <c r="N33"/>
  <c r="P37" l="1"/>
  <c r="P32" s="1"/>
  <c r="P24" s="1"/>
  <c r="P17" s="1"/>
  <c r="N32"/>
  <c r="N24" s="1"/>
  <c r="N17" s="1"/>
  <c r="C34"/>
  <c r="G29"/>
  <c r="E29"/>
  <c r="C29"/>
  <c r="C38" l="1"/>
  <c r="L34"/>
  <c r="L53"/>
  <c r="G39"/>
  <c r="E39"/>
  <c r="C39"/>
  <c r="L38" l="1"/>
  <c r="L37" s="1"/>
  <c r="L33"/>
  <c r="G38"/>
  <c r="G37" s="1"/>
  <c r="E38"/>
  <c r="E37" s="1"/>
  <c r="C37"/>
  <c r="L32" l="1"/>
  <c r="L24" s="1"/>
  <c r="L17" s="1"/>
  <c r="G33"/>
  <c r="E33"/>
  <c r="C33"/>
  <c r="E32" l="1"/>
  <c r="E24" s="1"/>
  <c r="G32" l="1"/>
  <c r="G24" s="1"/>
  <c r="C32" l="1"/>
  <c r="C24" s="1"/>
</calcChain>
</file>

<file path=xl/sharedStrings.xml><?xml version="1.0" encoding="utf-8"?>
<sst xmlns="http://schemas.openxmlformats.org/spreadsheetml/2006/main" count="91" uniqueCount="49">
  <si>
    <t>Привлечение</t>
  </si>
  <si>
    <t>Погашение</t>
  </si>
  <si>
    <t>Наименование показателя</t>
  </si>
  <si>
    <t>в том числе:</t>
  </si>
  <si>
    <t>Утверждено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</si>
  <si>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</si>
  <si>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</si>
  <si>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</si>
  <si>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</si>
  <si>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</si>
  <si>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</si>
  <si>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</si>
  <si>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</si>
  <si>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Сумма, рублей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</si>
  <si>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</si>
  <si>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</si>
  <si>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</si>
  <si>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</si>
  <si>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</si>
  <si>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</si>
  <si>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</si>
  <si>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</si>
  <si>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</si>
  <si>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</si>
  <si>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</si>
  <si>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</si>
  <si>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</si>
  <si>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</si>
  <si>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</si>
  <si>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</si>
  <si>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</si>
  <si>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</si>
  <si>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</si>
  <si>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</si>
  <si>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</si>
  <si>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</si>
  <si>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</si>
  <si>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</si>
  <si>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</si>
  <si>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 xml:space="preserve">               Приложение № 21</t>
  </si>
  <si>
    <t xml:space="preserve">              к областному закону</t>
  </si>
  <si>
    <t xml:space="preserve">              Таблица № 1 </t>
  </si>
  <si>
    <t xml:space="preserve">            № 39-4-ОЗ</t>
  </si>
  <si>
    <t xml:space="preserve">              от 15 декабря 2023 г.</t>
  </si>
  <si>
    <t>С учетом предлагаемых изменений</t>
  </si>
  <si>
    <t>Предлагаемые изменения</t>
  </si>
  <si>
    <t xml:space="preserve">              к пояснительной записке</t>
  </si>
  <si>
    <t>ПРЕДЛАГАЕМОЕ ИЗМЕНЕНИЕ ПРОГРАММЫ
государственных внутренних заимствований Архангельской области
 на 2024 год и на плановый период 2025 и 2026 годов</t>
  </si>
  <si>
    <t>Приложение № 11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</si>
</sst>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0_р_._-;\-* #,##0.0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/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4" xfId="0" applyFont="1" applyFill="1" applyBorder="1" applyAlignment="1">
      <alignment horizontal="left" vertical="center" wrapText="1"/>
    </xf>
    <xf numFmtId="43" fontId="7" fillId="2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center" vertical="center"/>
    </xf>
    <xf numFmtId="165" fontId="7" fillId="2" borderId="13" xfId="0" quotePrefix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 wrapText="1" indent="2"/>
    </xf>
    <xf numFmtId="165" fontId="6" fillId="2" borderId="10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2" borderId="1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"/>
    </xf>
    <xf numFmtId="165" fontId="7" fillId="2" borderId="10" xfId="0" applyNumberFormat="1" applyFont="1" applyFill="1" applyBorder="1" applyAlignment="1">
      <alignment horizontal="right" vertical="center"/>
    </xf>
    <xf numFmtId="165" fontId="6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3"/>
    </xf>
    <xf numFmtId="165" fontId="6" fillId="2" borderId="10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21" xfId="0" applyFont="1" applyFill="1" applyBorder="1" applyAlignment="1">
      <alignment horizontal="left" vertical="center" wrapText="1" indent="4"/>
    </xf>
    <xf numFmtId="166" fontId="6" fillId="2" borderId="10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2"/>
    </xf>
    <xf numFmtId="165" fontId="6" fillId="2" borderId="11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3"/>
    </xf>
    <xf numFmtId="164" fontId="6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3" fontId="7" fillId="2" borderId="29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 vertical="center"/>
    </xf>
    <xf numFmtId="165" fontId="7" fillId="2" borderId="30" xfId="0" quotePrefix="1" applyNumberFormat="1" applyFont="1" applyFill="1" applyBorder="1" applyAlignment="1">
      <alignment horizontal="center" vertical="center"/>
    </xf>
    <xf numFmtId="165" fontId="6" fillId="2" borderId="31" xfId="0" quotePrefix="1" applyNumberFormat="1" applyFont="1" applyFill="1" applyBorder="1" applyAlignment="1">
      <alignment horizontal="center" vertical="center"/>
    </xf>
    <xf numFmtId="165" fontId="6" fillId="2" borderId="31" xfId="0" applyNumberFormat="1" applyFont="1" applyFill="1" applyBorder="1" applyAlignment="1">
      <alignment horizontal="center" vertical="center"/>
    </xf>
    <xf numFmtId="165" fontId="7" fillId="2" borderId="31" xfId="0" applyNumberFormat="1" applyFont="1" applyFill="1" applyBorder="1" applyAlignment="1">
      <alignment horizontal="right" vertical="center"/>
    </xf>
    <xf numFmtId="165" fontId="6" fillId="2" borderId="31" xfId="0" applyNumberFormat="1" applyFont="1" applyFill="1" applyBorder="1" applyAlignment="1">
      <alignment horizontal="right" vertical="center"/>
    </xf>
    <xf numFmtId="164" fontId="6" fillId="2" borderId="31" xfId="0" applyNumberFormat="1" applyFont="1" applyFill="1" applyBorder="1" applyAlignment="1">
      <alignment horizontal="center" vertical="center"/>
    </xf>
    <xf numFmtId="165" fontId="6" fillId="2" borderId="32" xfId="0" quotePrefix="1" applyNumberFormat="1" applyFont="1" applyFill="1" applyBorder="1" applyAlignment="1">
      <alignment horizontal="center" vertical="center"/>
    </xf>
    <xf numFmtId="0" fontId="2" fillId="0" borderId="35" xfId="0" applyFont="1" applyFill="1" applyBorder="1"/>
    <xf numFmtId="0" fontId="2" fillId="0" borderId="16" xfId="0" applyFont="1" applyFill="1" applyBorder="1"/>
    <xf numFmtId="0" fontId="2" fillId="0" borderId="13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/>
    </xf>
    <xf numFmtId="4" fontId="6" fillId="0" borderId="20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3" fontId="7" fillId="2" borderId="38" xfId="0" applyNumberFormat="1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right" vertical="center"/>
    </xf>
    <xf numFmtId="43" fontId="7" fillId="2" borderId="39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16" xfId="0" quotePrefix="1" applyNumberFormat="1" applyFont="1" applyFill="1" applyBorder="1" applyAlignment="1">
      <alignment horizontal="center" vertical="center"/>
    </xf>
    <xf numFmtId="0" fontId="6" fillId="0" borderId="16" xfId="0" quotePrefix="1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0" fontId="7" fillId="0" borderId="26" xfId="0" quotePrefix="1" applyNumberFormat="1" applyFont="1" applyFill="1" applyBorder="1" applyAlignment="1">
      <alignment horizontal="center" vertical="center"/>
    </xf>
    <xf numFmtId="0" fontId="6" fillId="0" borderId="26" xfId="0" quotePrefix="1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vertical="center"/>
    </xf>
    <xf numFmtId="166" fontId="6" fillId="0" borderId="31" xfId="0" applyNumberFormat="1" applyFont="1" applyFill="1" applyBorder="1" applyAlignment="1">
      <alignment vertical="center"/>
    </xf>
    <xf numFmtId="165" fontId="6" fillId="0" borderId="10" xfId="0" applyNumberFormat="1" applyFont="1" applyFill="1" applyBorder="1" applyAlignment="1">
      <alignment vertical="center"/>
    </xf>
    <xf numFmtId="165" fontId="6" fillId="0" borderId="31" xfId="0" applyNumberFormat="1" applyFont="1" applyFill="1" applyBorder="1" applyAlignment="1">
      <alignment vertical="center"/>
    </xf>
    <xf numFmtId="165" fontId="6" fillId="0" borderId="20" xfId="0" applyNumberFormat="1" applyFont="1" applyFill="1" applyBorder="1" applyAlignment="1">
      <alignment vertical="center"/>
    </xf>
    <xf numFmtId="165" fontId="6" fillId="0" borderId="17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vertical="center"/>
    </xf>
    <xf numFmtId="43" fontId="7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wrapText="1"/>
    </xf>
    <xf numFmtId="43" fontId="3" fillId="0" borderId="0" xfId="1" applyNumberFormat="1" applyFont="1" applyFill="1" applyAlignment="1">
      <alignment wrapText="1"/>
    </xf>
    <xf numFmtId="43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37" xfId="0" applyNumberFormat="1" applyFont="1" applyFill="1" applyBorder="1" applyAlignment="1">
      <alignment vertical="center"/>
    </xf>
    <xf numFmtId="4" fontId="6" fillId="0" borderId="18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tabSelected="1" view="pageBreakPreview" topLeftCell="B1" zoomScale="70" zoomScaleNormal="100" zoomScaleSheetLayoutView="70" workbookViewId="0">
      <selection activeCell="C3" sqref="C3"/>
    </sheetView>
  </sheetViews>
  <sheetFormatPr defaultColWidth="9.140625" defaultRowHeight="12.75"/>
  <cols>
    <col min="1" max="1" width="6.140625" style="1" hidden="1" customWidth="1"/>
    <col min="2" max="2" width="67.5703125" style="1" customWidth="1"/>
    <col min="3" max="3" width="20.7109375" style="1" customWidth="1"/>
    <col min="4" max="4" width="12.140625" style="1" customWidth="1"/>
    <col min="5" max="5" width="20.7109375" style="1" customWidth="1"/>
    <col min="6" max="6" width="12.140625" style="1" customWidth="1"/>
    <col min="7" max="7" width="20.7109375" style="1" customWidth="1"/>
    <col min="8" max="8" width="11.140625" style="1" customWidth="1"/>
    <col min="9" max="9" width="19" style="1" customWidth="1"/>
    <col min="10" max="10" width="18.7109375" style="1" customWidth="1"/>
    <col min="11" max="11" width="17.85546875" style="1" customWidth="1"/>
    <col min="12" max="12" width="21.28515625" style="1" customWidth="1"/>
    <col min="13" max="13" width="12.140625" style="1" customWidth="1"/>
    <col min="14" max="14" width="19.5703125" style="1" customWidth="1"/>
    <col min="15" max="15" width="12.140625" style="1" customWidth="1"/>
    <col min="16" max="16" width="20.5703125" style="1" customWidth="1"/>
    <col min="17" max="17" width="11.140625" style="1" customWidth="1"/>
    <col min="18" max="16384" width="9.140625" style="1"/>
  </cols>
  <sheetData>
    <row r="1" spans="2:17" s="10" customFormat="1" ht="15.75">
      <c r="P1" s="124" t="s">
        <v>48</v>
      </c>
      <c r="Q1" s="124"/>
    </row>
    <row r="2" spans="2:17" s="10" customFormat="1" ht="15.75">
      <c r="P2" s="59" t="s">
        <v>46</v>
      </c>
    </row>
    <row r="3" spans="2:17" s="10" customFormat="1" ht="15.75"/>
    <row r="4" spans="2:17" s="10" customFormat="1" ht="15.75"/>
    <row r="5" spans="2:17" s="10" customFormat="1" ht="15.75"/>
    <row r="6" spans="2:17" s="10" customFormat="1" ht="15.75" hidden="1"/>
    <row r="7" spans="2:17" s="10" customFormat="1" ht="17.25" hidden="1" customHeight="1">
      <c r="G7" s="39"/>
      <c r="H7" s="82"/>
      <c r="P7" s="39" t="s">
        <v>39</v>
      </c>
      <c r="Q7" s="82"/>
    </row>
    <row r="8" spans="2:17" s="10" customFormat="1" ht="17.25" hidden="1" customHeight="1">
      <c r="G8" s="39"/>
      <c r="H8" s="82"/>
      <c r="P8" s="39" t="s">
        <v>40</v>
      </c>
      <c r="Q8" s="82"/>
    </row>
    <row r="9" spans="2:17" s="10" customFormat="1" ht="18" hidden="1" customHeight="1">
      <c r="G9" s="39"/>
      <c r="H9" s="82"/>
      <c r="P9" s="39" t="s">
        <v>43</v>
      </c>
      <c r="Q9" s="82"/>
    </row>
    <row r="10" spans="2:17" s="10" customFormat="1" ht="18" hidden="1" customHeight="1">
      <c r="G10" s="39"/>
      <c r="H10" s="82"/>
      <c r="P10" s="39" t="s">
        <v>42</v>
      </c>
      <c r="Q10" s="82"/>
    </row>
    <row r="11" spans="2:17" s="10" customFormat="1" ht="16.5" hidden="1" customHeight="1">
      <c r="G11" s="39"/>
      <c r="H11" s="82"/>
      <c r="P11" s="39"/>
      <c r="Q11" s="82"/>
    </row>
    <row r="12" spans="2:17" s="10" customFormat="1" ht="13.5" hidden="1" customHeight="1">
      <c r="P12" s="10" t="s">
        <v>41</v>
      </c>
    </row>
    <row r="13" spans="2:17" s="10" customFormat="1" ht="11.25" hidden="1" customHeight="1">
      <c r="G13" s="117"/>
      <c r="H13" s="117"/>
      <c r="P13" s="117"/>
      <c r="Q13" s="117"/>
    </row>
    <row r="14" spans="2:17" s="10" customFormat="1" ht="13.5" hidden="1" customHeight="1"/>
    <row r="15" spans="2:17" s="10" customFormat="1" ht="13.5" customHeight="1"/>
    <row r="16" spans="2:17" s="10" customFormat="1" ht="54.75" customHeight="1">
      <c r="B16" s="121" t="s">
        <v>47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s="10" customFormat="1" ht="21.75" hidden="1" customHeight="1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6">
        <f>L24-L18</f>
        <v>-260.41999435424805</v>
      </c>
      <c r="M17" s="113"/>
      <c r="N17" s="116">
        <f>N24-N18</f>
        <v>-604202066.49999237</v>
      </c>
      <c r="O17" s="113"/>
      <c r="P17" s="116">
        <f>P24-P18</f>
        <v>-604202066.49999809</v>
      </c>
      <c r="Q17" s="113"/>
    </row>
    <row r="18" spans="1:17" s="10" customFormat="1" ht="14.25" hidden="1" customHeight="1">
      <c r="B18" s="11"/>
      <c r="C18" s="12"/>
      <c r="D18" s="12"/>
      <c r="E18" s="13"/>
      <c r="F18" s="13"/>
      <c r="G18" s="13"/>
      <c r="H18" s="13"/>
      <c r="L18" s="114">
        <v>17634771376.59</v>
      </c>
      <c r="M18" s="12"/>
      <c r="N18" s="115">
        <v>10973061115.77</v>
      </c>
      <c r="O18" s="13"/>
      <c r="P18" s="115">
        <v>5635449083.9200001</v>
      </c>
      <c r="Q18" s="13"/>
    </row>
    <row r="19" spans="1:17" ht="14.25" customHeight="1">
      <c r="B19" s="129" t="s">
        <v>2</v>
      </c>
      <c r="C19" s="126" t="s">
        <v>4</v>
      </c>
      <c r="D19" s="126"/>
      <c r="E19" s="126"/>
      <c r="F19" s="126"/>
      <c r="G19" s="126"/>
      <c r="H19" s="126"/>
      <c r="I19" s="125" t="s">
        <v>45</v>
      </c>
      <c r="J19" s="125"/>
      <c r="K19" s="125"/>
      <c r="L19" s="126" t="s">
        <v>44</v>
      </c>
      <c r="M19" s="126"/>
      <c r="N19" s="126"/>
      <c r="O19" s="126"/>
      <c r="P19" s="126"/>
      <c r="Q19" s="126"/>
    </row>
    <row r="20" spans="1:17" ht="21.75" customHeight="1">
      <c r="B20" s="130"/>
      <c r="C20" s="118" t="s">
        <v>8</v>
      </c>
      <c r="D20" s="119"/>
      <c r="E20" s="120" t="s">
        <v>9</v>
      </c>
      <c r="F20" s="119"/>
      <c r="G20" s="120" t="s">
        <v>11</v>
      </c>
      <c r="H20" s="119"/>
      <c r="I20" s="83" t="s">
        <v>8</v>
      </c>
      <c r="J20" s="84" t="s">
        <v>9</v>
      </c>
      <c r="K20" s="85" t="s">
        <v>11</v>
      </c>
      <c r="L20" s="120" t="s">
        <v>8</v>
      </c>
      <c r="M20" s="119"/>
      <c r="N20" s="120" t="s">
        <v>9</v>
      </c>
      <c r="O20" s="119"/>
      <c r="P20" s="120" t="s">
        <v>11</v>
      </c>
      <c r="Q20" s="119"/>
    </row>
    <row r="21" spans="1:17" ht="43.5" customHeight="1">
      <c r="B21" s="131"/>
      <c r="C21" s="81" t="s">
        <v>13</v>
      </c>
      <c r="D21" s="79" t="s">
        <v>5</v>
      </c>
      <c r="E21" s="2" t="s">
        <v>13</v>
      </c>
      <c r="F21" s="79" t="s">
        <v>5</v>
      </c>
      <c r="G21" s="2" t="s">
        <v>13</v>
      </c>
      <c r="H21" s="80" t="s">
        <v>5</v>
      </c>
      <c r="I21" s="56" t="s">
        <v>13</v>
      </c>
      <c r="J21" s="57" t="s">
        <v>13</v>
      </c>
      <c r="K21" s="58" t="s">
        <v>13</v>
      </c>
      <c r="L21" s="81" t="s">
        <v>13</v>
      </c>
      <c r="M21" s="79" t="s">
        <v>5</v>
      </c>
      <c r="N21" s="2" t="s">
        <v>13</v>
      </c>
      <c r="O21" s="79" t="s">
        <v>5</v>
      </c>
      <c r="P21" s="2" t="s">
        <v>13</v>
      </c>
      <c r="Q21" s="79" t="s">
        <v>5</v>
      </c>
    </row>
    <row r="22" spans="1:17" ht="27" hidden="1" customHeight="1">
      <c r="A22" s="3"/>
      <c r="B22" s="40"/>
      <c r="C22" s="128" t="s">
        <v>4</v>
      </c>
      <c r="D22" s="123"/>
      <c r="E22" s="122" t="s">
        <v>4</v>
      </c>
      <c r="F22" s="123"/>
      <c r="G22" s="122" t="s">
        <v>4</v>
      </c>
      <c r="H22" s="127"/>
      <c r="I22" s="55"/>
      <c r="J22" s="53"/>
      <c r="K22" s="54"/>
      <c r="L22" s="128" t="s">
        <v>4</v>
      </c>
      <c r="M22" s="123"/>
      <c r="N22" s="122" t="s">
        <v>4</v>
      </c>
      <c r="O22" s="123"/>
      <c r="P22" s="122" t="s">
        <v>4</v>
      </c>
      <c r="Q22" s="123"/>
    </row>
    <row r="23" spans="1:17" s="8" customFormat="1" ht="12.75" customHeight="1">
      <c r="A23" s="4"/>
      <c r="B23" s="5">
        <v>1</v>
      </c>
      <c r="C23" s="6">
        <v>2</v>
      </c>
      <c r="D23" s="7">
        <v>3</v>
      </c>
      <c r="E23" s="6">
        <v>4</v>
      </c>
      <c r="F23" s="7">
        <v>5</v>
      </c>
      <c r="G23" s="6">
        <v>6</v>
      </c>
      <c r="H23" s="41">
        <v>7</v>
      </c>
      <c r="I23" s="60">
        <v>8</v>
      </c>
      <c r="J23" s="61">
        <v>9</v>
      </c>
      <c r="K23" s="62">
        <v>10</v>
      </c>
      <c r="L23" s="43">
        <v>11</v>
      </c>
      <c r="M23" s="7">
        <v>12</v>
      </c>
      <c r="N23" s="6">
        <v>13</v>
      </c>
      <c r="O23" s="7">
        <v>14</v>
      </c>
      <c r="P23" s="6">
        <v>15</v>
      </c>
      <c r="Q23" s="7">
        <v>16</v>
      </c>
    </row>
    <row r="24" spans="1:17" s="14" customFormat="1" ht="33" customHeight="1">
      <c r="B24" s="15" t="s">
        <v>7</v>
      </c>
      <c r="C24" s="16">
        <f>C29+C32</f>
        <v>14760682116.170006</v>
      </c>
      <c r="D24" s="86"/>
      <c r="E24" s="16">
        <f>E29+E32</f>
        <v>12428859049.270008</v>
      </c>
      <c r="F24" s="86"/>
      <c r="G24" s="16">
        <f>G29+G32</f>
        <v>5846247017.420002</v>
      </c>
      <c r="H24" s="91"/>
      <c r="I24" s="112">
        <f>I29+I32</f>
        <v>2874089000</v>
      </c>
      <c r="J24" s="71">
        <f>J29+J32</f>
        <v>-2060000000</v>
      </c>
      <c r="K24" s="75">
        <f>K29+K32</f>
        <v>-815000000</v>
      </c>
      <c r="L24" s="44">
        <f>L29+L32</f>
        <v>17634771116.170006</v>
      </c>
      <c r="M24" s="86"/>
      <c r="N24" s="16">
        <f>N29+N32</f>
        <v>10368859049.270008</v>
      </c>
      <c r="O24" s="86"/>
      <c r="P24" s="16">
        <f>P29+P32</f>
        <v>5031247017.420002</v>
      </c>
      <c r="Q24" s="86"/>
    </row>
    <row r="25" spans="1:17" s="14" customFormat="1" ht="17.25" customHeight="1">
      <c r="B25" s="17" t="s">
        <v>3</v>
      </c>
      <c r="C25" s="18"/>
      <c r="D25" s="87"/>
      <c r="E25" s="18"/>
      <c r="F25" s="87"/>
      <c r="G25" s="18"/>
      <c r="H25" s="92"/>
      <c r="I25" s="64"/>
      <c r="J25" s="65"/>
      <c r="K25" s="66"/>
      <c r="L25" s="45"/>
      <c r="M25" s="87"/>
      <c r="N25" s="18"/>
      <c r="O25" s="87"/>
      <c r="P25" s="18"/>
      <c r="Q25" s="87"/>
    </row>
    <row r="26" spans="1:17" s="20" customFormat="1" ht="23.25" customHeight="1">
      <c r="B26" s="23" t="s">
        <v>10</v>
      </c>
      <c r="C26" s="19"/>
      <c r="D26" s="86"/>
      <c r="E26" s="19"/>
      <c r="F26" s="86"/>
      <c r="G26" s="19"/>
      <c r="H26" s="91"/>
      <c r="I26" s="67"/>
      <c r="J26" s="68"/>
      <c r="K26" s="69"/>
      <c r="L26" s="46"/>
      <c r="M26" s="86"/>
      <c r="N26" s="19"/>
      <c r="O26" s="86"/>
      <c r="P26" s="19"/>
      <c r="Q26" s="86"/>
    </row>
    <row r="27" spans="1:17" s="20" customFormat="1" ht="20.25" customHeight="1">
      <c r="B27" s="25" t="s">
        <v>0</v>
      </c>
      <c r="C27" s="22"/>
      <c r="D27" s="87"/>
      <c r="E27" s="22"/>
      <c r="F27" s="87"/>
      <c r="G27" s="22"/>
      <c r="H27" s="92"/>
      <c r="I27" s="67"/>
      <c r="J27" s="68"/>
      <c r="K27" s="69"/>
      <c r="L27" s="47"/>
      <c r="M27" s="87"/>
      <c r="N27" s="22"/>
      <c r="O27" s="87"/>
      <c r="P27" s="22"/>
      <c r="Q27" s="87"/>
    </row>
    <row r="28" spans="1:17" s="20" customFormat="1" ht="23.25" customHeight="1">
      <c r="B28" s="25" t="s">
        <v>1</v>
      </c>
      <c r="C28" s="22"/>
      <c r="D28" s="87"/>
      <c r="E28" s="22"/>
      <c r="F28" s="87"/>
      <c r="G28" s="22"/>
      <c r="H28" s="92"/>
      <c r="I28" s="67"/>
      <c r="J28" s="68"/>
      <c r="K28" s="69"/>
      <c r="L28" s="47"/>
      <c r="M28" s="87"/>
      <c r="N28" s="22"/>
      <c r="O28" s="87"/>
      <c r="P28" s="22"/>
      <c r="Q28" s="87"/>
    </row>
    <row r="29" spans="1:17" s="14" customFormat="1" ht="23.25" customHeight="1">
      <c r="B29" s="23" t="s">
        <v>6</v>
      </c>
      <c r="C29" s="96">
        <f>C30+C31</f>
        <v>17914779211.210007</v>
      </c>
      <c r="D29" s="88"/>
      <c r="E29" s="96">
        <f>E30+E31</f>
        <v>20026482896.460007</v>
      </c>
      <c r="F29" s="88"/>
      <c r="G29" s="96">
        <f>G30+G31</f>
        <v>14198073078.889999</v>
      </c>
      <c r="H29" s="93"/>
      <c r="I29" s="96">
        <f t="shared" ref="I29:K29" si="0">I30+I31</f>
        <v>2874089000</v>
      </c>
      <c r="J29" s="98">
        <f t="shared" si="0"/>
        <v>-2060000000</v>
      </c>
      <c r="K29" s="99">
        <f t="shared" si="0"/>
        <v>-815000000</v>
      </c>
      <c r="L29" s="100">
        <f>L30+L31</f>
        <v>20788868211.210007</v>
      </c>
      <c r="M29" s="88"/>
      <c r="N29" s="96">
        <f>N30+N31</f>
        <v>17966482896.460007</v>
      </c>
      <c r="O29" s="88"/>
      <c r="P29" s="96">
        <f>P30+P31</f>
        <v>13383073078.889999</v>
      </c>
      <c r="Q29" s="88"/>
    </row>
    <row r="30" spans="1:17" s="14" customFormat="1" ht="23.25" customHeight="1">
      <c r="B30" s="25" t="s">
        <v>0</v>
      </c>
      <c r="C30" s="97">
        <v>73611693211.210007</v>
      </c>
      <c r="D30" s="38" t="s">
        <v>15</v>
      </c>
      <c r="E30" s="97">
        <v>71422740896.460007</v>
      </c>
      <c r="F30" s="38" t="s">
        <v>16</v>
      </c>
      <c r="G30" s="97">
        <v>65720477721.779999</v>
      </c>
      <c r="H30" s="42" t="s">
        <v>22</v>
      </c>
      <c r="I30" s="63">
        <f>12000000000+8000000000+2874089000</f>
        <v>22874089000</v>
      </c>
      <c r="J30" s="101">
        <v>-2060000000</v>
      </c>
      <c r="K30" s="102">
        <v>-815000000</v>
      </c>
      <c r="L30" s="103">
        <f>C30+I30</f>
        <v>96485782211.210007</v>
      </c>
      <c r="M30" s="38" t="s">
        <v>15</v>
      </c>
      <c r="N30" s="103">
        <f>E30+J30</f>
        <v>69362740896.460007</v>
      </c>
      <c r="O30" s="38" t="s">
        <v>16</v>
      </c>
      <c r="P30" s="103">
        <f>G30+K30</f>
        <v>64905477721.779999</v>
      </c>
      <c r="Q30" s="38" t="s">
        <v>22</v>
      </c>
    </row>
    <row r="31" spans="1:17" s="14" customFormat="1" ht="23.25" customHeight="1">
      <c r="B31" s="25" t="s">
        <v>1</v>
      </c>
      <c r="C31" s="97">
        <v>-55696914000</v>
      </c>
      <c r="D31" s="38"/>
      <c r="E31" s="97">
        <v>-51396258000</v>
      </c>
      <c r="F31" s="38"/>
      <c r="G31" s="97">
        <v>-51522404642.889999</v>
      </c>
      <c r="H31" s="42"/>
      <c r="I31" s="63">
        <f>-12000000000-8000000000</f>
        <v>-20000000000</v>
      </c>
      <c r="J31" s="101"/>
      <c r="K31" s="102"/>
      <c r="L31" s="103">
        <f>C31+I31</f>
        <v>-75696914000</v>
      </c>
      <c r="M31" s="38"/>
      <c r="N31" s="103">
        <f>E31+J31</f>
        <v>-51396258000</v>
      </c>
      <c r="O31" s="38"/>
      <c r="P31" s="103">
        <f>G31+K31</f>
        <v>-51522404642.889999</v>
      </c>
      <c r="Q31" s="38"/>
    </row>
    <row r="32" spans="1:17" s="14" customFormat="1" ht="34.5" customHeight="1">
      <c r="B32" s="23" t="s">
        <v>12</v>
      </c>
      <c r="C32" s="26">
        <f>C33+C37</f>
        <v>-3154097095.0400009</v>
      </c>
      <c r="D32" s="86"/>
      <c r="E32" s="24">
        <f>E33+E37</f>
        <v>-7597623847.1899986</v>
      </c>
      <c r="F32" s="86"/>
      <c r="G32" s="24">
        <f>G33+G37</f>
        <v>-8351826061.4699974</v>
      </c>
      <c r="H32" s="91"/>
      <c r="I32" s="24">
        <f t="shared" ref="I32:K32" si="1">I33+I37</f>
        <v>0</v>
      </c>
      <c r="J32" s="72">
        <f t="shared" si="1"/>
        <v>0</v>
      </c>
      <c r="K32" s="76">
        <f t="shared" si="1"/>
        <v>0</v>
      </c>
      <c r="L32" s="49">
        <f>L33+L37</f>
        <v>-3154097095.0400009</v>
      </c>
      <c r="M32" s="86"/>
      <c r="N32" s="24">
        <f>N33+N37</f>
        <v>-7597623847.1899986</v>
      </c>
      <c r="O32" s="86"/>
      <c r="P32" s="24">
        <f>P33+P37</f>
        <v>-8351826061.4699974</v>
      </c>
      <c r="Q32" s="86"/>
    </row>
    <row r="33" spans="2:17" s="14" customFormat="1" ht="23.25" customHeight="1">
      <c r="B33" s="25" t="s">
        <v>0</v>
      </c>
      <c r="C33" s="27">
        <f>C34+C36+C35</f>
        <v>11745429000</v>
      </c>
      <c r="D33" s="87"/>
      <c r="E33" s="27">
        <f>E34+E36+E35</f>
        <v>12079781000</v>
      </c>
      <c r="F33" s="87"/>
      <c r="G33" s="27">
        <f>G34+G36+G35</f>
        <v>10516484000</v>
      </c>
      <c r="H33" s="92"/>
      <c r="I33" s="27">
        <f t="shared" ref="I33:K33" si="2">I34+I36+I35</f>
        <v>0</v>
      </c>
      <c r="J33" s="73">
        <f t="shared" si="2"/>
        <v>0</v>
      </c>
      <c r="K33" s="77">
        <f t="shared" si="2"/>
        <v>0</v>
      </c>
      <c r="L33" s="48">
        <f>L34+L36+L35</f>
        <v>11745429000</v>
      </c>
      <c r="M33" s="87"/>
      <c r="N33" s="27">
        <f>N34+N36+N35</f>
        <v>12079781000</v>
      </c>
      <c r="O33" s="87"/>
      <c r="P33" s="27">
        <f>P34+P36+P35</f>
        <v>10516484000</v>
      </c>
      <c r="Q33" s="87"/>
    </row>
    <row r="34" spans="2:17" s="14" customFormat="1" ht="60.95" customHeight="1">
      <c r="B34" s="37" t="s">
        <v>23</v>
      </c>
      <c r="C34" s="97">
        <f>10696914000+59006000</f>
        <v>10755920000</v>
      </c>
      <c r="D34" s="38" t="s">
        <v>8</v>
      </c>
      <c r="E34" s="97">
        <v>11396258000</v>
      </c>
      <c r="F34" s="38" t="s">
        <v>9</v>
      </c>
      <c r="G34" s="97">
        <v>10516484000</v>
      </c>
      <c r="H34" s="42" t="s">
        <v>11</v>
      </c>
      <c r="I34" s="64"/>
      <c r="J34" s="65"/>
      <c r="K34" s="66"/>
      <c r="L34" s="103">
        <f>C34+I34</f>
        <v>10755920000</v>
      </c>
      <c r="M34" s="38" t="s">
        <v>8</v>
      </c>
      <c r="N34" s="97">
        <f>E34+J34</f>
        <v>11396258000</v>
      </c>
      <c r="O34" s="38" t="s">
        <v>9</v>
      </c>
      <c r="P34" s="97">
        <f>G34+K34</f>
        <v>10516484000</v>
      </c>
      <c r="Q34" s="38" t="s">
        <v>11</v>
      </c>
    </row>
    <row r="35" spans="2:17" s="14" customFormat="1" ht="75.599999999999994" customHeight="1">
      <c r="B35" s="28" t="s">
        <v>29</v>
      </c>
      <c r="C35" s="104">
        <v>989509000</v>
      </c>
      <c r="D35" s="89" t="s">
        <v>17</v>
      </c>
      <c r="E35" s="97">
        <v>683523000</v>
      </c>
      <c r="F35" s="89" t="s">
        <v>18</v>
      </c>
      <c r="G35" s="97"/>
      <c r="H35" s="94"/>
      <c r="I35" s="64"/>
      <c r="J35" s="65"/>
      <c r="K35" s="66"/>
      <c r="L35" s="105">
        <f>C35+I35</f>
        <v>989509000</v>
      </c>
      <c r="M35" s="89" t="s">
        <v>17</v>
      </c>
      <c r="N35" s="97">
        <f>E35+J35</f>
        <v>683523000</v>
      </c>
      <c r="O35" s="89" t="s">
        <v>18</v>
      </c>
      <c r="P35" s="97"/>
      <c r="Q35" s="89"/>
    </row>
    <row r="36" spans="2:17" s="14" customFormat="1" ht="78" hidden="1" customHeight="1">
      <c r="B36" s="21"/>
      <c r="C36" s="27"/>
      <c r="D36" s="38"/>
      <c r="E36" s="27"/>
      <c r="F36" s="87"/>
      <c r="G36" s="27"/>
      <c r="H36" s="92"/>
      <c r="I36" s="64"/>
      <c r="J36" s="65"/>
      <c r="K36" s="66"/>
      <c r="L36" s="48"/>
      <c r="M36" s="38"/>
      <c r="N36" s="27"/>
      <c r="O36" s="87"/>
      <c r="P36" s="27"/>
      <c r="Q36" s="87"/>
    </row>
    <row r="37" spans="2:17" s="14" customFormat="1" ht="22.5" customHeight="1">
      <c r="B37" s="21" t="s">
        <v>1</v>
      </c>
      <c r="C37" s="29">
        <f>C38+C39+C50+C51+C52+C53+C54</f>
        <v>-14899526095.040001</v>
      </c>
      <c r="D37" s="38"/>
      <c r="E37" s="29">
        <f>E38+E39+E50+E51+E52+E53+E54</f>
        <v>-19677404847.189999</v>
      </c>
      <c r="F37" s="38"/>
      <c r="G37" s="29">
        <f>G38+G39+G50+G51+G52+G53+G54</f>
        <v>-18868310061.469997</v>
      </c>
      <c r="H37" s="42"/>
      <c r="I37" s="29">
        <f>I38+I39+I50+I51+I52+I53+I54</f>
        <v>0</v>
      </c>
      <c r="J37" s="74">
        <f>J38+J39+J50+J51+J52+J53+J54</f>
        <v>0</v>
      </c>
      <c r="K37" s="78">
        <f>K38+K39+K50+K51+K52+K53+K54</f>
        <v>0</v>
      </c>
      <c r="L37" s="50">
        <f>L38+L39+L50+L51+L52+L53+L54</f>
        <v>-14899526095.040001</v>
      </c>
      <c r="M37" s="38"/>
      <c r="N37" s="29">
        <f>N38+N39+N50+N51+N52+N53+N54</f>
        <v>-19677404847.189999</v>
      </c>
      <c r="O37" s="38"/>
      <c r="P37" s="29">
        <f>P38+P39+P50+P51+P52+P53+P54</f>
        <v>-18868310061.469997</v>
      </c>
      <c r="Q37" s="38"/>
    </row>
    <row r="38" spans="2:17" s="14" customFormat="1" ht="54.95" customHeight="1">
      <c r="B38" s="28" t="s">
        <v>24</v>
      </c>
      <c r="C38" s="30">
        <f>-C34</f>
        <v>-10755920000</v>
      </c>
      <c r="D38" s="38"/>
      <c r="E38" s="30">
        <f>-E34</f>
        <v>-11396258000</v>
      </c>
      <c r="F38" s="38"/>
      <c r="G38" s="30">
        <f>-G34</f>
        <v>-10516484000</v>
      </c>
      <c r="H38" s="42"/>
      <c r="I38" s="64"/>
      <c r="J38" s="65"/>
      <c r="K38" s="66"/>
      <c r="L38" s="51">
        <f>-L34</f>
        <v>-10755920000</v>
      </c>
      <c r="M38" s="38"/>
      <c r="N38" s="30">
        <f>-N34</f>
        <v>-11396258000</v>
      </c>
      <c r="O38" s="38"/>
      <c r="P38" s="30">
        <f>-P34</f>
        <v>-10516484000</v>
      </c>
      <c r="Q38" s="38"/>
    </row>
    <row r="39" spans="2:17" s="14" customFormat="1" ht="61.5" customHeight="1">
      <c r="B39" s="28" t="s">
        <v>25</v>
      </c>
      <c r="C39" s="27">
        <f>C41+C42+C43+C44+C45+C46+C47+C48+C49</f>
        <v>-1476054324.6099999</v>
      </c>
      <c r="D39" s="38"/>
      <c r="E39" s="27">
        <f>E41+E42+E43+E44+E45+E46+E47+E48+E49</f>
        <v>-3322114571.5000005</v>
      </c>
      <c r="F39" s="38"/>
      <c r="G39" s="27">
        <f>G41+G42+G43+G44+G45+G46+G47+G48+G49</f>
        <v>-3322114571.5000005</v>
      </c>
      <c r="H39" s="42"/>
      <c r="I39" s="27">
        <f>I41+I42+I43+I44+I45+I46+I47+I48+I49</f>
        <v>0</v>
      </c>
      <c r="J39" s="73">
        <f t="shared" ref="J39:K39" si="3">J41+J42+J43+J44+J45+J46+J47+J48+J49</f>
        <v>0</v>
      </c>
      <c r="K39" s="77">
        <f t="shared" si="3"/>
        <v>0</v>
      </c>
      <c r="L39" s="48">
        <f>L41+L42+L43+L44+L45+L46+L47+L48+L49</f>
        <v>-1476054324.6099999</v>
      </c>
      <c r="M39" s="38"/>
      <c r="N39" s="27">
        <f>N41+N42+N43+N44+N45+N46+N47+N48+N49</f>
        <v>-3322114571.5000005</v>
      </c>
      <c r="O39" s="38"/>
      <c r="P39" s="27">
        <f>P41+P42+P43+P44+P45+P46+P47+P48+P49</f>
        <v>-3322114571.5000005</v>
      </c>
      <c r="Q39" s="38"/>
    </row>
    <row r="40" spans="2:17" s="14" customFormat="1" ht="15" customHeight="1">
      <c r="B40" s="31" t="s">
        <v>14</v>
      </c>
      <c r="C40" s="27"/>
      <c r="D40" s="38"/>
      <c r="E40" s="27"/>
      <c r="F40" s="38"/>
      <c r="G40" s="27"/>
      <c r="H40" s="42"/>
      <c r="I40" s="64"/>
      <c r="J40" s="65"/>
      <c r="K40" s="66"/>
      <c r="L40" s="48"/>
      <c r="M40" s="38"/>
      <c r="N40" s="27"/>
      <c r="O40" s="38"/>
      <c r="P40" s="27"/>
      <c r="Q40" s="38"/>
    </row>
    <row r="41" spans="2:17" s="14" customFormat="1" ht="88.5" customHeight="1">
      <c r="B41" s="31" t="s">
        <v>33</v>
      </c>
      <c r="C41" s="106">
        <v>-30000000</v>
      </c>
      <c r="D41" s="38"/>
      <c r="E41" s="106">
        <v>-57000000</v>
      </c>
      <c r="F41" s="38"/>
      <c r="G41" s="106">
        <v>-57000000</v>
      </c>
      <c r="H41" s="42"/>
      <c r="I41" s="63"/>
      <c r="J41" s="101"/>
      <c r="K41" s="102"/>
      <c r="L41" s="107">
        <f t="shared" ref="L41:L53" si="4">C41+I41</f>
        <v>-30000000</v>
      </c>
      <c r="M41" s="38"/>
      <c r="N41" s="97">
        <f>E41+J41</f>
        <v>-57000000</v>
      </c>
      <c r="O41" s="38"/>
      <c r="P41" s="103">
        <f>G41+K41</f>
        <v>-57000000</v>
      </c>
      <c r="Q41" s="38"/>
    </row>
    <row r="42" spans="2:17" s="14" customFormat="1" ht="84" customHeight="1">
      <c r="B42" s="31" t="s">
        <v>38</v>
      </c>
      <c r="C42" s="106">
        <v>-507648400</v>
      </c>
      <c r="D42" s="38"/>
      <c r="E42" s="106">
        <v>-964531960</v>
      </c>
      <c r="F42" s="38"/>
      <c r="G42" s="106">
        <v>-964531960</v>
      </c>
      <c r="H42" s="42"/>
      <c r="I42" s="106"/>
      <c r="J42" s="108"/>
      <c r="K42" s="109"/>
      <c r="L42" s="107">
        <f t="shared" si="4"/>
        <v>-507648400</v>
      </c>
      <c r="M42" s="38"/>
      <c r="N42" s="97">
        <f t="shared" ref="N42:N54" si="5">E42+J42</f>
        <v>-964531960</v>
      </c>
      <c r="O42" s="38"/>
      <c r="P42" s="103">
        <f>G42+K42</f>
        <v>-964531960</v>
      </c>
      <c r="Q42" s="38"/>
    </row>
    <row r="43" spans="2:17" s="14" customFormat="1" ht="89.25" customHeight="1">
      <c r="B43" s="31" t="s">
        <v>34</v>
      </c>
      <c r="C43" s="106">
        <v>-579939200</v>
      </c>
      <c r="D43" s="38"/>
      <c r="E43" s="106">
        <v>-1101884480</v>
      </c>
      <c r="F43" s="38"/>
      <c r="G43" s="106">
        <v>-1101884480</v>
      </c>
      <c r="H43" s="42"/>
      <c r="I43" s="106"/>
      <c r="J43" s="108"/>
      <c r="K43" s="109"/>
      <c r="L43" s="107">
        <f t="shared" si="4"/>
        <v>-579939200</v>
      </c>
      <c r="M43" s="38"/>
      <c r="N43" s="97">
        <f t="shared" si="5"/>
        <v>-1101884480</v>
      </c>
      <c r="O43" s="38"/>
      <c r="P43" s="103">
        <f>G43+K43</f>
        <v>-1101884480</v>
      </c>
      <c r="Q43" s="38"/>
    </row>
    <row r="44" spans="2:17" s="14" customFormat="1" ht="87.75" customHeight="1">
      <c r="B44" s="31" t="s">
        <v>35</v>
      </c>
      <c r="C44" s="106">
        <v>-37360700</v>
      </c>
      <c r="D44" s="38"/>
      <c r="E44" s="106">
        <v>-70985330</v>
      </c>
      <c r="F44" s="38"/>
      <c r="G44" s="106">
        <v>-70985330</v>
      </c>
      <c r="H44" s="42"/>
      <c r="I44" s="106"/>
      <c r="J44" s="108"/>
      <c r="K44" s="109"/>
      <c r="L44" s="107">
        <f t="shared" si="4"/>
        <v>-37360700</v>
      </c>
      <c r="M44" s="38"/>
      <c r="N44" s="97">
        <f t="shared" si="5"/>
        <v>-70985330</v>
      </c>
      <c r="O44" s="38"/>
      <c r="P44" s="103">
        <f t="shared" ref="P44:P54" si="6">G44+K44</f>
        <v>-70985330</v>
      </c>
      <c r="Q44" s="38"/>
    </row>
    <row r="45" spans="2:17" s="14" customFormat="1" ht="84.75" customHeight="1">
      <c r="B45" s="32" t="s">
        <v>36</v>
      </c>
      <c r="C45" s="97">
        <v>-250000000</v>
      </c>
      <c r="D45" s="38"/>
      <c r="E45" s="106">
        <v>-800000000</v>
      </c>
      <c r="F45" s="38"/>
      <c r="G45" s="106">
        <v>-800000000</v>
      </c>
      <c r="H45" s="42"/>
      <c r="I45" s="64"/>
      <c r="J45" s="65"/>
      <c r="K45" s="66"/>
      <c r="L45" s="107">
        <f t="shared" si="4"/>
        <v>-250000000</v>
      </c>
      <c r="M45" s="38"/>
      <c r="N45" s="97">
        <f t="shared" si="5"/>
        <v>-800000000</v>
      </c>
      <c r="O45" s="38"/>
      <c r="P45" s="103">
        <f t="shared" si="6"/>
        <v>-800000000</v>
      </c>
      <c r="Q45" s="38"/>
    </row>
    <row r="46" spans="2:17" s="14" customFormat="1" ht="89.25" customHeight="1">
      <c r="B46" s="31" t="s">
        <v>37</v>
      </c>
      <c r="C46" s="97">
        <v>-71106024.609999999</v>
      </c>
      <c r="D46" s="38"/>
      <c r="E46" s="106">
        <v>-71106024.609999999</v>
      </c>
      <c r="F46" s="38"/>
      <c r="G46" s="106">
        <v>-71106024.609999999</v>
      </c>
      <c r="H46" s="42"/>
      <c r="I46" s="64"/>
      <c r="J46" s="65"/>
      <c r="K46" s="66"/>
      <c r="L46" s="107">
        <f t="shared" si="4"/>
        <v>-71106024.609999999</v>
      </c>
      <c r="M46" s="38"/>
      <c r="N46" s="97">
        <f t="shared" si="5"/>
        <v>-71106024.609999999</v>
      </c>
      <c r="O46" s="38"/>
      <c r="P46" s="103">
        <f t="shared" si="6"/>
        <v>-71106024.609999999</v>
      </c>
      <c r="Q46" s="38"/>
    </row>
    <row r="47" spans="2:17" s="14" customFormat="1" ht="112.5" customHeight="1">
      <c r="B47" s="31" t="s">
        <v>19</v>
      </c>
      <c r="C47" s="110"/>
      <c r="D47" s="38"/>
      <c r="E47" s="106">
        <v>-201204824.84</v>
      </c>
      <c r="F47" s="38"/>
      <c r="G47" s="106">
        <v>-201204824.84</v>
      </c>
      <c r="H47" s="42"/>
      <c r="I47" s="64"/>
      <c r="J47" s="65"/>
      <c r="K47" s="66"/>
      <c r="L47" s="107">
        <f t="shared" si="4"/>
        <v>0</v>
      </c>
      <c r="M47" s="38"/>
      <c r="N47" s="97">
        <f t="shared" si="5"/>
        <v>-201204824.84</v>
      </c>
      <c r="O47" s="38"/>
      <c r="P47" s="103">
        <f t="shared" si="6"/>
        <v>-201204824.84</v>
      </c>
      <c r="Q47" s="38"/>
    </row>
    <row r="48" spans="2:17" s="14" customFormat="1" ht="113.25" customHeight="1">
      <c r="B48" s="31" t="s">
        <v>20</v>
      </c>
      <c r="C48" s="110"/>
      <c r="D48" s="38"/>
      <c r="E48" s="106">
        <v>-45328869.859999999</v>
      </c>
      <c r="F48" s="38"/>
      <c r="G48" s="106">
        <v>-45328869.859999999</v>
      </c>
      <c r="H48" s="42"/>
      <c r="I48" s="64"/>
      <c r="J48" s="65"/>
      <c r="K48" s="66"/>
      <c r="L48" s="107">
        <f t="shared" si="4"/>
        <v>0</v>
      </c>
      <c r="M48" s="38"/>
      <c r="N48" s="97">
        <f t="shared" si="5"/>
        <v>-45328869.859999999</v>
      </c>
      <c r="O48" s="38"/>
      <c r="P48" s="103">
        <f t="shared" si="6"/>
        <v>-45328869.859999999</v>
      </c>
      <c r="Q48" s="38"/>
    </row>
    <row r="49" spans="2:17" s="14" customFormat="1" ht="113.25" customHeight="1">
      <c r="B49" s="31" t="s">
        <v>21</v>
      </c>
      <c r="C49" s="110"/>
      <c r="D49" s="38"/>
      <c r="E49" s="106">
        <v>-10073082.189999999</v>
      </c>
      <c r="F49" s="38"/>
      <c r="G49" s="106">
        <v>-10073082.189999999</v>
      </c>
      <c r="H49" s="42"/>
      <c r="I49" s="64"/>
      <c r="J49" s="65"/>
      <c r="K49" s="66"/>
      <c r="L49" s="107">
        <f t="shared" si="4"/>
        <v>0</v>
      </c>
      <c r="M49" s="38"/>
      <c r="N49" s="97">
        <f t="shared" si="5"/>
        <v>-10073082.189999999</v>
      </c>
      <c r="O49" s="38"/>
      <c r="P49" s="103">
        <f t="shared" si="6"/>
        <v>-10073082.189999999</v>
      </c>
      <c r="Q49" s="38"/>
    </row>
    <row r="50" spans="2:17" s="14" customFormat="1" ht="80.099999999999994" customHeight="1">
      <c r="B50" s="28" t="s">
        <v>30</v>
      </c>
      <c r="C50" s="104">
        <v>-14428571.43</v>
      </c>
      <c r="D50" s="38"/>
      <c r="E50" s="111">
        <v>-143453357.13999999</v>
      </c>
      <c r="F50" s="38"/>
      <c r="G50" s="111">
        <v>-214132571.41999999</v>
      </c>
      <c r="H50" s="42"/>
      <c r="I50" s="64"/>
      <c r="J50" s="65"/>
      <c r="K50" s="66"/>
      <c r="L50" s="107">
        <f t="shared" si="4"/>
        <v>-14428571.43</v>
      </c>
      <c r="M50" s="38"/>
      <c r="N50" s="97">
        <f t="shared" si="5"/>
        <v>-143453357.13999999</v>
      </c>
      <c r="O50" s="38"/>
      <c r="P50" s="103">
        <f t="shared" si="6"/>
        <v>-214132571.41999999</v>
      </c>
      <c r="Q50" s="38"/>
    </row>
    <row r="51" spans="2:17" s="14" customFormat="1" ht="129.94999999999999" customHeight="1">
      <c r="B51" s="28" t="s">
        <v>31</v>
      </c>
      <c r="C51" s="110"/>
      <c r="D51" s="38"/>
      <c r="E51" s="111">
        <v>-1986512000</v>
      </c>
      <c r="F51" s="38"/>
      <c r="G51" s="111">
        <v>-1986512000</v>
      </c>
      <c r="H51" s="42"/>
      <c r="I51" s="64"/>
      <c r="J51" s="65"/>
      <c r="K51" s="66"/>
      <c r="L51" s="107">
        <f t="shared" si="4"/>
        <v>0</v>
      </c>
      <c r="M51" s="38"/>
      <c r="N51" s="97">
        <f t="shared" si="5"/>
        <v>-1986512000</v>
      </c>
      <c r="O51" s="38"/>
      <c r="P51" s="103">
        <f t="shared" si="6"/>
        <v>-1986512000</v>
      </c>
      <c r="Q51" s="38"/>
    </row>
    <row r="52" spans="2:17" s="14" customFormat="1" ht="147" customHeight="1">
      <c r="B52" s="28" t="s">
        <v>32</v>
      </c>
      <c r="C52" s="110"/>
      <c r="D52" s="38"/>
      <c r="E52" s="111">
        <v>-2649841500</v>
      </c>
      <c r="F52" s="38"/>
      <c r="G52" s="111">
        <v>-2649841500</v>
      </c>
      <c r="H52" s="42"/>
      <c r="I52" s="64"/>
      <c r="J52" s="65"/>
      <c r="K52" s="66"/>
      <c r="L52" s="107">
        <f t="shared" si="4"/>
        <v>0</v>
      </c>
      <c r="M52" s="38"/>
      <c r="N52" s="97">
        <f t="shared" si="5"/>
        <v>-2649841500</v>
      </c>
      <c r="O52" s="38"/>
      <c r="P52" s="103">
        <f t="shared" si="6"/>
        <v>-2649841500</v>
      </c>
      <c r="Q52" s="38"/>
    </row>
    <row r="53" spans="2:17" s="14" customFormat="1" ht="128.1" customHeight="1">
      <c r="B53" s="28" t="s">
        <v>26</v>
      </c>
      <c r="C53" s="97">
        <v>-2653123199</v>
      </c>
      <c r="D53" s="38"/>
      <c r="E53" s="111"/>
      <c r="F53" s="38"/>
      <c r="G53" s="111"/>
      <c r="H53" s="42"/>
      <c r="I53" s="64"/>
      <c r="J53" s="65"/>
      <c r="K53" s="66"/>
      <c r="L53" s="107">
        <f t="shared" si="4"/>
        <v>-2653123199</v>
      </c>
      <c r="M53" s="38"/>
      <c r="N53" s="97">
        <f t="shared" si="5"/>
        <v>0</v>
      </c>
      <c r="O53" s="38"/>
      <c r="P53" s="103">
        <f t="shared" si="6"/>
        <v>0</v>
      </c>
      <c r="Q53" s="38"/>
    </row>
    <row r="54" spans="2:17" s="14" customFormat="1" ht="48.6" customHeight="1">
      <c r="B54" s="28" t="s">
        <v>27</v>
      </c>
      <c r="C54" s="110"/>
      <c r="D54" s="38"/>
      <c r="E54" s="111">
        <v>-179225418.54999998</v>
      </c>
      <c r="F54" s="38"/>
      <c r="G54" s="111">
        <v>-179225418.54999998</v>
      </c>
      <c r="H54" s="42"/>
      <c r="I54" s="64"/>
      <c r="J54" s="65"/>
      <c r="K54" s="66"/>
      <c r="L54" s="107">
        <f>C54+I54</f>
        <v>0</v>
      </c>
      <c r="M54" s="38"/>
      <c r="N54" s="97">
        <f t="shared" si="5"/>
        <v>-179225418.54999998</v>
      </c>
      <c r="O54" s="38"/>
      <c r="P54" s="103">
        <f t="shared" si="6"/>
        <v>-179225418.54999998</v>
      </c>
      <c r="Q54" s="38"/>
    </row>
    <row r="55" spans="2:17" s="14" customFormat="1" ht="32.1" customHeight="1">
      <c r="B55" s="34" t="s">
        <v>28</v>
      </c>
      <c r="C55" s="30"/>
      <c r="D55" s="38"/>
      <c r="E55" s="33"/>
      <c r="F55" s="38"/>
      <c r="G55" s="33"/>
      <c r="H55" s="42"/>
      <c r="I55" s="64"/>
      <c r="J55" s="65"/>
      <c r="K55" s="66"/>
      <c r="L55" s="51"/>
      <c r="M55" s="38"/>
      <c r="N55" s="33"/>
      <c r="O55" s="38"/>
      <c r="P55" s="33"/>
      <c r="Q55" s="38"/>
    </row>
    <row r="56" spans="2:17" s="14" customFormat="1" ht="18.75" customHeight="1">
      <c r="B56" s="21" t="s">
        <v>0</v>
      </c>
      <c r="C56" s="22"/>
      <c r="D56" s="38"/>
      <c r="E56" s="22"/>
      <c r="F56" s="38"/>
      <c r="G56" s="22"/>
      <c r="H56" s="42"/>
      <c r="I56" s="64"/>
      <c r="J56" s="65"/>
      <c r="K56" s="66"/>
      <c r="L56" s="47"/>
      <c r="M56" s="38"/>
      <c r="N56" s="22"/>
      <c r="O56" s="38"/>
      <c r="P56" s="22"/>
      <c r="Q56" s="38"/>
    </row>
    <row r="57" spans="2:17" s="14" customFormat="1" ht="19.5" customHeight="1">
      <c r="B57" s="35" t="s">
        <v>1</v>
      </c>
      <c r="C57" s="36"/>
      <c r="D57" s="90"/>
      <c r="E57" s="36"/>
      <c r="F57" s="90"/>
      <c r="G57" s="36"/>
      <c r="H57" s="95"/>
      <c r="I57" s="132"/>
      <c r="J57" s="133"/>
      <c r="K57" s="134"/>
      <c r="L57" s="52"/>
      <c r="M57" s="90"/>
      <c r="N57" s="36"/>
      <c r="O57" s="90"/>
      <c r="P57" s="36"/>
      <c r="Q57" s="90"/>
    </row>
    <row r="58" spans="2:17" ht="13.5" customHeight="1">
      <c r="I58" s="70"/>
      <c r="J58" s="70"/>
      <c r="K58" s="70"/>
    </row>
    <row r="59" spans="2:17">
      <c r="I59" s="70"/>
      <c r="J59" s="70"/>
      <c r="K59" s="70"/>
    </row>
    <row r="60" spans="2:17">
      <c r="C60" s="9"/>
      <c r="E60" s="9"/>
      <c r="G60" s="9"/>
      <c r="I60" s="70"/>
      <c r="J60" s="70"/>
      <c r="K60" s="70"/>
      <c r="L60" s="9"/>
      <c r="N60" s="9"/>
      <c r="P60" s="9"/>
    </row>
  </sheetData>
  <mergeCells count="20">
    <mergeCell ref="E22:F22"/>
    <mergeCell ref="G22:H22"/>
    <mergeCell ref="C19:H19"/>
    <mergeCell ref="L22:M22"/>
    <mergeCell ref="B19:B21"/>
    <mergeCell ref="C22:D22"/>
    <mergeCell ref="N22:O22"/>
    <mergeCell ref="P22:Q22"/>
    <mergeCell ref="P1:Q1"/>
    <mergeCell ref="I19:K19"/>
    <mergeCell ref="P13:Q13"/>
    <mergeCell ref="L19:Q19"/>
    <mergeCell ref="L20:M20"/>
    <mergeCell ref="N20:O20"/>
    <mergeCell ref="P20:Q20"/>
    <mergeCell ref="G13:H13"/>
    <mergeCell ref="C20:D20"/>
    <mergeCell ref="E20:F20"/>
    <mergeCell ref="G20:H20"/>
    <mergeCell ref="B16:Q16"/>
  </mergeCells>
  <phoneticPr fontId="1" type="noConversion"/>
  <pageMargins left="0.74803149606299213" right="0.59055118110236227" top="0.78740157480314965" bottom="0.59055118110236227" header="0.51181102362204722" footer="0.51181102362204722"/>
  <pageSetup paperSize="9" scale="42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2024-09-13T11:25:52Z</cp:lastPrinted>
  <dcterms:created xsi:type="dcterms:W3CDTF">2000-09-19T07:45:36Z</dcterms:created>
  <dcterms:modified xsi:type="dcterms:W3CDTF">2024-09-13T11:26:11Z</dcterms:modified>
</cp:coreProperties>
</file>