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120" yWindow="-120" windowWidth="29040" windowHeight="15840"/>
  </bookViews>
  <sheets>
    <sheet name="2024 год" sheetId="1" r:id="rId1"/>
    <sheet name="2024" sheetId="3" state="hidden" r:id="rId2"/>
    <sheet name="2025" sheetId="4" state="hidden" r:id="rId3"/>
  </sheets>
  <definedNames>
    <definedName name="_xlnm.Print_Area" localSheetId="1">'2024'!$A$1:$I$16</definedName>
    <definedName name="_xlnm.Print_Area" localSheetId="0">'2024 год'!$A$1:$K$14</definedName>
    <definedName name="_xlnm.Print_Area" localSheetId="2">'2025'!$A$1:$I$15</definedName>
  </definedNames>
  <calcPr calcId="162913"/>
</workbook>
</file>

<file path=xl/calcChain.xml><?xml version="1.0" encoding="utf-8"?>
<calcChain xmlns="http://schemas.openxmlformats.org/spreadsheetml/2006/main">
  <c r="H5" i="1"/>
  <c r="E5"/>
  <c r="J5" s="1"/>
  <c r="F7"/>
  <c r="G7" l="1"/>
  <c r="K5" l="1"/>
  <c r="G5" l="1"/>
  <c r="F5"/>
  <c r="I5" l="1"/>
  <c r="E4" i="3" l="1"/>
  <c r="E4" i="4" s="1"/>
  <c r="K8" i="1" l="1"/>
  <c r="D4" i="3"/>
  <c r="D4" i="4" s="1"/>
  <c r="F4" i="3" l="1"/>
  <c r="F4" i="4" l="1"/>
  <c r="H4" i="3"/>
  <c r="G4" i="4" s="1"/>
  <c r="H4" l="1"/>
  <c r="I4" s="1"/>
  <c r="G4" i="3" l="1"/>
  <c r="I4" s="1"/>
</calcChain>
</file>

<file path=xl/sharedStrings.xml><?xml version="1.0" encoding="utf-8"?>
<sst xmlns="http://schemas.openxmlformats.org/spreadsheetml/2006/main" count="53" uniqueCount="31">
  <si>
    <t>ИНН</t>
  </si>
  <si>
    <t>Наименование</t>
  </si>
  <si>
    <t>ООО "РВК-Архангельск"</t>
  </si>
  <si>
    <t>Потребность в средствах областного бюджета, рублей</t>
  </si>
  <si>
    <t>СОГЛАСОВАНО:</t>
  </si>
  <si>
    <t>Министр ТЭК и ЖКХ АО</t>
  </si>
  <si>
    <t>Д.Н. Поташев</t>
  </si>
  <si>
    <t>Территории городского округа "Город Архангельск", на которых осуществляется подвоз воды населению</t>
  </si>
  <si>
    <t>КИЗ Лето, ул. Дорожников, 
1 – 4 линии Черная Курья, 
ул. Динамо, пер. Динамо, 
ул. Кирпичная, ул. Горная
ул. Набережная Исакогорки, 
ул. Закрытая, ул. Короткая, ул. Пинежская, ул. Приречная</t>
  </si>
  <si>
    <r>
      <t>Т</t>
    </r>
    <r>
      <rPr>
        <sz val="12"/>
        <color indexed="8"/>
        <rFont val="Tahoma"/>
        <family val="2"/>
        <charset val="204"/>
      </rPr>
      <t>ариф на подвоз воды 
без НДС,
 руб./куб.м</t>
    </r>
  </si>
  <si>
    <t>Руководитель АТиЦ АО</t>
  </si>
  <si>
    <t>Е.А. Попова</t>
  </si>
  <si>
    <t>Расчет плановой потребности 
 в средствах областного бюджета для предоставления субсидии  обществу с ограниченной ответственностью "РВК-Архангельск" на возмещение расходов, возникающих при подвозе воды населению.
на  2024 год</t>
  </si>
  <si>
    <t>Запланированный  на 2024 год объем ресурса, 
куб.м.</t>
  </si>
  <si>
    <t>декабрь 2023 года,
рублей</t>
  </si>
  <si>
    <t>декабрь 2024 года,
рублей</t>
  </si>
  <si>
    <t>Потребность в средствах субсидии 
за декабрь 2023 - 
ноябрь  2024,
рублей</t>
  </si>
  <si>
    <t>Расчет плановой потребности 
 в средствах областного бюджета для предоставления субсидии  обществу с ограниченной ответственностью "РВК-Архангельск" на возмещение расходов, возникающих при подвозе воды населению.
на  2025 год</t>
  </si>
  <si>
    <t>Запланированный  на 2025 год объем ресурса, 
куб.м.</t>
  </si>
  <si>
    <t>декабрь 2025 года,
рублей</t>
  </si>
  <si>
    <t>Потребность в средствах субсидии 
за декабрь 2024 - 
ноябрь  2025,
рублей</t>
  </si>
  <si>
    <t>Расчет плановой потребности 
 в средствах областного бюджета для предоставления субсидии обществу с ограниченной ответственностью "РВК-Архангельск" на возмещение расходов, возникающих при подвозе воды населению,
на 2024 год</t>
  </si>
  <si>
    <t>Недостаток средств областного бюджета, 
рублей</t>
  </si>
  <si>
    <t>Министр</t>
  </si>
  <si>
    <t>октябрь, ноябрь, декабрь 
2023 года,
рублей</t>
  </si>
  <si>
    <t>Потребность в средствах субсидии 
за октябрь, ноябрь, декабрь 2023, январь - 
ноябрь 2024,
рублей</t>
  </si>
  <si>
    <t>1 полугодие</t>
  </si>
  <si>
    <t>2 полугодие</t>
  </si>
  <si>
    <t>Лимит на 2024 год, 
рублей</t>
  </si>
  <si>
    <t>Объем фактически подвезенной воды 
в 1 полугодии 2024 года, куб.м</t>
  </si>
  <si>
    <t>Плановый объем подвозной воды 
на 2 полугодие 2024 года, 
куб.м.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</si>
</sst>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00"/>
    <numFmt numFmtId="165" formatCode="#,##0.00_ ;\-#,##0.00\ "/>
  </numFmts>
  <fonts count="47">
    <font>
      <sz val="10"/>
      <name val="Tahoma"/>
    </font>
    <font>
      <sz val="8"/>
      <name val="Tahoma"/>
      <family val="2"/>
      <charset val="204"/>
    </font>
    <font>
      <sz val="10"/>
      <name val="Tahoma"/>
      <family val="2"/>
      <charset val="204"/>
    </font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ahoma"/>
      <family val="2"/>
      <charset val="204"/>
    </font>
    <font>
      <sz val="12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6100"/>
      <name val="Calibri"/>
      <family val="2"/>
      <charset val="204"/>
    </font>
    <font>
      <sz val="10"/>
      <name val="Tahoma"/>
      <family val="2"/>
      <charset val="204"/>
    </font>
    <font>
      <b/>
      <sz val="16"/>
      <name val="Tahoma"/>
      <family val="2"/>
      <charset val="204"/>
    </font>
    <font>
      <sz val="16"/>
      <name val="Tahoma"/>
      <family val="2"/>
      <charset val="204"/>
    </font>
    <font>
      <sz val="12"/>
      <color indexed="8"/>
      <name val="Tahoma"/>
      <family val="2"/>
      <charset val="204"/>
    </font>
    <font>
      <sz val="18"/>
      <name val="Tahoma"/>
      <family val="2"/>
      <charset val="204"/>
    </font>
    <font>
      <sz val="12"/>
      <color rgb="FFFF0000"/>
      <name val="Tahoma"/>
      <family val="2"/>
      <charset val="204"/>
    </font>
    <font>
      <sz val="14"/>
      <name val="Tahoma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indexed="22"/>
      </patternFill>
    </fill>
    <fill>
      <patternFill patternType="solid">
        <fgColor rgb="FFA5A5A5"/>
      </patternFill>
    </fill>
    <fill>
      <patternFill patternType="solid">
        <fgColor indexed="55"/>
      </patternFill>
    </fill>
    <fill>
      <patternFill patternType="solid">
        <fgColor rgb="FFFFEB9C"/>
      </patternFill>
    </fill>
    <fill>
      <patternFill patternType="solid">
        <fgColor indexed="43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37">
    <xf numFmtId="0" fontId="0" fillId="0" borderId="0"/>
    <xf numFmtId="0" fontId="23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23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23" fillId="4" borderId="0"/>
    <xf numFmtId="0" fontId="4" fillId="4" borderId="0"/>
    <xf numFmtId="0" fontId="4" fillId="4" borderId="0"/>
    <xf numFmtId="0" fontId="4" fillId="4" borderId="0"/>
    <xf numFmtId="0" fontId="4" fillId="4" borderId="0"/>
    <xf numFmtId="0" fontId="23" fillId="5" borderId="0"/>
    <xf numFmtId="0" fontId="4" fillId="5" borderId="0"/>
    <xf numFmtId="0" fontId="4" fillId="5" borderId="0"/>
    <xf numFmtId="0" fontId="4" fillId="5" borderId="0"/>
    <xf numFmtId="0" fontId="4" fillId="5" borderId="0"/>
    <xf numFmtId="0" fontId="23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23" fillId="7" borderId="0"/>
    <xf numFmtId="0" fontId="4" fillId="7" borderId="0"/>
    <xf numFmtId="0" fontId="4" fillId="7" borderId="0"/>
    <xf numFmtId="0" fontId="4" fillId="7" borderId="0"/>
    <xf numFmtId="0" fontId="4" fillId="7" borderId="0"/>
    <xf numFmtId="0" fontId="23" fillId="8" borderId="0"/>
    <xf numFmtId="0" fontId="4" fillId="8" borderId="0"/>
    <xf numFmtId="0" fontId="4" fillId="8" borderId="0"/>
    <xf numFmtId="0" fontId="4" fillId="8" borderId="0"/>
    <xf numFmtId="0" fontId="4" fillId="8" borderId="0"/>
    <xf numFmtId="0" fontId="23" fillId="9" borderId="0"/>
    <xf numFmtId="0" fontId="4" fillId="9" borderId="0"/>
    <xf numFmtId="0" fontId="4" fillId="9" borderId="0"/>
    <xf numFmtId="0" fontId="4" fillId="9" borderId="0"/>
    <xf numFmtId="0" fontId="4" fillId="9" borderId="0"/>
    <xf numFmtId="0" fontId="23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23" fillId="5" borderId="0"/>
    <xf numFmtId="0" fontId="4" fillId="5" borderId="0"/>
    <xf numFmtId="0" fontId="4" fillId="5" borderId="0"/>
    <xf numFmtId="0" fontId="4" fillId="5" borderId="0"/>
    <xf numFmtId="0" fontId="4" fillId="5" borderId="0"/>
    <xf numFmtId="0" fontId="23" fillId="8" borderId="0"/>
    <xf numFmtId="0" fontId="4" fillId="8" borderId="0"/>
    <xf numFmtId="0" fontId="4" fillId="8" borderId="0"/>
    <xf numFmtId="0" fontId="4" fillId="8" borderId="0"/>
    <xf numFmtId="0" fontId="4" fillId="8" borderId="0"/>
    <xf numFmtId="0" fontId="23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24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24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24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24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24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24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24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24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24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24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24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24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25" fillId="20" borderId="1"/>
    <xf numFmtId="0" fontId="6" fillId="7" borderId="2"/>
    <xf numFmtId="0" fontId="6" fillId="7" borderId="2"/>
    <xf numFmtId="0" fontId="6" fillId="7" borderId="2"/>
    <xf numFmtId="0" fontId="6" fillId="7" borderId="2"/>
    <xf numFmtId="0" fontId="26" fillId="21" borderId="3"/>
    <xf numFmtId="0" fontId="7" fillId="22" borderId="4"/>
    <xf numFmtId="0" fontId="7" fillId="22" borderId="4"/>
    <xf numFmtId="0" fontId="7" fillId="22" borderId="4"/>
    <xf numFmtId="0" fontId="7" fillId="22" borderId="4"/>
    <xf numFmtId="0" fontId="27" fillId="21" borderId="1"/>
    <xf numFmtId="0" fontId="8" fillId="22" borderId="2"/>
    <xf numFmtId="0" fontId="8" fillId="22" borderId="2"/>
    <xf numFmtId="0" fontId="8" fillId="22" borderId="2"/>
    <xf numFmtId="0" fontId="8" fillId="22" borderId="2"/>
    <xf numFmtId="0" fontId="28" fillId="0" borderId="5"/>
    <xf numFmtId="0" fontId="9" fillId="0" borderId="5"/>
    <xf numFmtId="0" fontId="9" fillId="0" borderId="5"/>
    <xf numFmtId="0" fontId="9" fillId="0" borderId="5"/>
    <xf numFmtId="0" fontId="9" fillId="0" borderId="5"/>
    <xf numFmtId="0" fontId="29" fillId="0" borderId="6"/>
    <xf numFmtId="0" fontId="10" fillId="0" borderId="6"/>
    <xf numFmtId="0" fontId="10" fillId="0" borderId="6"/>
    <xf numFmtId="0" fontId="10" fillId="0" borderId="6"/>
    <xf numFmtId="0" fontId="10" fillId="0" borderId="6"/>
    <xf numFmtId="0" fontId="30" fillId="0" borderId="7"/>
    <xf numFmtId="0" fontId="11" fillId="0" borderId="7"/>
    <xf numFmtId="0" fontId="11" fillId="0" borderId="7"/>
    <xf numFmtId="0" fontId="11" fillId="0" borderId="7"/>
    <xf numFmtId="0" fontId="11" fillId="0" borderId="7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8"/>
    <xf numFmtId="0" fontId="12" fillId="0" borderId="8"/>
    <xf numFmtId="0" fontId="12" fillId="0" borderId="8"/>
    <xf numFmtId="0" fontId="12" fillId="0" borderId="8"/>
    <xf numFmtId="0" fontId="12" fillId="0" borderId="8"/>
    <xf numFmtId="0" fontId="32" fillId="23" borderId="9"/>
    <xf numFmtId="0" fontId="13" fillId="24" borderId="10"/>
    <xf numFmtId="0" fontId="13" fillId="24" borderId="10"/>
    <xf numFmtId="0" fontId="13" fillId="24" borderId="10"/>
    <xf numFmtId="0" fontId="13" fillId="24" borderId="1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4" fillId="25" borderId="0"/>
    <xf numFmtId="0" fontId="15" fillId="26" borderId="0"/>
    <xf numFmtId="0" fontId="15" fillId="26" borderId="0"/>
    <xf numFmtId="0" fontId="15" fillId="26" borderId="0"/>
    <xf numFmtId="0" fontId="15" fillId="26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35" fillId="27" borderId="0"/>
    <xf numFmtId="0" fontId="16" fillId="3" borderId="0"/>
    <xf numFmtId="0" fontId="16" fillId="3" borderId="0"/>
    <xf numFmtId="0" fontId="16" fillId="3" borderId="0"/>
    <xf numFmtId="0" fontId="16" fillId="3" borderId="0"/>
    <xf numFmtId="0" fontId="3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28" borderId="11"/>
    <xf numFmtId="0" fontId="2" fillId="29" borderId="12"/>
    <xf numFmtId="0" fontId="2" fillId="29" borderId="12"/>
    <xf numFmtId="0" fontId="2" fillId="29" borderId="12"/>
    <xf numFmtId="0" fontId="2" fillId="29" borderId="12"/>
    <xf numFmtId="0" fontId="37" fillId="0" borderId="13"/>
    <xf numFmtId="0" fontId="18" fillId="0" borderId="14"/>
    <xf numFmtId="0" fontId="18" fillId="0" borderId="14"/>
    <xf numFmtId="0" fontId="18" fillId="0" borderId="14"/>
    <xf numFmtId="0" fontId="18" fillId="0" borderId="14"/>
    <xf numFmtId="0" fontId="3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9" fillId="30" borderId="0"/>
    <xf numFmtId="0" fontId="20" fillId="4" borderId="0"/>
    <xf numFmtId="0" fontId="20" fillId="4" borderId="0"/>
    <xf numFmtId="0" fontId="20" fillId="4" borderId="0"/>
    <xf numFmtId="0" fontId="20" fillId="4" borderId="0"/>
    <xf numFmtId="43" fontId="2" fillId="0" borderId="0" applyFont="0" applyFill="0" applyBorder="0" applyAlignment="0" applyProtection="0"/>
    <xf numFmtId="0" fontId="40" fillId="0" borderId="0"/>
    <xf numFmtId="0" fontId="2" fillId="0" borderId="0"/>
  </cellStyleXfs>
  <cellXfs count="75">
    <xf numFmtId="0" fontId="0" fillId="0" borderId="0" xfId="0"/>
    <xf numFmtId="4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41" fillId="0" borderId="0" xfId="201" applyFont="1" applyAlignment="1">
      <alignment vertical="center" wrapText="1"/>
    </xf>
    <xf numFmtId="0" fontId="22" fillId="0" borderId="0" xfId="0" applyFont="1"/>
    <xf numFmtId="0" fontId="2" fillId="0" borderId="0" xfId="200" applyFont="1" applyAlignment="1">
      <alignment horizontal="center" vertical="center"/>
    </xf>
    <xf numFmtId="0" fontId="21" fillId="0" borderId="0" xfId="200" applyAlignment="1">
      <alignment horizontal="center" vertical="center"/>
    </xf>
    <xf numFmtId="0" fontId="21" fillId="0" borderId="0" xfId="200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31" borderId="15" xfId="177" applyFont="1" applyFill="1" applyBorder="1" applyAlignment="1">
      <alignment horizontal="center" vertical="center" wrapText="1"/>
    </xf>
    <xf numFmtId="0" fontId="22" fillId="31" borderId="16" xfId="177" applyFont="1" applyFill="1" applyBorder="1" applyAlignment="1">
      <alignment horizontal="center" vertical="center" wrapText="1"/>
    </xf>
    <xf numFmtId="4" fontId="22" fillId="31" borderId="15" xfId="177" applyNumberFormat="1" applyFont="1" applyFill="1" applyBorder="1" applyAlignment="1">
      <alignment horizontal="center" vertical="center" wrapText="1"/>
    </xf>
    <xf numFmtId="0" fontId="22" fillId="31" borderId="15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165" fontId="22" fillId="0" borderId="17" xfId="234" applyNumberFormat="1" applyFont="1" applyFill="1" applyBorder="1" applyAlignment="1" applyProtection="1">
      <alignment horizontal="center" vertical="center" wrapText="1"/>
    </xf>
    <xf numFmtId="165" fontId="22" fillId="0" borderId="15" xfId="234" applyNumberFormat="1" applyFont="1" applyFill="1" applyBorder="1" applyAlignment="1" applyProtection="1">
      <alignment horizontal="center" vertical="center" wrapText="1"/>
    </xf>
    <xf numFmtId="0" fontId="22" fillId="0" borderId="0" xfId="0" applyFont="1" applyAlignment="1">
      <alignment horizontal="center" vertical="center" wrapText="1" shrinkToFit="1"/>
    </xf>
    <xf numFmtId="0" fontId="44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 shrinkToFit="1"/>
    </xf>
    <xf numFmtId="4" fontId="44" fillId="32" borderId="0" xfId="234" applyNumberFormat="1" applyFont="1" applyFill="1" applyBorder="1" applyAlignment="1">
      <alignment horizontal="center" vertical="center"/>
    </xf>
    <xf numFmtId="0" fontId="44" fillId="0" borderId="0" xfId="0" applyFont="1"/>
    <xf numFmtId="4" fontId="44" fillId="32" borderId="0" xfId="234" applyNumberFormat="1" applyFont="1" applyFill="1" applyBorder="1" applyAlignment="1">
      <alignment horizontal="center" vertical="center" wrapText="1"/>
    </xf>
    <xf numFmtId="0" fontId="44" fillId="0" borderId="18" xfId="177" applyFont="1" applyBorder="1" applyAlignment="1">
      <alignment horizontal="center" wrapText="1"/>
    </xf>
    <xf numFmtId="0" fontId="44" fillId="0" borderId="0" xfId="177" applyFont="1" applyAlignment="1">
      <alignment horizontal="center" wrapText="1"/>
    </xf>
    <xf numFmtId="0" fontId="44" fillId="0" borderId="0" xfId="0" applyFont="1" applyAlignment="1">
      <alignment horizontal="center"/>
    </xf>
    <xf numFmtId="164" fontId="44" fillId="0" borderId="0" xfId="0" applyNumberFormat="1" applyFont="1"/>
    <xf numFmtId="4" fontId="44" fillId="0" borderId="0" xfId="0" applyNumberFormat="1" applyFont="1"/>
    <xf numFmtId="0" fontId="22" fillId="0" borderId="15" xfId="0" applyFont="1" applyBorder="1" applyAlignment="1">
      <alignment horizontal="center" vertical="center" wrapText="1" shrinkToFit="1"/>
    </xf>
    <xf numFmtId="165" fontId="22" fillId="0" borderId="0" xfId="234" applyNumberFormat="1" applyFont="1" applyFill="1" applyBorder="1" applyAlignment="1" applyProtection="1">
      <alignment horizontal="center" vertical="center" wrapText="1"/>
    </xf>
    <xf numFmtId="165" fontId="45" fillId="0" borderId="0" xfId="234" applyNumberFormat="1" applyFont="1" applyFill="1" applyBorder="1" applyAlignment="1" applyProtection="1">
      <alignment horizontal="center" vertical="center" wrapText="1"/>
    </xf>
    <xf numFmtId="0" fontId="44" fillId="0" borderId="18" xfId="0" applyFont="1" applyBorder="1"/>
    <xf numFmtId="4" fontId="46" fillId="0" borderId="15" xfId="236" applyNumberFormat="1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/>
    </xf>
    <xf numFmtId="0" fontId="42" fillId="0" borderId="0" xfId="201" applyFont="1" applyAlignment="1">
      <alignment horizontal="center" vertical="center" wrapText="1"/>
    </xf>
    <xf numFmtId="4" fontId="46" fillId="0" borderId="16" xfId="0" applyNumberFormat="1" applyFont="1" applyFill="1" applyBorder="1" applyAlignment="1">
      <alignment horizontal="center" vertical="center" wrapText="1"/>
    </xf>
    <xf numFmtId="4" fontId="46" fillId="0" borderId="17" xfId="0" applyNumberFormat="1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 shrinkToFit="1"/>
    </xf>
    <xf numFmtId="0" fontId="44" fillId="0" borderId="0" xfId="0" applyFont="1" applyAlignment="1">
      <alignment horizontal="center" vertical="center" wrapText="1"/>
    </xf>
    <xf numFmtId="0" fontId="42" fillId="0" borderId="0" xfId="201" applyFont="1" applyFill="1" applyAlignment="1">
      <alignment horizontal="center" vertical="center" wrapText="1"/>
    </xf>
    <xf numFmtId="0" fontId="41" fillId="0" borderId="0" xfId="201" applyFont="1" applyFill="1" applyAlignment="1">
      <alignment vertical="center" wrapText="1"/>
    </xf>
    <xf numFmtId="0" fontId="22" fillId="0" borderId="0" xfId="0" applyFont="1" applyFill="1"/>
    <xf numFmtId="0" fontId="2" fillId="0" borderId="0" xfId="200" applyFont="1" applyFill="1" applyAlignment="1">
      <alignment horizontal="center" vertical="center"/>
    </xf>
    <xf numFmtId="0" fontId="21" fillId="0" borderId="0" xfId="200" applyFill="1" applyAlignment="1">
      <alignment horizontal="center" vertical="center"/>
    </xf>
    <xf numFmtId="0" fontId="21" fillId="0" borderId="0" xfId="200" applyFill="1" applyAlignment="1">
      <alignment vertical="center"/>
    </xf>
    <xf numFmtId="4" fontId="0" fillId="0" borderId="0" xfId="0" applyNumberFormat="1" applyFill="1"/>
    <xf numFmtId="0" fontId="0" fillId="0" borderId="0" xfId="0" applyFill="1"/>
    <xf numFmtId="0" fontId="22" fillId="0" borderId="19" xfId="177" applyFont="1" applyFill="1" applyBorder="1" applyAlignment="1">
      <alignment horizontal="center" vertical="center" wrapText="1"/>
    </xf>
    <xf numFmtId="0" fontId="22" fillId="0" borderId="19" xfId="177" applyFont="1" applyFill="1" applyBorder="1" applyAlignment="1">
      <alignment horizontal="center" vertical="center" wrapText="1"/>
    </xf>
    <xf numFmtId="0" fontId="22" fillId="0" borderId="16" xfId="177" applyFont="1" applyFill="1" applyBorder="1" applyAlignment="1">
      <alignment horizontal="center" vertical="center" wrapText="1"/>
    </xf>
    <xf numFmtId="0" fontId="22" fillId="0" borderId="17" xfId="177" applyFont="1" applyFill="1" applyBorder="1" applyAlignment="1">
      <alignment horizontal="center" vertical="center" wrapText="1"/>
    </xf>
    <xf numFmtId="4" fontId="22" fillId="0" borderId="19" xfId="177" applyNumberFormat="1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1" fillId="0" borderId="0" xfId="0" applyFont="1" applyFill="1"/>
    <xf numFmtId="0" fontId="22" fillId="0" borderId="20" xfId="177" applyFont="1" applyFill="1" applyBorder="1" applyAlignment="1">
      <alignment horizontal="center" vertical="center" wrapText="1"/>
    </xf>
    <xf numFmtId="0" fontId="22" fillId="0" borderId="20" xfId="177" applyFont="1" applyFill="1" applyBorder="1" applyAlignment="1">
      <alignment horizontal="center" vertical="center" wrapText="1"/>
    </xf>
    <xf numFmtId="0" fontId="22" fillId="0" borderId="16" xfId="177" applyFont="1" applyFill="1" applyBorder="1" applyAlignment="1">
      <alignment horizontal="center" vertical="center" wrapText="1"/>
    </xf>
    <xf numFmtId="4" fontId="22" fillId="0" borderId="20" xfId="177" applyNumberFormat="1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 wrapText="1"/>
    </xf>
    <xf numFmtId="0" fontId="44" fillId="0" borderId="0" xfId="0" applyFont="1" applyFill="1" applyAlignment="1">
      <alignment horizontal="center" vertical="center" wrapText="1"/>
    </xf>
    <xf numFmtId="0" fontId="44" fillId="0" borderId="0" xfId="0" applyFont="1" applyFill="1"/>
    <xf numFmtId="0" fontId="44" fillId="0" borderId="0" xfId="0" applyFont="1" applyFill="1" applyAlignment="1">
      <alignment horizontal="center" vertical="center" wrapText="1" shrinkToFit="1"/>
    </xf>
    <xf numFmtId="4" fontId="44" fillId="0" borderId="0" xfId="234" applyNumberFormat="1" applyFont="1" applyFill="1" applyBorder="1" applyAlignment="1">
      <alignment horizontal="center" vertical="center" wrapText="1"/>
    </xf>
    <xf numFmtId="0" fontId="44" fillId="0" borderId="0" xfId="177" applyFont="1" applyFill="1" applyAlignment="1">
      <alignment horizontal="center" wrapText="1"/>
    </xf>
    <xf numFmtId="0" fontId="44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/>
    </xf>
    <xf numFmtId="0" fontId="44" fillId="0" borderId="18" xfId="177" applyFont="1" applyFill="1" applyBorder="1" applyAlignment="1">
      <alignment horizontal="center" wrapText="1"/>
    </xf>
    <xf numFmtId="0" fontId="44" fillId="0" borderId="0" xfId="0" applyFont="1" applyFill="1" applyAlignment="1"/>
    <xf numFmtId="0" fontId="0" fillId="0" borderId="0" xfId="0" applyFill="1" applyAlignment="1">
      <alignment horizontal="center"/>
    </xf>
    <xf numFmtId="164" fontId="0" fillId="0" borderId="0" xfId="0" applyNumberFormat="1" applyFill="1"/>
  </cellXfs>
  <cellStyles count="237">
    <cellStyle name="20% — акцент1" xfId="1"/>
    <cellStyle name="20% - Акцент1 2" xfId="2"/>
    <cellStyle name="20% - Акцент1 2 2" xfId="3"/>
    <cellStyle name="20% - Акцент1 3" xfId="4"/>
    <cellStyle name="20% - Акцент1 3 2" xfId="5"/>
    <cellStyle name="20% — акцент2" xfId="6"/>
    <cellStyle name="20% - Акцент2 2" xfId="7"/>
    <cellStyle name="20% - Акцент2 2 2" xfId="8"/>
    <cellStyle name="20% - Акцент2 3" xfId="9"/>
    <cellStyle name="20% - Акцент2 3 2" xfId="10"/>
    <cellStyle name="20% — акцент3" xfId="11"/>
    <cellStyle name="20% - Акцент3 2" xfId="12"/>
    <cellStyle name="20% - Акцент3 2 2" xfId="13"/>
    <cellStyle name="20% - Акцент3 3" xfId="14"/>
    <cellStyle name="20% - Акцент3 3 2" xfId="15"/>
    <cellStyle name="20% — акцент4" xfId="16"/>
    <cellStyle name="20% - Акцент4 2" xfId="17"/>
    <cellStyle name="20% - Акцент4 2 2" xfId="18"/>
    <cellStyle name="20% - Акцент4 3" xfId="19"/>
    <cellStyle name="20% - Акцент4 3 2" xfId="20"/>
    <cellStyle name="20% — акцент5" xfId="21"/>
    <cellStyle name="20% - Акцент5 2" xfId="22"/>
    <cellStyle name="20% - Акцент5 2 2" xfId="23"/>
    <cellStyle name="20% - Акцент5 3" xfId="24"/>
    <cellStyle name="20% - Акцент5 3 2" xfId="25"/>
    <cellStyle name="20% — акцент6" xfId="26"/>
    <cellStyle name="20% - Акцент6 2" xfId="27"/>
    <cellStyle name="20% - Акцент6 2 2" xfId="28"/>
    <cellStyle name="20% - Акцент6 3" xfId="29"/>
    <cellStyle name="20% - Акцент6 3 2" xfId="30"/>
    <cellStyle name="40% — акцент1" xfId="31"/>
    <cellStyle name="40% - Акцент1 2" xfId="32"/>
    <cellStyle name="40% - Акцент1 2 2" xfId="33"/>
    <cellStyle name="40% - Акцент1 3" xfId="34"/>
    <cellStyle name="40% - Акцент1 3 2" xfId="35"/>
    <cellStyle name="40% — акцент2" xfId="36"/>
    <cellStyle name="40% - Акцент2 2" xfId="37"/>
    <cellStyle name="40% - Акцент2 2 2" xfId="38"/>
    <cellStyle name="40% - Акцент2 3" xfId="39"/>
    <cellStyle name="40% - Акцент2 3 2" xfId="40"/>
    <cellStyle name="40% — акцент3" xfId="41"/>
    <cellStyle name="40% - Акцент3 2" xfId="42"/>
    <cellStyle name="40% - Акцент3 2 2" xfId="43"/>
    <cellStyle name="40% - Акцент3 3" xfId="44"/>
    <cellStyle name="40% - Акцент3 3 2" xfId="45"/>
    <cellStyle name="40% — акцент4" xfId="46"/>
    <cellStyle name="40% - Акцент4 2" xfId="47"/>
    <cellStyle name="40% - Акцент4 2 2" xfId="48"/>
    <cellStyle name="40% - Акцент4 3" xfId="49"/>
    <cellStyle name="40% - Акцент4 3 2" xfId="50"/>
    <cellStyle name="40% — акцент5" xfId="51"/>
    <cellStyle name="40% - Акцент5 2" xfId="52"/>
    <cellStyle name="40% - Акцент5 2 2" xfId="53"/>
    <cellStyle name="40% - Акцент5 3" xfId="54"/>
    <cellStyle name="40% - Акцент5 3 2" xfId="55"/>
    <cellStyle name="40% — акцент6" xfId="56"/>
    <cellStyle name="40% - Акцент6 2" xfId="57"/>
    <cellStyle name="40% - Акцент6 2 2" xfId="58"/>
    <cellStyle name="40% - Акцент6 3" xfId="59"/>
    <cellStyle name="40% - Акцент6 3 2" xfId="60"/>
    <cellStyle name="60% — акцент1" xfId="61"/>
    <cellStyle name="60% - Акцент1 2" xfId="62"/>
    <cellStyle name="60% - Акцент1 2 2" xfId="63"/>
    <cellStyle name="60% - Акцент1 3" xfId="64"/>
    <cellStyle name="60% - Акцент1 3 2" xfId="65"/>
    <cellStyle name="60% — акцент2" xfId="66"/>
    <cellStyle name="60% - Акцент2 2" xfId="67"/>
    <cellStyle name="60% - Акцент2 2 2" xfId="68"/>
    <cellStyle name="60% - Акцент2 3" xfId="69"/>
    <cellStyle name="60% - Акцент2 3 2" xfId="70"/>
    <cellStyle name="60% — акцент3" xfId="71"/>
    <cellStyle name="60% - Акцент3 2" xfId="72"/>
    <cellStyle name="60% - Акцент3 2 2" xfId="73"/>
    <cellStyle name="60% - Акцент3 3" xfId="74"/>
    <cellStyle name="60% - Акцент3 3 2" xfId="75"/>
    <cellStyle name="60% — акцент4" xfId="76"/>
    <cellStyle name="60% - Акцент4 2" xfId="77"/>
    <cellStyle name="60% - Акцент4 2 2" xfId="78"/>
    <cellStyle name="60% - Акцент4 3" xfId="79"/>
    <cellStyle name="60% - Акцент4 3 2" xfId="80"/>
    <cellStyle name="60% — акцент5" xfId="81"/>
    <cellStyle name="60% - Акцент5 2" xfId="82"/>
    <cellStyle name="60% - Акцент5 2 2" xfId="83"/>
    <cellStyle name="60% - Акцент5 3" xfId="84"/>
    <cellStyle name="60% - Акцент5 3 2" xfId="85"/>
    <cellStyle name="60% — акцент6" xfId="86"/>
    <cellStyle name="60% - Акцент6 2" xfId="87"/>
    <cellStyle name="60% - Акцент6 2 2" xfId="88"/>
    <cellStyle name="60% - Акцент6 3" xfId="89"/>
    <cellStyle name="60% - Акцент6 3 2" xfId="90"/>
    <cellStyle name="Акцент1" xfId="91"/>
    <cellStyle name="Акцент1 2" xfId="92"/>
    <cellStyle name="Акцент1 2 2" xfId="93"/>
    <cellStyle name="Акцент1 3" xfId="94"/>
    <cellStyle name="Акцент1 3 2" xfId="95"/>
    <cellStyle name="Акцент2" xfId="96"/>
    <cellStyle name="Акцент2 2" xfId="97"/>
    <cellStyle name="Акцент2 2 2" xfId="98"/>
    <cellStyle name="Акцент2 3" xfId="99"/>
    <cellStyle name="Акцент2 3 2" xfId="100"/>
    <cellStyle name="Акцент3" xfId="101"/>
    <cellStyle name="Акцент3 2" xfId="102"/>
    <cellStyle name="Акцент3 2 2" xfId="103"/>
    <cellStyle name="Акцент3 3" xfId="104"/>
    <cellStyle name="Акцент3 3 2" xfId="105"/>
    <cellStyle name="Акцент4" xfId="106"/>
    <cellStyle name="Акцент4 2" xfId="107"/>
    <cellStyle name="Акцент4 2 2" xfId="108"/>
    <cellStyle name="Акцент4 3" xfId="109"/>
    <cellStyle name="Акцент4 3 2" xfId="110"/>
    <cellStyle name="Акцент5" xfId="111"/>
    <cellStyle name="Акцент5 2" xfId="112"/>
    <cellStyle name="Акцент5 2 2" xfId="113"/>
    <cellStyle name="Акцент5 3" xfId="114"/>
    <cellStyle name="Акцент5 3 2" xfId="115"/>
    <cellStyle name="Акцент6" xfId="116"/>
    <cellStyle name="Акцент6 2" xfId="117"/>
    <cellStyle name="Акцент6 2 2" xfId="118"/>
    <cellStyle name="Акцент6 3" xfId="119"/>
    <cellStyle name="Акцент6 3 2" xfId="120"/>
    <cellStyle name="Ввод " xfId="121"/>
    <cellStyle name="Ввод  2" xfId="122"/>
    <cellStyle name="Ввод  2 2" xfId="123"/>
    <cellStyle name="Ввод  3" xfId="124"/>
    <cellStyle name="Ввод  3 2" xfId="125"/>
    <cellStyle name="Вывод" xfId="126"/>
    <cellStyle name="Вывод 2" xfId="127"/>
    <cellStyle name="Вывод 2 2" xfId="128"/>
    <cellStyle name="Вывод 3" xfId="129"/>
    <cellStyle name="Вывод 3 2" xfId="130"/>
    <cellStyle name="Вычисление" xfId="131"/>
    <cellStyle name="Вычисление 2" xfId="132"/>
    <cellStyle name="Вычисление 2 2" xfId="133"/>
    <cellStyle name="Вычисление 3" xfId="134"/>
    <cellStyle name="Вычисление 3 2" xfId="135"/>
    <cellStyle name="Заголовок 1" xfId="136"/>
    <cellStyle name="Заголовок 1 2" xfId="137"/>
    <cellStyle name="Заголовок 1 2 2" xfId="138"/>
    <cellStyle name="Заголовок 1 3" xfId="139"/>
    <cellStyle name="Заголовок 1 3 2" xfId="140"/>
    <cellStyle name="Заголовок 2" xfId="141"/>
    <cellStyle name="Заголовок 2 2" xfId="142"/>
    <cellStyle name="Заголовок 2 2 2" xfId="143"/>
    <cellStyle name="Заголовок 2 3" xfId="144"/>
    <cellStyle name="Заголовок 2 3 2" xfId="145"/>
    <cellStyle name="Заголовок 3" xfId="146"/>
    <cellStyle name="Заголовок 3 2" xfId="147"/>
    <cellStyle name="Заголовок 3 2 2" xfId="148"/>
    <cellStyle name="Заголовок 3 3" xfId="149"/>
    <cellStyle name="Заголовок 3 3 2" xfId="150"/>
    <cellStyle name="Заголовок 4" xfId="151"/>
    <cellStyle name="Заголовок 4 2" xfId="152"/>
    <cellStyle name="Заголовок 4 2 2" xfId="153"/>
    <cellStyle name="Заголовок 4 3" xfId="154"/>
    <cellStyle name="Заголовок 4 3 2" xfId="155"/>
    <cellStyle name="Итог" xfId="156"/>
    <cellStyle name="Итог 2" xfId="157"/>
    <cellStyle name="Итог 2 2" xfId="158"/>
    <cellStyle name="Итог 3" xfId="159"/>
    <cellStyle name="Итог 3 2" xfId="160"/>
    <cellStyle name="Контрольная ячейка" xfId="161"/>
    <cellStyle name="Контрольная ячейка 2" xfId="162"/>
    <cellStyle name="Контрольная ячейка 2 2" xfId="163"/>
    <cellStyle name="Контрольная ячейка 3" xfId="164"/>
    <cellStyle name="Контрольная ячейка 3 2" xfId="165"/>
    <cellStyle name="Название" xfId="166"/>
    <cellStyle name="Название 2" xfId="167"/>
    <cellStyle name="Название 2 2" xfId="168"/>
    <cellStyle name="Название 3" xfId="169"/>
    <cellStyle name="Название 3 2" xfId="170"/>
    <cellStyle name="Нейтральный" xfId="171"/>
    <cellStyle name="Нейтральный 2" xfId="172"/>
    <cellStyle name="Нейтральный 2 2" xfId="173"/>
    <cellStyle name="Нейтральный 3" xfId="174"/>
    <cellStyle name="Нейтральный 3 2" xfId="175"/>
    <cellStyle name="Обычный" xfId="0" builtinId="0"/>
    <cellStyle name="Обычный 10" xfId="176"/>
    <cellStyle name="Обычный 10 2" xfId="235"/>
    <cellStyle name="Обычный 10 2 4 2" xfId="236"/>
    <cellStyle name="Обычный 2" xfId="177"/>
    <cellStyle name="Обычный 2 2" xfId="178"/>
    <cellStyle name="Обычный 2 3" xfId="179"/>
    <cellStyle name="Обычный 2 4" xfId="180"/>
    <cellStyle name="Обычный 2 5" xfId="181"/>
    <cellStyle name="Обычный 3" xfId="182"/>
    <cellStyle name="Обычный 3 2" xfId="183"/>
    <cellStyle name="Обычный 3 3" xfId="184"/>
    <cellStyle name="Обычный 3 4" xfId="185"/>
    <cellStyle name="Обычный 3 5" xfId="186"/>
    <cellStyle name="Обычный 3 6" xfId="187"/>
    <cellStyle name="Обычный 3 7" xfId="188"/>
    <cellStyle name="Обычный 4" xfId="189"/>
    <cellStyle name="Обычный 4 2" xfId="190"/>
    <cellStyle name="Обычный 4 3" xfId="191"/>
    <cellStyle name="Обычный 4 4" xfId="192"/>
    <cellStyle name="Обычный 4 5" xfId="193"/>
    <cellStyle name="Обычный 4 6" xfId="194"/>
    <cellStyle name="Обычный 4 7" xfId="195"/>
    <cellStyle name="Обычный 4 8" xfId="196"/>
    <cellStyle name="Обычный 4 9" xfId="197"/>
    <cellStyle name="Обычный 5" xfId="198"/>
    <cellStyle name="Обычный 6" xfId="199"/>
    <cellStyle name="Обычный 7" xfId="200"/>
    <cellStyle name="Обычный 7 2" xfId="201"/>
    <cellStyle name="Обычный 8" xfId="202"/>
    <cellStyle name="Обычный 9" xfId="203"/>
    <cellStyle name="Плохой" xfId="204"/>
    <cellStyle name="Плохой 2" xfId="205"/>
    <cellStyle name="Плохой 2 2" xfId="206"/>
    <cellStyle name="Плохой 3" xfId="207"/>
    <cellStyle name="Плохой 3 2" xfId="208"/>
    <cellStyle name="Пояснение" xfId="209"/>
    <cellStyle name="Пояснение 2" xfId="210"/>
    <cellStyle name="Пояснение 2 2" xfId="211"/>
    <cellStyle name="Пояснение 3" xfId="212"/>
    <cellStyle name="Пояснение 3 2" xfId="213"/>
    <cellStyle name="Примечание" xfId="214"/>
    <cellStyle name="Примечание 2" xfId="215"/>
    <cellStyle name="Примечание 2 2" xfId="216"/>
    <cellStyle name="Примечание 3" xfId="217"/>
    <cellStyle name="Примечание 3 2" xfId="218"/>
    <cellStyle name="Связанная ячейка" xfId="219"/>
    <cellStyle name="Связанная ячейка 2" xfId="220"/>
    <cellStyle name="Связанная ячейка 2 2" xfId="221"/>
    <cellStyle name="Связанная ячейка 3" xfId="222"/>
    <cellStyle name="Связанная ячейка 3 2" xfId="223"/>
    <cellStyle name="Текст предупреждения" xfId="224"/>
    <cellStyle name="Текст предупреждения 2" xfId="225"/>
    <cellStyle name="Текст предупреждения 2 2" xfId="226"/>
    <cellStyle name="Текст предупреждения 3" xfId="227"/>
    <cellStyle name="Текст предупреждения 3 2" xfId="228"/>
    <cellStyle name="Финансовый" xfId="234" builtinId="3"/>
    <cellStyle name="Хороший" xfId="229"/>
    <cellStyle name="Хороший 2" xfId="230"/>
    <cellStyle name="Хороший 2 2" xfId="231"/>
    <cellStyle name="Хороший 3" xfId="232"/>
    <cellStyle name="Хороший 3 2" xfId="233"/>
  </cellStyles>
  <dxfs count="0"/>
  <tableStyles count="0" defaultTableStyle="TableStyleMedium2" defaultPivotStyle="PivotStyleLight16"/>
  <colors>
    <mruColors>
      <color rgb="FFCCFFCC"/>
      <color rgb="FF99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L15"/>
  <sheetViews>
    <sheetView tabSelected="1" zoomScale="90" zoomScaleNormal="90" zoomScaleSheetLayoutView="80" workbookViewId="0">
      <pane xSplit="3" ySplit="3" topLeftCell="D4" activePane="bottomRight" state="frozen"/>
      <selection pane="topRight" activeCell="G1" sqref="G1"/>
      <selection pane="bottomLeft" activeCell="A6" sqref="A6"/>
      <selection pane="bottomRight" activeCell="D3" sqref="D3"/>
    </sheetView>
  </sheetViews>
  <sheetFormatPr defaultColWidth="9.140625" defaultRowHeight="12.75" customHeight="1"/>
  <cols>
    <col min="1" max="1" width="14.85546875" style="73" customWidth="1"/>
    <col min="2" max="4" width="29" style="73" customWidth="1"/>
    <col min="5" max="5" width="24.42578125" style="74" customWidth="1"/>
    <col min="6" max="7" width="19.7109375" style="48" customWidth="1"/>
    <col min="8" max="8" width="18.85546875" style="47" customWidth="1"/>
    <col min="9" max="9" width="15.140625" style="48" customWidth="1"/>
    <col min="10" max="10" width="13.42578125" style="48" customWidth="1"/>
    <col min="11" max="11" width="22.140625" style="48" customWidth="1"/>
    <col min="12" max="16" width="9.140625" style="48"/>
    <col min="17" max="17" width="12.85546875" style="48" bestFit="1" customWidth="1"/>
    <col min="18" max="16384" width="9.140625" style="48"/>
  </cols>
  <sheetData>
    <row r="1" spans="1:12" s="43" customFormat="1" ht="111" customHeight="1">
      <c r="A1" s="41" t="s">
        <v>21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2">
      <c r="A2" s="44"/>
      <c r="B2" s="45"/>
      <c r="C2" s="44"/>
      <c r="D2" s="44"/>
      <c r="E2" s="46"/>
      <c r="F2" s="46"/>
      <c r="G2" s="46"/>
    </row>
    <row r="3" spans="1:12" s="55" customFormat="1" ht="168.75" customHeight="1">
      <c r="A3" s="49" t="s">
        <v>0</v>
      </c>
      <c r="B3" s="49" t="s">
        <v>1</v>
      </c>
      <c r="C3" s="49" t="s">
        <v>7</v>
      </c>
      <c r="D3" s="50" t="s">
        <v>29</v>
      </c>
      <c r="E3" s="49" t="s">
        <v>30</v>
      </c>
      <c r="F3" s="51" t="s">
        <v>9</v>
      </c>
      <c r="G3" s="52"/>
      <c r="H3" s="53" t="s">
        <v>3</v>
      </c>
      <c r="I3" s="54" t="s">
        <v>24</v>
      </c>
      <c r="J3" s="54" t="s">
        <v>15</v>
      </c>
      <c r="K3" s="54" t="s">
        <v>25</v>
      </c>
    </row>
    <row r="4" spans="1:12" s="55" customFormat="1" ht="29.25" customHeight="1">
      <c r="A4" s="56"/>
      <c r="B4" s="56"/>
      <c r="C4" s="56"/>
      <c r="D4" s="57"/>
      <c r="E4" s="56"/>
      <c r="F4" s="58" t="s">
        <v>26</v>
      </c>
      <c r="G4" s="58" t="s">
        <v>27</v>
      </c>
      <c r="H4" s="59"/>
      <c r="I4" s="60"/>
      <c r="J4" s="60"/>
      <c r="K4" s="60"/>
    </row>
    <row r="5" spans="1:12" s="63" customFormat="1" ht="179.25" customHeight="1">
      <c r="A5" s="61">
        <v>7726747370</v>
      </c>
      <c r="B5" s="62" t="s">
        <v>2</v>
      </c>
      <c r="C5" s="61" t="s">
        <v>8</v>
      </c>
      <c r="D5" s="17">
        <v>3643.2</v>
      </c>
      <c r="E5" s="17">
        <f>10040-D5</f>
        <v>6396.8</v>
      </c>
      <c r="F5" s="18">
        <f>387.3*0+390.31/1.2</f>
        <v>325.25833333333333</v>
      </c>
      <c r="G5" s="18">
        <f>447.18/1.2</f>
        <v>372.65000000000003</v>
      </c>
      <c r="H5" s="18">
        <f>D5*F5+E5*G5</f>
        <v>3568748.6800000006</v>
      </c>
      <c r="I5" s="18">
        <f>270370.989583333*0+208426.61+195090.95+197823.13</f>
        <v>601340.68999999994</v>
      </c>
      <c r="J5" s="18">
        <f>E5*G5/6</f>
        <v>397294.58666666673</v>
      </c>
      <c r="K5" s="18">
        <f>H5+I5-J5</f>
        <v>3772794.7833333337</v>
      </c>
    </row>
    <row r="6" spans="1:12" s="65" customFormat="1" ht="34.5" customHeight="1">
      <c r="A6" s="64"/>
      <c r="B6" s="64"/>
      <c r="K6" s="66"/>
    </row>
    <row r="7" spans="1:12" s="65" customFormat="1" ht="34.5" customHeight="1">
      <c r="A7" s="64"/>
      <c r="B7" s="64"/>
      <c r="C7" s="66"/>
      <c r="D7" s="66"/>
      <c r="E7" s="66"/>
      <c r="F7" s="18">
        <f>D5*F5</f>
        <v>1184981.1599999999</v>
      </c>
      <c r="G7" s="18">
        <f>E5*G5/6</f>
        <v>397294.58666666673</v>
      </c>
      <c r="H7" s="64"/>
      <c r="I7" s="37" t="s">
        <v>28</v>
      </c>
      <c r="J7" s="38"/>
      <c r="K7" s="34">
        <v>1558143.49</v>
      </c>
    </row>
    <row r="8" spans="1:12" s="65" customFormat="1" ht="59.25" customHeight="1">
      <c r="A8" s="64"/>
      <c r="B8" s="64"/>
      <c r="C8" s="66"/>
      <c r="D8" s="66"/>
      <c r="E8" s="66"/>
      <c r="F8" s="64"/>
      <c r="G8" s="64"/>
      <c r="H8" s="64"/>
      <c r="I8" s="37" t="s">
        <v>22</v>
      </c>
      <c r="J8" s="38"/>
      <c r="K8" s="34">
        <f>K5-K7</f>
        <v>2214651.2933333339</v>
      </c>
    </row>
    <row r="9" spans="1:12" ht="12.75" customHeight="1">
      <c r="A9" s="64"/>
      <c r="B9" s="64"/>
      <c r="C9" s="66"/>
      <c r="D9" s="66"/>
      <c r="E9" s="66"/>
      <c r="F9" s="64"/>
      <c r="G9" s="64"/>
      <c r="H9" s="64"/>
      <c r="I9" s="67"/>
      <c r="J9" s="67"/>
    </row>
    <row r="10" spans="1:12" ht="12.75" customHeight="1">
      <c r="A10" s="64"/>
      <c r="B10" s="64"/>
      <c r="C10" s="68"/>
      <c r="D10" s="68"/>
      <c r="E10" s="68"/>
      <c r="F10" s="65"/>
      <c r="G10" s="65"/>
      <c r="H10" s="68"/>
      <c r="I10" s="68"/>
      <c r="J10" s="65"/>
    </row>
    <row r="11" spans="1:12" ht="12.75" customHeight="1">
      <c r="A11" s="64"/>
      <c r="B11" s="64"/>
      <c r="C11" s="66"/>
      <c r="D11" s="66"/>
      <c r="E11" s="66"/>
      <c r="F11" s="64"/>
      <c r="G11" s="64"/>
      <c r="H11" s="64"/>
      <c r="I11" s="64"/>
      <c r="J11" s="64"/>
    </row>
    <row r="12" spans="1:12" ht="30" hidden="1" customHeight="1">
      <c r="A12" s="69"/>
      <c r="B12" s="69"/>
      <c r="C12" s="70" t="s">
        <v>23</v>
      </c>
      <c r="D12" s="70"/>
      <c r="E12" s="70"/>
      <c r="F12" s="71"/>
      <c r="G12" s="71"/>
      <c r="H12" s="70" t="s">
        <v>6</v>
      </c>
      <c r="I12" s="70"/>
      <c r="J12" s="72"/>
    </row>
    <row r="13" spans="1:12" ht="12.75" hidden="1" customHeight="1"/>
    <row r="14" spans="1:12" ht="12.75" hidden="1" customHeight="1"/>
    <row r="15" spans="1:12" ht="12.75" hidden="1" customHeight="1"/>
  </sheetData>
  <mergeCells count="14">
    <mergeCell ref="C12:E12"/>
    <mergeCell ref="A1:K1"/>
    <mergeCell ref="I7:J7"/>
    <mergeCell ref="I8:J8"/>
    <mergeCell ref="A3:A4"/>
    <mergeCell ref="B3:B4"/>
    <mergeCell ref="C3:C4"/>
    <mergeCell ref="E3:E4"/>
    <mergeCell ref="F3:G3"/>
    <mergeCell ref="H3:H4"/>
    <mergeCell ref="I3:I4"/>
    <mergeCell ref="J3:J4"/>
    <mergeCell ref="K3:K4"/>
    <mergeCell ref="H12:I12"/>
  </mergeCells>
  <pageMargins left="0.27559055118110237" right="0.39370078740157483" top="0.39370078740157483" bottom="0.39370078740157483" header="0" footer="0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zoomScale="80" zoomScaleNormal="80" workbookViewId="0">
      <selection activeCell="E4" sqref="E4"/>
    </sheetView>
  </sheetViews>
  <sheetFormatPr defaultColWidth="9.140625" defaultRowHeight="12.75"/>
  <cols>
    <col min="1" max="1" width="14.85546875" style="3" customWidth="1"/>
    <col min="2" max="3" width="29" style="3" customWidth="1"/>
    <col min="4" max="4" width="24.42578125" style="2" customWidth="1"/>
    <col min="5" max="5" width="19.7109375" customWidth="1"/>
    <col min="6" max="6" width="18.85546875" style="1" customWidth="1"/>
    <col min="7" max="7" width="15.140625" customWidth="1"/>
    <col min="8" max="8" width="13.42578125" customWidth="1"/>
    <col min="9" max="9" width="22.140625" customWidth="1"/>
  </cols>
  <sheetData>
    <row r="1" spans="1:10" s="5" customFormat="1" ht="111" customHeight="1">
      <c r="A1" s="36" t="s">
        <v>12</v>
      </c>
      <c r="B1" s="36"/>
      <c r="C1" s="36"/>
      <c r="D1" s="36"/>
      <c r="E1" s="36"/>
      <c r="F1" s="36"/>
      <c r="G1" s="36"/>
      <c r="H1" s="36"/>
      <c r="I1" s="36"/>
      <c r="J1" s="4"/>
    </row>
    <row r="2" spans="1:10">
      <c r="A2" s="6"/>
      <c r="B2" s="7"/>
      <c r="C2" s="6"/>
      <c r="D2" s="8"/>
      <c r="E2" s="8"/>
    </row>
    <row r="3" spans="1:10" s="9" customFormat="1" ht="168.75" customHeight="1">
      <c r="A3" s="12" t="s">
        <v>0</v>
      </c>
      <c r="B3" s="12" t="s">
        <v>1</v>
      </c>
      <c r="C3" s="12" t="s">
        <v>7</v>
      </c>
      <c r="D3" s="13" t="s">
        <v>13</v>
      </c>
      <c r="E3" s="13" t="s">
        <v>9</v>
      </c>
      <c r="F3" s="14" t="s">
        <v>3</v>
      </c>
      <c r="G3" s="15" t="s">
        <v>14</v>
      </c>
      <c r="H3" s="15" t="s">
        <v>15</v>
      </c>
      <c r="I3" s="15" t="s">
        <v>16</v>
      </c>
    </row>
    <row r="4" spans="1:10" s="10" customFormat="1" ht="179.25" customHeight="1">
      <c r="A4" s="16">
        <v>7726747370</v>
      </c>
      <c r="B4" s="30" t="s">
        <v>2</v>
      </c>
      <c r="C4" s="16" t="s">
        <v>8</v>
      </c>
      <c r="D4" s="17">
        <f>'2024 год'!E5</f>
        <v>6396.8</v>
      </c>
      <c r="E4" s="18">
        <f>'2024 год'!F5*1.046</f>
        <v>340.22021666666666</v>
      </c>
      <c r="F4" s="18">
        <f>D4*E4</f>
        <v>2176320.6819733335</v>
      </c>
      <c r="G4" s="18">
        <f>'2024 год'!J5</f>
        <v>397294.58666666673</v>
      </c>
      <c r="H4" s="18">
        <f>F4/12</f>
        <v>181360.05683111111</v>
      </c>
      <c r="I4" s="18">
        <f>F4+G4-H4</f>
        <v>2392255.2118088892</v>
      </c>
    </row>
    <row r="5" spans="1:10" s="10" customFormat="1" ht="64.5" customHeight="1">
      <c r="A5" s="11"/>
      <c r="B5" s="19"/>
      <c r="C5" s="11"/>
      <c r="D5" s="31"/>
      <c r="E5" s="32"/>
      <c r="F5" s="31"/>
      <c r="G5" s="32"/>
      <c r="H5" s="31"/>
      <c r="I5" s="31"/>
    </row>
    <row r="6" spans="1:10" ht="16.5" customHeight="1">
      <c r="A6" s="11"/>
      <c r="B6" s="11"/>
      <c r="C6" s="19"/>
      <c r="D6" s="19"/>
      <c r="E6" s="11"/>
      <c r="F6" s="11"/>
      <c r="G6" s="11"/>
      <c r="H6" s="11"/>
      <c r="I6" s="19"/>
    </row>
    <row r="7" spans="1:10" s="23" customFormat="1" ht="34.5" customHeight="1">
      <c r="A7" s="20"/>
      <c r="B7" s="20"/>
      <c r="C7" s="21" t="s">
        <v>4</v>
      </c>
      <c r="D7" s="21"/>
      <c r="E7" s="20"/>
      <c r="F7" s="20"/>
      <c r="G7" s="22"/>
      <c r="H7" s="22"/>
      <c r="I7" s="22"/>
    </row>
    <row r="8" spans="1:10" s="23" customFormat="1" ht="15.75" customHeight="1">
      <c r="A8" s="20"/>
      <c r="B8" s="20"/>
      <c r="C8" s="21"/>
      <c r="D8" s="21"/>
      <c r="E8" s="20"/>
      <c r="F8" s="20"/>
      <c r="G8" s="24"/>
      <c r="H8" s="24"/>
      <c r="I8" s="22"/>
    </row>
    <row r="9" spans="1:10" s="23" customFormat="1" ht="34.5" customHeight="1">
      <c r="A9" s="20"/>
      <c r="B9" s="20"/>
      <c r="C9" s="39" t="s">
        <v>5</v>
      </c>
      <c r="D9" s="39"/>
      <c r="E9" s="25"/>
      <c r="F9" s="33"/>
      <c r="G9" s="40" t="s">
        <v>6</v>
      </c>
      <c r="H9" s="40"/>
      <c r="I9" s="21"/>
    </row>
    <row r="10" spans="1:10" s="23" customFormat="1" ht="41.25" customHeight="1">
      <c r="A10" s="20"/>
      <c r="B10" s="20"/>
      <c r="C10" s="26"/>
      <c r="D10" s="26"/>
      <c r="F10" s="26"/>
      <c r="G10" s="26"/>
    </row>
    <row r="11" spans="1:10" s="23" customFormat="1" ht="34.5" customHeight="1">
      <c r="A11" s="20"/>
      <c r="B11" s="20"/>
      <c r="C11" s="21"/>
      <c r="D11" s="21"/>
      <c r="E11" s="20"/>
      <c r="F11" s="20"/>
      <c r="G11" s="20"/>
      <c r="H11" s="20"/>
      <c r="I11" s="21"/>
    </row>
    <row r="12" spans="1:10" s="23" customFormat="1" ht="33.75" customHeight="1">
      <c r="A12" s="27"/>
      <c r="B12" s="27"/>
      <c r="C12" s="35" t="s">
        <v>10</v>
      </c>
      <c r="D12" s="35"/>
      <c r="E12" s="25"/>
      <c r="F12" s="33"/>
      <c r="G12" s="35" t="s">
        <v>11</v>
      </c>
      <c r="H12" s="35"/>
    </row>
  </sheetData>
  <mergeCells count="5">
    <mergeCell ref="A1:I1"/>
    <mergeCell ref="C9:D9"/>
    <mergeCell ref="G9:H9"/>
    <mergeCell ref="C12:D12"/>
    <mergeCell ref="G12:H12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zoomScale="80" zoomScaleNormal="80" workbookViewId="0">
      <selection activeCell="B4" sqref="B4"/>
    </sheetView>
  </sheetViews>
  <sheetFormatPr defaultColWidth="9.140625" defaultRowHeight="12.75"/>
  <cols>
    <col min="1" max="1" width="14.85546875" style="3" customWidth="1"/>
    <col min="2" max="3" width="29" style="3" customWidth="1"/>
    <col min="4" max="4" width="24.42578125" style="2" customWidth="1"/>
    <col min="5" max="5" width="19.7109375" customWidth="1"/>
    <col min="6" max="6" width="18.85546875" style="1" customWidth="1"/>
    <col min="7" max="7" width="15.140625" customWidth="1"/>
    <col min="8" max="8" width="13.42578125" customWidth="1"/>
    <col min="9" max="9" width="22.140625" customWidth="1"/>
  </cols>
  <sheetData>
    <row r="1" spans="1:10" s="5" customFormat="1" ht="111" customHeight="1">
      <c r="A1" s="36" t="s">
        <v>17</v>
      </c>
      <c r="B1" s="36"/>
      <c r="C1" s="36"/>
      <c r="D1" s="36"/>
      <c r="E1" s="36"/>
      <c r="F1" s="36"/>
      <c r="G1" s="36"/>
      <c r="H1" s="36"/>
      <c r="I1" s="36"/>
      <c r="J1" s="4"/>
    </row>
    <row r="2" spans="1:10">
      <c r="A2" s="6"/>
      <c r="B2" s="7"/>
      <c r="C2" s="6"/>
      <c r="D2" s="8"/>
      <c r="E2" s="8"/>
    </row>
    <row r="3" spans="1:10" s="9" customFormat="1" ht="168.75" customHeight="1">
      <c r="A3" s="12" t="s">
        <v>0</v>
      </c>
      <c r="B3" s="12" t="s">
        <v>1</v>
      </c>
      <c r="C3" s="12" t="s">
        <v>7</v>
      </c>
      <c r="D3" s="13" t="s">
        <v>18</v>
      </c>
      <c r="E3" s="13" t="s">
        <v>9</v>
      </c>
      <c r="F3" s="14" t="s">
        <v>3</v>
      </c>
      <c r="G3" s="15" t="s">
        <v>15</v>
      </c>
      <c r="H3" s="15" t="s">
        <v>19</v>
      </c>
      <c r="I3" s="15" t="s">
        <v>20</v>
      </c>
    </row>
    <row r="4" spans="1:10" s="10" customFormat="1" ht="179.25" customHeight="1">
      <c r="A4" s="16">
        <v>7726747370</v>
      </c>
      <c r="B4" s="30" t="s">
        <v>2</v>
      </c>
      <c r="C4" s="16" t="s">
        <v>8</v>
      </c>
      <c r="D4" s="17">
        <f>'2024'!D4</f>
        <v>6396.8</v>
      </c>
      <c r="E4" s="18">
        <f>'2024'!E4*1.04</f>
        <v>353.82902533333333</v>
      </c>
      <c r="F4" s="18">
        <f>D4*E4</f>
        <v>2263373.509252267</v>
      </c>
      <c r="G4" s="18">
        <f>'2024'!H4</f>
        <v>181360.05683111111</v>
      </c>
      <c r="H4" s="18">
        <f>F4/12</f>
        <v>188614.45910435557</v>
      </c>
      <c r="I4" s="18">
        <f>F4+G4-H4</f>
        <v>2256119.1069790227</v>
      </c>
    </row>
    <row r="5" spans="1:10" s="10" customFormat="1" ht="64.5" customHeight="1">
      <c r="A5" s="11"/>
      <c r="B5" s="19"/>
      <c r="C5" s="11"/>
      <c r="D5" s="31"/>
      <c r="E5" s="31"/>
      <c r="F5" s="31"/>
      <c r="G5" s="31"/>
      <c r="H5" s="31"/>
      <c r="I5" s="31"/>
    </row>
    <row r="6" spans="1:10" ht="16.5" customHeight="1">
      <c r="A6" s="11"/>
      <c r="B6" s="11"/>
      <c r="C6" s="19"/>
      <c r="D6" s="19"/>
      <c r="E6" s="11"/>
      <c r="F6" s="11"/>
      <c r="G6" s="11"/>
      <c r="H6" s="11"/>
      <c r="I6" s="19"/>
    </row>
    <row r="7" spans="1:10" s="23" customFormat="1" ht="34.5" customHeight="1">
      <c r="A7" s="20"/>
      <c r="B7" s="20"/>
      <c r="C7" s="21" t="s">
        <v>4</v>
      </c>
      <c r="D7" s="21"/>
      <c r="E7" s="20"/>
      <c r="F7" s="20"/>
      <c r="G7" s="22"/>
      <c r="H7" s="22"/>
      <c r="I7" s="22"/>
    </row>
    <row r="8" spans="1:10" s="23" customFormat="1" ht="15.75" customHeight="1">
      <c r="A8" s="20"/>
      <c r="B8" s="20"/>
      <c r="C8" s="21"/>
      <c r="D8" s="21"/>
      <c r="E8" s="20"/>
      <c r="F8" s="20"/>
      <c r="G8" s="24"/>
      <c r="H8" s="24"/>
      <c r="I8" s="22"/>
    </row>
    <row r="9" spans="1:10" s="23" customFormat="1" ht="34.5" customHeight="1">
      <c r="A9" s="20"/>
      <c r="B9" s="20"/>
      <c r="C9" s="39" t="s">
        <v>5</v>
      </c>
      <c r="D9" s="39"/>
      <c r="E9" s="25"/>
      <c r="F9" s="33"/>
      <c r="G9" s="40" t="s">
        <v>6</v>
      </c>
      <c r="H9" s="40"/>
      <c r="I9" s="21"/>
    </row>
    <row r="10" spans="1:10" s="23" customFormat="1" ht="41.25" customHeight="1">
      <c r="A10" s="20"/>
      <c r="B10" s="20"/>
      <c r="C10" s="26"/>
      <c r="D10" s="26"/>
      <c r="F10" s="26"/>
      <c r="G10" s="26"/>
    </row>
    <row r="11" spans="1:10" s="23" customFormat="1" ht="34.5" customHeight="1">
      <c r="A11" s="20"/>
      <c r="B11" s="20"/>
      <c r="C11" s="21"/>
      <c r="D11" s="21"/>
      <c r="E11" s="20"/>
      <c r="F11" s="20"/>
      <c r="G11" s="20"/>
      <c r="H11" s="20"/>
      <c r="I11" s="21"/>
    </row>
    <row r="12" spans="1:10" s="23" customFormat="1" ht="33.75" customHeight="1">
      <c r="A12" s="27"/>
      <c r="B12" s="27"/>
      <c r="C12" s="35" t="s">
        <v>10</v>
      </c>
      <c r="D12" s="35"/>
      <c r="E12" s="25"/>
      <c r="F12" s="33"/>
      <c r="G12" s="35" t="s">
        <v>11</v>
      </c>
      <c r="H12" s="35"/>
    </row>
    <row r="13" spans="1:10" s="23" customFormat="1" ht="12.75" customHeight="1">
      <c r="A13" s="27"/>
      <c r="B13" s="27"/>
      <c r="C13" s="27"/>
      <c r="D13" s="28"/>
      <c r="F13" s="29"/>
    </row>
  </sheetData>
  <mergeCells count="5">
    <mergeCell ref="C12:D12"/>
    <mergeCell ref="A1:I1"/>
    <mergeCell ref="C9:D9"/>
    <mergeCell ref="G9:H9"/>
    <mergeCell ref="G12:H12"/>
  </mergeCells>
  <pageMargins left="0.70866141732283472" right="0.70866141732283472" top="0.74803149606299213" bottom="0.74803149606299213" header="0.31496062992125984" footer="0.31496062992125984"/>
  <pageSetup paperSize="9" scale="4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2024 год</vt:lpstr>
      <vt:lpstr>2024</vt:lpstr>
      <vt:lpstr>2025</vt:lpstr>
      <vt:lpstr>'2024'!Область_печати</vt:lpstr>
      <vt:lpstr>'2024 год'!Область_печати</vt:lpstr>
      <vt:lpstr>'2025'!Область_печати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minfin user</cp:lastModifiedBy>
  <cp:lastPrinted>2024-09-13T11:32:57Z</cp:lastPrinted>
  <dcterms:created xsi:type="dcterms:W3CDTF">2011-02-24T08:11:32Z</dcterms:created>
  <dcterms:modified xsi:type="dcterms:W3CDTF">2024-09-13T11:32:59Z</dcterms:modified>
</cp:coreProperties>
</file>