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Лист1!$13:$15</definedName>
    <definedName name="_xlnm.Print_Area" localSheetId="0">Лист1!$A$1:$M$69</definedName>
  </definedNames>
  <calcPr calcId="125725"/>
</workbook>
</file>

<file path=xl/calcChain.xml><?xml version="1.0" encoding="utf-8"?>
<calcChain xmlns="http://schemas.openxmlformats.org/spreadsheetml/2006/main">
  <c r="C55" i="9"/>
  <c r="J55"/>
  <c r="G50"/>
  <c r="L65" l="1"/>
  <c r="K65"/>
  <c r="L66"/>
  <c r="K66"/>
  <c r="L67"/>
  <c r="K67"/>
  <c r="I65"/>
  <c r="I66"/>
  <c r="H65"/>
  <c r="H66"/>
  <c r="I24"/>
  <c r="H24"/>
  <c r="G24"/>
  <c r="H19"/>
  <c r="J22" l="1"/>
  <c r="G27"/>
  <c r="G28"/>
  <c r="G29"/>
  <c r="J66"/>
  <c r="J65" s="1"/>
  <c r="J67"/>
  <c r="C65"/>
  <c r="C66"/>
  <c r="G66" l="1"/>
  <c r="G65" l="1"/>
  <c r="G54" l="1"/>
  <c r="G55"/>
  <c r="J20"/>
  <c r="C17"/>
  <c r="G23"/>
  <c r="J18"/>
  <c r="L43" l="1"/>
  <c r="K43"/>
  <c r="F43"/>
  <c r="F28" s="1"/>
  <c r="E43"/>
  <c r="D43"/>
  <c r="L25"/>
  <c r="K25"/>
  <c r="J25"/>
  <c r="J26"/>
  <c r="J43" s="1"/>
  <c r="C26"/>
  <c r="C43" s="1"/>
  <c r="L18" l="1"/>
  <c r="L17" s="1"/>
  <c r="K18"/>
  <c r="K17" s="1"/>
  <c r="J17"/>
  <c r="J16" s="1"/>
  <c r="L20"/>
  <c r="L19" s="1"/>
  <c r="K20"/>
  <c r="K19" s="1"/>
  <c r="J19"/>
  <c r="L24"/>
  <c r="L23" s="1"/>
  <c r="L31"/>
  <c r="K31"/>
  <c r="J31"/>
  <c r="L32"/>
  <c r="K32"/>
  <c r="J32"/>
  <c r="L33"/>
  <c r="K33"/>
  <c r="J33"/>
  <c r="L34"/>
  <c r="K34"/>
  <c r="J34"/>
  <c r="L35"/>
  <c r="K35"/>
  <c r="J35"/>
  <c r="L36"/>
  <c r="K36"/>
  <c r="J36"/>
  <c r="L37"/>
  <c r="K37"/>
  <c r="J37"/>
  <c r="L38"/>
  <c r="K38"/>
  <c r="J38"/>
  <c r="L39"/>
  <c r="K39"/>
  <c r="J39"/>
  <c r="L40"/>
  <c r="K40"/>
  <c r="J40"/>
  <c r="L41"/>
  <c r="K41"/>
  <c r="J41"/>
  <c r="L42"/>
  <c r="K42"/>
  <c r="J42"/>
  <c r="L44"/>
  <c r="K44"/>
  <c r="J44"/>
  <c r="L45"/>
  <c r="K45"/>
  <c r="J45"/>
  <c r="L63"/>
  <c r="K63"/>
  <c r="L64"/>
  <c r="K64"/>
  <c r="J64"/>
  <c r="H29"/>
  <c r="H28" s="1"/>
  <c r="I29"/>
  <c r="I28" s="1"/>
  <c r="L57"/>
  <c r="L56" s="1"/>
  <c r="K57"/>
  <c r="K56" s="1"/>
  <c r="J57"/>
  <c r="J56" s="1"/>
  <c r="K24"/>
  <c r="K23" s="1"/>
  <c r="I62"/>
  <c r="I61" s="1"/>
  <c r="I60" s="1"/>
  <c r="I59" s="1"/>
  <c r="H62"/>
  <c r="H61" s="1"/>
  <c r="H60" s="1"/>
  <c r="H59" s="1"/>
  <c r="G62"/>
  <c r="I57"/>
  <c r="I56" s="1"/>
  <c r="H57"/>
  <c r="H56" s="1"/>
  <c r="G57"/>
  <c r="G56" s="1"/>
  <c r="I23"/>
  <c r="I50" s="1"/>
  <c r="H23"/>
  <c r="H50" s="1"/>
  <c r="I19"/>
  <c r="G19"/>
  <c r="I17"/>
  <c r="H17"/>
  <c r="G17"/>
  <c r="J29" l="1"/>
  <c r="G61"/>
  <c r="G60" s="1"/>
  <c r="G59" s="1"/>
  <c r="K50"/>
  <c r="K49" s="1"/>
  <c r="K48" s="1"/>
  <c r="K47" s="1"/>
  <c r="J50"/>
  <c r="J49" s="1"/>
  <c r="J48" s="1"/>
  <c r="J47" s="1"/>
  <c r="I49"/>
  <c r="I48" s="1"/>
  <c r="I47" s="1"/>
  <c r="G22"/>
  <c r="G21" s="1"/>
  <c r="L62"/>
  <c r="L61" s="1"/>
  <c r="L60" s="1"/>
  <c r="L59" s="1"/>
  <c r="J24"/>
  <c r="J23" s="1"/>
  <c r="L16"/>
  <c r="K16"/>
  <c r="K29"/>
  <c r="L29"/>
  <c r="L28" s="1"/>
  <c r="K62"/>
  <c r="K61" s="1"/>
  <c r="K60" s="1"/>
  <c r="K59" s="1"/>
  <c r="K55" s="1"/>
  <c r="L55"/>
  <c r="I27"/>
  <c r="H55"/>
  <c r="I55"/>
  <c r="I16"/>
  <c r="H16"/>
  <c r="G16"/>
  <c r="C63"/>
  <c r="J63" s="1"/>
  <c r="J62" s="1"/>
  <c r="J61" s="1"/>
  <c r="J60" s="1"/>
  <c r="J59" s="1"/>
  <c r="I22" l="1"/>
  <c r="I21" s="1"/>
  <c r="I54"/>
  <c r="K28"/>
  <c r="K27" s="1"/>
  <c r="K22" s="1"/>
  <c r="K21" s="1"/>
  <c r="L27"/>
  <c r="L22" s="1"/>
  <c r="L21" s="1"/>
  <c r="J28"/>
  <c r="J27" s="1"/>
  <c r="G49"/>
  <c r="G48" s="1"/>
  <c r="G47" s="1"/>
  <c r="H49"/>
  <c r="H48" s="1"/>
  <c r="H47" s="1"/>
  <c r="L50"/>
  <c r="L49" s="1"/>
  <c r="L48" s="1"/>
  <c r="L47" s="1"/>
  <c r="H27"/>
  <c r="H54" s="1"/>
  <c r="G53"/>
  <c r="G52" s="1"/>
  <c r="G51" s="1"/>
  <c r="J54"/>
  <c r="J53" s="1"/>
  <c r="J52" s="1"/>
  <c r="J51" s="1"/>
  <c r="J46" s="1"/>
  <c r="E24"/>
  <c r="H22" l="1"/>
  <c r="H21" s="1"/>
  <c r="K54"/>
  <c r="K53" s="1"/>
  <c r="K52" s="1"/>
  <c r="K51" s="1"/>
  <c r="K46" s="1"/>
  <c r="K68" s="1"/>
  <c r="J21"/>
  <c r="G46"/>
  <c r="G68" s="1"/>
  <c r="L54"/>
  <c r="L53" s="1"/>
  <c r="L52" s="1"/>
  <c r="L51" s="1"/>
  <c r="L46" s="1"/>
  <c r="L68" s="1"/>
  <c r="I53"/>
  <c r="I52" s="1"/>
  <c r="I51" s="1"/>
  <c r="I46" s="1"/>
  <c r="I68" s="1"/>
  <c r="E62"/>
  <c r="D62"/>
  <c r="C62"/>
  <c r="H53" l="1"/>
  <c r="H52" s="1"/>
  <c r="H51" s="1"/>
  <c r="H46" s="1"/>
  <c r="H68" s="1"/>
  <c r="E61"/>
  <c r="E60" s="1"/>
  <c r="E59" s="1"/>
  <c r="D61"/>
  <c r="D60" s="1"/>
  <c r="D59" s="1"/>
  <c r="C61"/>
  <c r="C60" s="1"/>
  <c r="E57"/>
  <c r="E56" s="1"/>
  <c r="D57"/>
  <c r="D56" s="1"/>
  <c r="C57"/>
  <c r="C56" s="1"/>
  <c r="E29"/>
  <c r="E28" s="1"/>
  <c r="D29"/>
  <c r="D28" s="1"/>
  <c r="C29"/>
  <c r="C28" s="1"/>
  <c r="E23"/>
  <c r="D23"/>
  <c r="C23"/>
  <c r="E19"/>
  <c r="D19"/>
  <c r="C19"/>
  <c r="E17"/>
  <c r="D17"/>
  <c r="C27" l="1"/>
  <c r="D27"/>
  <c r="C59"/>
  <c r="J68" s="1"/>
  <c r="C49"/>
  <c r="C48" s="1"/>
  <c r="C47" s="1"/>
  <c r="E27"/>
  <c r="D16"/>
  <c r="D55"/>
  <c r="E16"/>
  <c r="C16"/>
  <c r="E55"/>
  <c r="D22" l="1"/>
  <c r="D21" s="1"/>
  <c r="D49"/>
  <c r="D48" s="1"/>
  <c r="D47" s="1"/>
  <c r="E49"/>
  <c r="E48" s="1"/>
  <c r="E47" s="1"/>
  <c r="D53"/>
  <c r="D52" s="1"/>
  <c r="D51" s="1"/>
  <c r="C22"/>
  <c r="C21" s="1"/>
  <c r="E22"/>
  <c r="E21" s="1"/>
  <c r="D68" l="1"/>
  <c r="D46"/>
  <c r="E53"/>
  <c r="E52" s="1"/>
  <c r="E51" s="1"/>
  <c r="E46" s="1"/>
  <c r="E68" s="1"/>
  <c r="C53"/>
  <c r="C52" s="1"/>
  <c r="C51" s="1"/>
  <c r="C46" s="1"/>
  <c r="C68" s="1"/>
</calcChain>
</file>

<file path=xl/sharedStrings.xml><?xml version="1.0" encoding="utf-8"?>
<sst xmlns="http://schemas.openxmlformats.org/spreadsheetml/2006/main" count="117" uniqueCount="110">
  <si>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</si>
  <si>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</si>
  <si>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</si>
  <si>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</si>
  <si>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</si>
  <si>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</si>
  <si>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</si>
  <si>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</si>
  <si>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</si>
  <si>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</si>
  <si>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</si>
  <si>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</si>
  <si>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</si>
  <si>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</si>
  <si>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</si>
  <si>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</si>
  <si>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</si>
  <si>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</si>
  <si>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</si>
  <si>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</si>
  <si>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</si>
  <si>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</si>
  <si>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</si>
  <si>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</si>
  <si>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</si>
  <si>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</si>
  <si>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</si>
  <si>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</si>
  <si>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</si>
  <si>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</si>
  <si>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</si>
  <si>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</si>
  <si>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</si>
  <si>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</si>
  <si>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</si>
  <si>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</si>
  <si>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</si>
  <si>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</si>
  <si>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</si>
  <si>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</si>
  <si>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</si>
  <si>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</si>
  <si>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</si>
  <si>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</si>
  <si>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</si>
  <si>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</si>
  <si>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</si>
  <si>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</si>
  <si>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</si>
  <si>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</si>
  <si>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</si>
  <si>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</si>
  <si>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</si>
  <si>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</si>
  <si>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</si>
  <si>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</si>
  <si>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</si>
  <si>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</si>
  <si>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</si>
  <si>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</si>
  <si>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</si>
  <si>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</si>
  <si>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</si>
  <si>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</si>
  <si>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</si>
  <si>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</si>
  <si>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</si>
  <si>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</si>
  <si>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</si>
  <si>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</si>
  <si>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</si>
  <si>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</si>
  <si>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</si>
  <si>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</si>
  <si>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</si>
  <si>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</si>
  <si>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</si>
  <si>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</si>
  <si>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</si>
  <si>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</si>
  <si>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</si>
  <si>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</si>
  <si>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</si>
  <si>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</si>
  <si>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</si>
  <si>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</si>
  <si>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</si>
  <si>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</si>
  <si>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</si>
  <si>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</si>
  <si>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</si>
  <si>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</si>
  <si>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рублей</t>
  </si>
  <si>
    <t>Предлагаемые изменения, рублей</t>
  </si>
  <si>
    <t>000 01 03 01 00 02 5200 710</t>
  </si>
  <si>
    <t>000 01 03 01 00 02 5200 810</t>
  </si>
  <si>
    <t>Сумма, рублей</t>
  </si>
  <si>
    <t>Операции по управлению остатками средств на единых счетах бюджетов</t>
  </si>
  <si>
    <t>000 01 06 10 00 00 0000 000</t>
  </si>
  <si>
    <t xml:space="preserve"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 </t>
  </si>
  <si>
    <t xml:space="preserve">000 01 06 10 02 00 0000 500 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</si>
  <si>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</si>
  <si>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</si>
  <si>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 xml:space="preserve">от 15 декабря 2023 г. </t>
  </si>
  <si>
    <t>ИСТОЧНИКИ ФИНАНСИРОВАНИЯ
дефицита областного бюджета на 2024 год и на плановый период 2025 и 2026 годов</t>
  </si>
  <si>
    <t xml:space="preserve">                                     к областному закону</t>
  </si>
  <si>
    <t xml:space="preserve">                                     «Приложение № 4</t>
  </si>
  <si>
    <t xml:space="preserve">                                    № 39-4-ОЗ</t>
  </si>
  <si>
    <t>»</t>
  </si>
  <si>
    <t xml:space="preserve">                                      Приложение № 1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</si>
</sst>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_р_._-;_-@_-"/>
    <numFmt numFmtId="165" formatCode="_-* #,##0.00\ _₽_-;\-* #,##0.00\ _₽_-;_-* &quot;-&quot;?\ _₽_-;_-@_-"/>
  </numFmts>
  <fonts count="1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164" fontId="4" fillId="2" borderId="0" xfId="0" applyNumberFormat="1" applyFont="1" applyFill="1"/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164" fontId="4" fillId="2" borderId="27" xfId="0" applyNumberFormat="1" applyFont="1" applyFill="1" applyBorder="1"/>
    <xf numFmtId="164" fontId="9" fillId="0" borderId="23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/>
    </xf>
    <xf numFmtId="164" fontId="9" fillId="0" borderId="13" xfId="0" applyNumberFormat="1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164" fontId="8" fillId="0" borderId="31" xfId="0" applyNumberFormat="1" applyFont="1" applyFill="1" applyBorder="1" applyAlignment="1">
      <alignment vertical="center"/>
    </xf>
    <xf numFmtId="164" fontId="4" fillId="2" borderId="32" xfId="0" applyNumberFormat="1" applyFont="1" applyFill="1" applyBorder="1"/>
    <xf numFmtId="164" fontId="4" fillId="2" borderId="35" xfId="0" applyNumberFormat="1" applyFont="1" applyFill="1" applyBorder="1"/>
    <xf numFmtId="4" fontId="4" fillId="2" borderId="0" xfId="0" applyNumberFormat="1" applyFont="1" applyFill="1"/>
    <xf numFmtId="43" fontId="4" fillId="2" borderId="0" xfId="0" applyNumberFormat="1" applyFont="1" applyFill="1"/>
    <xf numFmtId="164" fontId="8" fillId="0" borderId="33" xfId="0" applyNumberFormat="1" applyFont="1" applyFill="1" applyBorder="1" applyAlignment="1">
      <alignment vertical="center"/>
    </xf>
    <xf numFmtId="164" fontId="8" fillId="0" borderId="34" xfId="0" applyNumberFormat="1" applyFon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indent="2"/>
    </xf>
    <xf numFmtId="0" fontId="4" fillId="2" borderId="27" xfId="0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vertical="center"/>
    </xf>
    <xf numFmtId="164" fontId="4" fillId="0" borderId="39" xfId="0" applyNumberFormat="1" applyFont="1" applyFill="1" applyBorder="1" applyAlignment="1">
      <alignment vertical="center"/>
    </xf>
    <xf numFmtId="164" fontId="4" fillId="0" borderId="40" xfId="0" applyNumberFormat="1" applyFont="1" applyFill="1" applyBorder="1" applyAlignment="1">
      <alignment vertical="center"/>
    </xf>
    <xf numFmtId="164" fontId="9" fillId="0" borderId="3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/>
    <xf numFmtId="164" fontId="4" fillId="2" borderId="36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4" fontId="4" fillId="2" borderId="37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36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vertical="center"/>
    </xf>
    <xf numFmtId="164" fontId="10" fillId="0" borderId="25" xfId="0" applyNumberFormat="1" applyFont="1" applyFill="1" applyBorder="1" applyAlignment="1">
      <alignment vertical="center"/>
    </xf>
    <xf numFmtId="164" fontId="9" fillId="0" borderId="15" xfId="0" applyNumberFormat="1" applyFont="1" applyFill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tabSelected="1" view="pageBreakPreview" zoomScaleNormal="100" zoomScaleSheetLayoutView="100" workbookViewId="0">
      <selection activeCell="P44" sqref="P44"/>
    </sheetView>
  </sheetViews>
  <sheetFormatPr defaultColWidth="9.140625" defaultRowHeight="12.75"/>
  <cols>
    <col min="1" max="1" width="63.42578125" style="10" customWidth="1"/>
    <col min="2" max="2" width="24.7109375" style="10" customWidth="1"/>
    <col min="3" max="4" width="20.7109375" style="10" hidden="1" customWidth="1"/>
    <col min="5" max="5" width="19.7109375" style="10" hidden="1" customWidth="1"/>
    <col min="6" max="6" width="0.140625" style="10" hidden="1" customWidth="1"/>
    <col min="7" max="9" width="20.7109375" style="10" hidden="1" customWidth="1"/>
    <col min="10" max="11" width="20.7109375" style="10" customWidth="1"/>
    <col min="12" max="12" width="22.140625" style="10" customWidth="1"/>
    <col min="13" max="13" width="1.7109375" style="10" customWidth="1"/>
    <col min="14" max="15" width="19.7109375" style="10" customWidth="1"/>
    <col min="16" max="16" width="18.28515625" style="10" customWidth="1"/>
    <col min="17" max="17" width="14.85546875" style="10" customWidth="1"/>
    <col min="18" max="16384" width="9.140625" style="10"/>
  </cols>
  <sheetData>
    <row r="1" spans="1:17" ht="15.75" customHeight="1">
      <c r="K1" s="88" t="s">
        <v>109</v>
      </c>
    </row>
    <row r="2" spans="1:17" ht="15.75" customHeight="1">
      <c r="K2" s="85" t="s">
        <v>105</v>
      </c>
    </row>
    <row r="3" spans="1:17" ht="15.75" customHeight="1">
      <c r="K3" s="85"/>
    </row>
    <row r="4" spans="1:17" ht="15.75" customHeight="1">
      <c r="K4" s="85"/>
    </row>
    <row r="5" spans="1:17" ht="15.75" customHeight="1">
      <c r="K5" s="85"/>
    </row>
    <row r="6" spans="1:17" ht="15.75" customHeight="1"/>
    <row r="7" spans="1:17" ht="15.75" customHeight="1">
      <c r="K7" s="85" t="s">
        <v>106</v>
      </c>
      <c r="L7" s="86"/>
    </row>
    <row r="8" spans="1:17" ht="15.75" customHeight="1">
      <c r="K8" s="85" t="s">
        <v>105</v>
      </c>
      <c r="L8" s="86"/>
    </row>
    <row r="9" spans="1:17" ht="15.75" customHeight="1">
      <c r="K9" s="94" t="s">
        <v>103</v>
      </c>
      <c r="L9" s="95"/>
    </row>
    <row r="10" spans="1:17" ht="15.75" customHeight="1">
      <c r="K10" s="87" t="s">
        <v>107</v>
      </c>
      <c r="L10" s="87"/>
    </row>
    <row r="11" spans="1:17" s="5" customFormat="1" ht="55.5" customHeight="1">
      <c r="A11" s="99" t="s">
        <v>104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7" s="5" customFormat="1" ht="15" customHeight="1">
      <c r="A12" s="7"/>
      <c r="B12" s="7"/>
      <c r="C12" s="7"/>
      <c r="D12" s="8"/>
      <c r="F12" s="6"/>
      <c r="G12" s="7"/>
      <c r="H12" s="8"/>
      <c r="J12" s="7"/>
      <c r="K12" s="8"/>
      <c r="P12" s="66"/>
      <c r="Q12" s="66"/>
    </row>
    <row r="13" spans="1:17" ht="23.1" customHeight="1">
      <c r="A13" s="100" t="s">
        <v>0</v>
      </c>
      <c r="B13" s="100" t="s">
        <v>30</v>
      </c>
      <c r="C13" s="96" t="s">
        <v>92</v>
      </c>
      <c r="D13" s="97"/>
      <c r="E13" s="98"/>
      <c r="F13" s="9"/>
      <c r="G13" s="96" t="s">
        <v>93</v>
      </c>
      <c r="H13" s="97"/>
      <c r="I13" s="98"/>
      <c r="J13" s="96" t="s">
        <v>96</v>
      </c>
      <c r="K13" s="97"/>
      <c r="L13" s="98"/>
    </row>
    <row r="14" spans="1:17" ht="24.95" customHeight="1">
      <c r="A14" s="101"/>
      <c r="B14" s="101"/>
      <c r="C14" s="28" t="s">
        <v>48</v>
      </c>
      <c r="D14" s="29" t="s">
        <v>68</v>
      </c>
      <c r="E14" s="30" t="s">
        <v>71</v>
      </c>
      <c r="F14" s="9"/>
      <c r="G14" s="28" t="s">
        <v>48</v>
      </c>
      <c r="H14" s="29" t="s">
        <v>68</v>
      </c>
      <c r="I14" s="30" t="s">
        <v>71</v>
      </c>
      <c r="J14" s="28" t="s">
        <v>48</v>
      </c>
      <c r="K14" s="29" t="s">
        <v>68</v>
      </c>
      <c r="L14" s="30" t="s">
        <v>71</v>
      </c>
      <c r="N14" s="67"/>
      <c r="P14" s="67"/>
    </row>
    <row r="15" spans="1:17" s="13" customFormat="1" ht="11.25">
      <c r="A15" s="11">
        <v>1</v>
      </c>
      <c r="B15" s="11">
        <v>2</v>
      </c>
      <c r="C15" s="31">
        <v>3</v>
      </c>
      <c r="D15" s="32">
        <v>4</v>
      </c>
      <c r="E15" s="33">
        <v>5</v>
      </c>
      <c r="F15" s="12"/>
      <c r="G15" s="31">
        <v>6</v>
      </c>
      <c r="H15" s="32">
        <v>7</v>
      </c>
      <c r="I15" s="33">
        <v>8</v>
      </c>
      <c r="J15" s="31">
        <v>3</v>
      </c>
      <c r="K15" s="32">
        <v>4</v>
      </c>
      <c r="L15" s="33">
        <v>5</v>
      </c>
    </row>
    <row r="16" spans="1:17" ht="36" customHeight="1">
      <c r="A16" s="14" t="s">
        <v>1</v>
      </c>
      <c r="B16" s="15" t="s">
        <v>2</v>
      </c>
      <c r="C16" s="34">
        <f>C17+C19</f>
        <v>20788868211.210007</v>
      </c>
      <c r="D16" s="35">
        <f t="shared" ref="D16:E16" si="0">D17+D19</f>
        <v>17966482896.460007</v>
      </c>
      <c r="E16" s="36">
        <f t="shared" si="0"/>
        <v>13383073078.889999</v>
      </c>
      <c r="F16" s="16"/>
      <c r="G16" s="34">
        <f>G17+G19</f>
        <v>1953000000</v>
      </c>
      <c r="H16" s="35">
        <f t="shared" ref="H16:I16" si="1">H17+H19</f>
        <v>-2552053449.75</v>
      </c>
      <c r="I16" s="36">
        <f t="shared" si="1"/>
        <v>0</v>
      </c>
      <c r="J16" s="34">
        <f>J17+J19</f>
        <v>22741868211.210007</v>
      </c>
      <c r="K16" s="35">
        <f t="shared" ref="K16:L16" si="2">K17+K19</f>
        <v>15414429446.710007</v>
      </c>
      <c r="L16" s="36">
        <f t="shared" si="2"/>
        <v>13383073078.889999</v>
      </c>
      <c r="N16" s="67"/>
      <c r="P16" s="67"/>
    </row>
    <row r="17" spans="1:16" ht="31.5" customHeight="1">
      <c r="A17" s="17" t="s">
        <v>84</v>
      </c>
      <c r="B17" s="1" t="s">
        <v>3</v>
      </c>
      <c r="C17" s="37">
        <f>C18</f>
        <v>96485782211.210007</v>
      </c>
      <c r="D17" s="38">
        <f t="shared" ref="D17:E17" si="3">D18</f>
        <v>69362740896.460007</v>
      </c>
      <c r="E17" s="39">
        <f t="shared" si="3"/>
        <v>64905477721.779999</v>
      </c>
      <c r="F17" s="16"/>
      <c r="G17" s="37">
        <f>G18</f>
        <v>1953000000</v>
      </c>
      <c r="H17" s="38">
        <f t="shared" ref="H17:I17" si="4">H18</f>
        <v>-2552053449.75</v>
      </c>
      <c r="I17" s="39">
        <f t="shared" si="4"/>
        <v>0</v>
      </c>
      <c r="J17" s="37">
        <f>J18</f>
        <v>98438782211.210007</v>
      </c>
      <c r="K17" s="38">
        <f t="shared" ref="K17:L17" si="5">K18</f>
        <v>66810687446.710007</v>
      </c>
      <c r="L17" s="39">
        <f t="shared" si="5"/>
        <v>64905477721.779999</v>
      </c>
    </row>
    <row r="18" spans="1:16" ht="35.25" customHeight="1">
      <c r="A18" s="2" t="s">
        <v>59</v>
      </c>
      <c r="B18" s="1" t="s">
        <v>4</v>
      </c>
      <c r="C18" s="37">
        <v>96485782211.210007</v>
      </c>
      <c r="D18" s="38">
        <v>69362740896.460007</v>
      </c>
      <c r="E18" s="39">
        <v>64905477721.779999</v>
      </c>
      <c r="F18" s="16"/>
      <c r="G18" s="37">
        <v>1953000000</v>
      </c>
      <c r="H18" s="38">
        <v>-2552053449.75</v>
      </c>
      <c r="I18" s="39"/>
      <c r="J18" s="37">
        <f>C18+G18</f>
        <v>98438782211.210007</v>
      </c>
      <c r="K18" s="38">
        <f>D18+H18</f>
        <v>66810687446.710007</v>
      </c>
      <c r="L18" s="39">
        <f>E18+I18</f>
        <v>64905477721.779999</v>
      </c>
      <c r="N18" s="67"/>
      <c r="O18" s="67"/>
      <c r="P18" s="67"/>
    </row>
    <row r="19" spans="1:16" ht="33" customHeight="1">
      <c r="A19" s="17" t="s">
        <v>5</v>
      </c>
      <c r="B19" s="1" t="s">
        <v>6</v>
      </c>
      <c r="C19" s="37">
        <f>C20</f>
        <v>-75696914000</v>
      </c>
      <c r="D19" s="38">
        <f t="shared" ref="D19:E19" si="6">D20</f>
        <v>-51396258000</v>
      </c>
      <c r="E19" s="39">
        <f t="shared" si="6"/>
        <v>-51522404642.889999</v>
      </c>
      <c r="F19" s="16"/>
      <c r="G19" s="37">
        <f>G20</f>
        <v>0</v>
      </c>
      <c r="H19" s="37">
        <f>H20</f>
        <v>0</v>
      </c>
      <c r="I19" s="39">
        <f t="shared" ref="I19" si="7">I20</f>
        <v>0</v>
      </c>
      <c r="J19" s="37">
        <f>J20</f>
        <v>-75696914000</v>
      </c>
      <c r="K19" s="38">
        <f t="shared" ref="K19:L19" si="8">K20</f>
        <v>-51396258000</v>
      </c>
      <c r="L19" s="39">
        <f t="shared" si="8"/>
        <v>-51522404642.889999</v>
      </c>
      <c r="N19" s="67"/>
      <c r="O19" s="67"/>
      <c r="P19" s="67"/>
    </row>
    <row r="20" spans="1:16" ht="34.5" customHeight="1">
      <c r="A20" s="18" t="s">
        <v>60</v>
      </c>
      <c r="B20" s="19" t="s">
        <v>7</v>
      </c>
      <c r="C20" s="40">
        <v>-75696914000</v>
      </c>
      <c r="D20" s="41">
        <v>-51396258000</v>
      </c>
      <c r="E20" s="42">
        <v>-51522404642.889999</v>
      </c>
      <c r="F20" s="16"/>
      <c r="G20" s="40"/>
      <c r="H20" s="41"/>
      <c r="I20" s="42"/>
      <c r="J20" s="37">
        <f>C20+G20</f>
        <v>-75696914000</v>
      </c>
      <c r="K20" s="38">
        <f>D20+H20</f>
        <v>-51396258000</v>
      </c>
      <c r="L20" s="39">
        <f>E20+I20</f>
        <v>-51522404642.889999</v>
      </c>
      <c r="N20" s="67"/>
      <c r="O20" s="67"/>
      <c r="P20" s="67"/>
    </row>
    <row r="21" spans="1:16" ht="32.25" customHeight="1">
      <c r="A21" s="20" t="s">
        <v>34</v>
      </c>
      <c r="B21" s="21" t="s">
        <v>8</v>
      </c>
      <c r="C21" s="34">
        <f t="shared" ref="C21:L21" si="9">C22</f>
        <v>-3154097095.0400009</v>
      </c>
      <c r="D21" s="35">
        <f t="shared" si="9"/>
        <v>-7597623847.1899986</v>
      </c>
      <c r="E21" s="36">
        <f t="shared" si="9"/>
        <v>-8351826061.4699974</v>
      </c>
      <c r="F21" s="16"/>
      <c r="G21" s="34">
        <f t="shared" si="9"/>
        <v>599053449.75</v>
      </c>
      <c r="H21" s="35">
        <f t="shared" si="9"/>
        <v>0</v>
      </c>
      <c r="I21" s="36">
        <f t="shared" si="9"/>
        <v>0</v>
      </c>
      <c r="J21" s="34">
        <f t="shared" si="9"/>
        <v>-2555043645.2900009</v>
      </c>
      <c r="K21" s="35">
        <f t="shared" si="9"/>
        <v>-7597623847.1899986</v>
      </c>
      <c r="L21" s="36">
        <f t="shared" si="9"/>
        <v>-8351826061.4699974</v>
      </c>
      <c r="N21" s="67"/>
      <c r="O21" s="67"/>
      <c r="P21" s="67"/>
    </row>
    <row r="22" spans="1:16" ht="30.95" customHeight="1">
      <c r="A22" s="17" t="s">
        <v>35</v>
      </c>
      <c r="B22" s="1" t="s">
        <v>25</v>
      </c>
      <c r="C22" s="37">
        <f>C23+C27</f>
        <v>-3154097095.0400009</v>
      </c>
      <c r="D22" s="38">
        <f>D23+D27</f>
        <v>-7597623847.1899986</v>
      </c>
      <c r="E22" s="39">
        <f>E23+E27</f>
        <v>-8351826061.4699974</v>
      </c>
      <c r="F22" s="16"/>
      <c r="G22" s="37">
        <f t="shared" ref="G22:L22" si="10">G23+G27</f>
        <v>599053449.75</v>
      </c>
      <c r="H22" s="38">
        <f t="shared" si="10"/>
        <v>0</v>
      </c>
      <c r="I22" s="39">
        <f t="shared" si="10"/>
        <v>0</v>
      </c>
      <c r="J22" s="37">
        <f>J23+J27</f>
        <v>-2555043645.2900009</v>
      </c>
      <c r="K22" s="38">
        <f t="shared" si="10"/>
        <v>-7597623847.1899986</v>
      </c>
      <c r="L22" s="39">
        <f t="shared" si="10"/>
        <v>-8351826061.4699974</v>
      </c>
      <c r="N22" s="67"/>
      <c r="O22" s="67"/>
      <c r="P22" s="67"/>
    </row>
    <row r="23" spans="1:16" ht="37.5" customHeight="1">
      <c r="A23" s="17" t="s">
        <v>85</v>
      </c>
      <c r="B23" s="1" t="s">
        <v>26</v>
      </c>
      <c r="C23" s="37">
        <f t="shared" ref="C23:L23" si="11">C24</f>
        <v>11745429000</v>
      </c>
      <c r="D23" s="38">
        <f t="shared" si="11"/>
        <v>12079781000</v>
      </c>
      <c r="E23" s="39">
        <f t="shared" si="11"/>
        <v>10516484000</v>
      </c>
      <c r="F23" s="16"/>
      <c r="G23" s="37">
        <f t="shared" si="11"/>
        <v>0</v>
      </c>
      <c r="H23" s="38">
        <f t="shared" si="11"/>
        <v>0</v>
      </c>
      <c r="I23" s="39">
        <f t="shared" si="11"/>
        <v>0</v>
      </c>
      <c r="J23" s="37">
        <f t="shared" si="11"/>
        <v>11745429000</v>
      </c>
      <c r="K23" s="38">
        <f t="shared" si="11"/>
        <v>12079781000</v>
      </c>
      <c r="L23" s="39">
        <f t="shared" si="11"/>
        <v>10516484000</v>
      </c>
      <c r="N23" s="67"/>
      <c r="O23" s="67"/>
      <c r="P23" s="67"/>
    </row>
    <row r="24" spans="1:16" ht="44.1" customHeight="1">
      <c r="A24" s="2" t="s">
        <v>61</v>
      </c>
      <c r="B24" s="1" t="s">
        <v>27</v>
      </c>
      <c r="C24" s="37">
        <v>11745429000</v>
      </c>
      <c r="D24" s="38">
        <v>12079781000</v>
      </c>
      <c r="E24" s="39">
        <f>E25+E26</f>
        <v>10516484000</v>
      </c>
      <c r="F24" s="16"/>
      <c r="G24" s="37">
        <f t="shared" ref="G24:L24" si="12">G25+G26</f>
        <v>0</v>
      </c>
      <c r="H24" s="38">
        <f t="shared" si="12"/>
        <v>0</v>
      </c>
      <c r="I24" s="39">
        <f t="shared" si="12"/>
        <v>0</v>
      </c>
      <c r="J24" s="37">
        <f t="shared" si="12"/>
        <v>11745429000</v>
      </c>
      <c r="K24" s="38">
        <f t="shared" si="12"/>
        <v>12079781000</v>
      </c>
      <c r="L24" s="39">
        <f t="shared" si="12"/>
        <v>10516484000</v>
      </c>
      <c r="N24" s="67"/>
      <c r="O24" s="67"/>
      <c r="P24" s="67"/>
    </row>
    <row r="25" spans="1:16" ht="73.5" customHeight="1">
      <c r="A25" s="54" t="s">
        <v>78</v>
      </c>
      <c r="B25" s="1" t="s">
        <v>49</v>
      </c>
      <c r="C25" s="37">
        <v>989509000</v>
      </c>
      <c r="D25" s="38">
        <v>683523000</v>
      </c>
      <c r="E25" s="39"/>
      <c r="F25" s="16"/>
      <c r="G25" s="37"/>
      <c r="H25" s="38"/>
      <c r="I25" s="39"/>
      <c r="J25" s="37">
        <f>C25+G25</f>
        <v>989509000</v>
      </c>
      <c r="K25" s="38">
        <f>D25+H25</f>
        <v>683523000</v>
      </c>
      <c r="L25" s="57">
        <f>E25+I25</f>
        <v>0</v>
      </c>
      <c r="N25" s="67"/>
      <c r="O25" s="67"/>
      <c r="P25" s="67"/>
    </row>
    <row r="26" spans="1:16" ht="63.75" customHeight="1">
      <c r="A26" s="54" t="s">
        <v>72</v>
      </c>
      <c r="B26" s="51" t="s">
        <v>94</v>
      </c>
      <c r="C26" s="37">
        <f>10696914000+59006000</f>
        <v>10755920000</v>
      </c>
      <c r="D26" s="38">
        <v>11396258000</v>
      </c>
      <c r="E26" s="39">
        <v>10516484000</v>
      </c>
      <c r="F26" s="16"/>
      <c r="G26" s="37"/>
      <c r="H26" s="38"/>
      <c r="I26" s="39"/>
      <c r="J26" s="37">
        <f>10696914000+59006000</f>
        <v>10755920000</v>
      </c>
      <c r="K26" s="38">
        <v>11396258000</v>
      </c>
      <c r="L26" s="39">
        <v>10516484000</v>
      </c>
      <c r="N26" s="67"/>
      <c r="O26" s="67"/>
      <c r="P26" s="67"/>
    </row>
    <row r="27" spans="1:16" ht="42" customHeight="1">
      <c r="A27" s="17" t="s">
        <v>36</v>
      </c>
      <c r="B27" s="1" t="s">
        <v>28</v>
      </c>
      <c r="C27" s="37">
        <f>C28</f>
        <v>-14899526095.040001</v>
      </c>
      <c r="D27" s="38">
        <f t="shared" ref="D27:E27" si="13">D28</f>
        <v>-19677404847.189999</v>
      </c>
      <c r="E27" s="39">
        <f t="shared" si="13"/>
        <v>-18868310061.469997</v>
      </c>
      <c r="F27" s="16"/>
      <c r="G27" s="37">
        <f>G28</f>
        <v>599053449.75</v>
      </c>
      <c r="H27" s="38">
        <f t="shared" ref="H27:I27" si="14">H28</f>
        <v>0</v>
      </c>
      <c r="I27" s="39">
        <f t="shared" si="14"/>
        <v>0</v>
      </c>
      <c r="J27" s="37">
        <f>J28</f>
        <v>-14300472645.290001</v>
      </c>
      <c r="K27" s="38">
        <f t="shared" ref="K27:L27" si="15">K28</f>
        <v>-19677404847.189999</v>
      </c>
      <c r="L27" s="39">
        <f t="shared" si="15"/>
        <v>-18868310061.469997</v>
      </c>
      <c r="N27" s="67"/>
      <c r="O27" s="67"/>
      <c r="P27" s="67"/>
    </row>
    <row r="28" spans="1:16" s="53" customFormat="1" ht="46.5" customHeight="1">
      <c r="A28" s="50" t="s">
        <v>37</v>
      </c>
      <c r="B28" s="51" t="s">
        <v>29</v>
      </c>
      <c r="C28" s="37">
        <f>C43+C29+C40+C41+C42+C44+C45</f>
        <v>-14899526095.040001</v>
      </c>
      <c r="D28" s="38">
        <f t="shared" ref="D28:L28" si="16">D43+D29+D40+D41+D42+D44+D45</f>
        <v>-19677404847.189999</v>
      </c>
      <c r="E28" s="39">
        <f t="shared" si="16"/>
        <v>-18868310061.469997</v>
      </c>
      <c r="F28" s="37">
        <f t="shared" si="16"/>
        <v>0</v>
      </c>
      <c r="G28" s="37">
        <f>G43+G29+G40+G41+G42+G44+G45</f>
        <v>599053449.75</v>
      </c>
      <c r="H28" s="38">
        <f t="shared" si="16"/>
        <v>0</v>
      </c>
      <c r="I28" s="39">
        <f t="shared" si="16"/>
        <v>0</v>
      </c>
      <c r="J28" s="37">
        <f t="shared" si="16"/>
        <v>-14300472645.290001</v>
      </c>
      <c r="K28" s="38">
        <f t="shared" si="16"/>
        <v>-19677404847.189999</v>
      </c>
      <c r="L28" s="39">
        <f t="shared" si="16"/>
        <v>-18868310061.469997</v>
      </c>
      <c r="N28" s="67"/>
      <c r="O28" s="67"/>
      <c r="P28" s="67"/>
    </row>
    <row r="29" spans="1:16" s="53" customFormat="1" ht="53.1" customHeight="1">
      <c r="A29" s="54" t="s">
        <v>74</v>
      </c>
      <c r="B29" s="51" t="s">
        <v>46</v>
      </c>
      <c r="C29" s="37">
        <f>SUM(C31:C39)</f>
        <v>-1476054324.6099999</v>
      </c>
      <c r="D29" s="38">
        <f t="shared" ref="D29:E29" si="17">SUM(D31:D39)</f>
        <v>-3322114571.5000005</v>
      </c>
      <c r="E29" s="39">
        <f t="shared" si="17"/>
        <v>-3322114571.5000005</v>
      </c>
      <c r="F29" s="52"/>
      <c r="G29" s="38">
        <f t="shared" ref="G29:I29" si="18">SUM(G31:G39)</f>
        <v>599053449.75</v>
      </c>
      <c r="H29" s="38">
        <f t="shared" si="18"/>
        <v>0</v>
      </c>
      <c r="I29" s="39">
        <f t="shared" si="18"/>
        <v>0</v>
      </c>
      <c r="J29" s="37">
        <f>SUM(J31:J39)</f>
        <v>-877000874.86000013</v>
      </c>
      <c r="K29" s="38">
        <f t="shared" ref="K29:L29" si="19">SUM(K31:K39)</f>
        <v>-3322114571.5000005</v>
      </c>
      <c r="L29" s="39">
        <f t="shared" si="19"/>
        <v>-3322114571.5000005</v>
      </c>
      <c r="N29" s="67"/>
      <c r="O29" s="67"/>
      <c r="P29" s="67"/>
    </row>
    <row r="30" spans="1:16" ht="18" customHeight="1">
      <c r="A30" s="3" t="s">
        <v>47</v>
      </c>
      <c r="B30" s="1"/>
      <c r="C30" s="37"/>
      <c r="D30" s="38"/>
      <c r="E30" s="39"/>
      <c r="F30" s="16"/>
      <c r="G30" s="37"/>
      <c r="H30" s="38"/>
      <c r="I30" s="39"/>
      <c r="J30" s="37"/>
      <c r="K30" s="38"/>
      <c r="L30" s="39"/>
      <c r="N30" s="67"/>
      <c r="O30" s="67"/>
      <c r="P30" s="67"/>
    </row>
    <row r="31" spans="1:16" ht="84" customHeight="1">
      <c r="A31" s="3" t="s">
        <v>86</v>
      </c>
      <c r="B31" s="1"/>
      <c r="C31" s="37">
        <v>-30000000</v>
      </c>
      <c r="D31" s="38">
        <v>-57000000</v>
      </c>
      <c r="E31" s="43">
        <v>-57000000</v>
      </c>
      <c r="F31" s="16"/>
      <c r="G31" s="37">
        <v>10000000</v>
      </c>
      <c r="H31" s="38"/>
      <c r="I31" s="39"/>
      <c r="J31" s="37">
        <f t="shared" ref="J31:J45" si="20">C31+G31</f>
        <v>-20000000</v>
      </c>
      <c r="K31" s="38">
        <f t="shared" ref="K31:K45" si="21">D31+H31</f>
        <v>-57000000</v>
      </c>
      <c r="L31" s="39">
        <f t="shared" ref="L31:L45" si="22">E31+I31</f>
        <v>-57000000</v>
      </c>
      <c r="N31" s="67"/>
      <c r="O31" s="67"/>
      <c r="P31" s="67"/>
    </row>
    <row r="32" spans="1:16" ht="84.75" customHeight="1">
      <c r="A32" s="3" t="s">
        <v>87</v>
      </c>
      <c r="B32" s="1"/>
      <c r="C32" s="37">
        <v>-507648400</v>
      </c>
      <c r="D32" s="38">
        <v>-964531960</v>
      </c>
      <c r="E32" s="43">
        <v>-964531960</v>
      </c>
      <c r="F32" s="16"/>
      <c r="G32" s="37">
        <v>169216133.33000001</v>
      </c>
      <c r="H32" s="38"/>
      <c r="I32" s="39"/>
      <c r="J32" s="37">
        <f t="shared" si="20"/>
        <v>-338432266.66999996</v>
      </c>
      <c r="K32" s="38">
        <f t="shared" si="21"/>
        <v>-964531960</v>
      </c>
      <c r="L32" s="39">
        <f t="shared" si="22"/>
        <v>-964531960</v>
      </c>
      <c r="N32" s="67"/>
      <c r="O32" s="67"/>
      <c r="P32" s="67"/>
    </row>
    <row r="33" spans="1:16" ht="87" customHeight="1">
      <c r="A33" s="3" t="s">
        <v>88</v>
      </c>
      <c r="B33" s="1"/>
      <c r="C33" s="37">
        <v>-579939200</v>
      </c>
      <c r="D33" s="38">
        <v>-1101884480</v>
      </c>
      <c r="E33" s="43">
        <v>-1101884480</v>
      </c>
      <c r="F33" s="16"/>
      <c r="G33" s="37">
        <v>193313066.66999999</v>
      </c>
      <c r="H33" s="38"/>
      <c r="I33" s="39"/>
      <c r="J33" s="37">
        <f t="shared" si="20"/>
        <v>-386626133.33000004</v>
      </c>
      <c r="K33" s="38">
        <f t="shared" si="21"/>
        <v>-1101884480</v>
      </c>
      <c r="L33" s="39">
        <f t="shared" si="22"/>
        <v>-1101884480</v>
      </c>
      <c r="N33" s="67"/>
      <c r="O33" s="67"/>
      <c r="P33" s="67"/>
    </row>
    <row r="34" spans="1:16" ht="87" customHeight="1">
      <c r="A34" s="3" t="s">
        <v>89</v>
      </c>
      <c r="B34" s="1"/>
      <c r="C34" s="37">
        <v>-37360700</v>
      </c>
      <c r="D34" s="38">
        <v>-70985330</v>
      </c>
      <c r="E34" s="43">
        <v>-70985330</v>
      </c>
      <c r="F34" s="16"/>
      <c r="G34" s="37">
        <v>12453566.67</v>
      </c>
      <c r="H34" s="38"/>
      <c r="I34" s="39"/>
      <c r="J34" s="37">
        <f t="shared" si="20"/>
        <v>-24907133.329999998</v>
      </c>
      <c r="K34" s="38">
        <f t="shared" si="21"/>
        <v>-70985330</v>
      </c>
      <c r="L34" s="39">
        <f t="shared" si="22"/>
        <v>-70985330</v>
      </c>
      <c r="N34" s="67"/>
      <c r="O34" s="67"/>
      <c r="P34" s="67"/>
    </row>
    <row r="35" spans="1:16" ht="95.25" customHeight="1">
      <c r="A35" s="3" t="s">
        <v>90</v>
      </c>
      <c r="B35" s="1"/>
      <c r="C35" s="37">
        <v>-250000000</v>
      </c>
      <c r="D35" s="38">
        <v>-800000000</v>
      </c>
      <c r="E35" s="39">
        <v>-800000000</v>
      </c>
      <c r="F35" s="16"/>
      <c r="G35" s="37">
        <v>166666666.66999999</v>
      </c>
      <c r="H35" s="38"/>
      <c r="I35" s="39"/>
      <c r="J35" s="37">
        <f t="shared" si="20"/>
        <v>-83333333.330000013</v>
      </c>
      <c r="K35" s="38">
        <f t="shared" si="21"/>
        <v>-800000000</v>
      </c>
      <c r="L35" s="39">
        <f t="shared" si="22"/>
        <v>-800000000</v>
      </c>
      <c r="N35" s="67"/>
      <c r="O35" s="67"/>
      <c r="P35" s="67"/>
    </row>
    <row r="36" spans="1:16" ht="87" customHeight="1">
      <c r="A36" s="3" t="s">
        <v>91</v>
      </c>
      <c r="B36" s="1"/>
      <c r="C36" s="37">
        <v>-71106024.609999999</v>
      </c>
      <c r="D36" s="38">
        <v>-71106024.609999999</v>
      </c>
      <c r="E36" s="39">
        <v>-71106024.609999999</v>
      </c>
      <c r="F36" s="16"/>
      <c r="G36" s="37">
        <v>47404016.409999996</v>
      </c>
      <c r="H36" s="38"/>
      <c r="I36" s="39"/>
      <c r="J36" s="37">
        <f t="shared" si="20"/>
        <v>-23702008.200000003</v>
      </c>
      <c r="K36" s="38">
        <f t="shared" si="21"/>
        <v>-71106024.609999999</v>
      </c>
      <c r="L36" s="39">
        <f t="shared" si="22"/>
        <v>-71106024.609999999</v>
      </c>
      <c r="N36" s="67"/>
      <c r="O36" s="67"/>
      <c r="P36" s="67"/>
    </row>
    <row r="37" spans="1:16" ht="110.25" customHeight="1">
      <c r="A37" s="3" t="s">
        <v>62</v>
      </c>
      <c r="B37" s="1"/>
      <c r="C37" s="37"/>
      <c r="D37" s="38">
        <v>-201204824.84</v>
      </c>
      <c r="E37" s="39">
        <v>-201204824.84</v>
      </c>
      <c r="F37" s="16"/>
      <c r="G37" s="37"/>
      <c r="H37" s="38"/>
      <c r="I37" s="39"/>
      <c r="J37" s="58">
        <f t="shared" si="20"/>
        <v>0</v>
      </c>
      <c r="K37" s="38">
        <f t="shared" si="21"/>
        <v>-201204824.84</v>
      </c>
      <c r="L37" s="39">
        <f t="shared" si="22"/>
        <v>-201204824.84</v>
      </c>
      <c r="N37" s="67"/>
      <c r="O37" s="67"/>
      <c r="P37" s="67"/>
    </row>
    <row r="38" spans="1:16" ht="110.25" customHeight="1">
      <c r="A38" s="3" t="s">
        <v>63</v>
      </c>
      <c r="B38" s="1"/>
      <c r="C38" s="37"/>
      <c r="D38" s="38">
        <v>-45328869.859999999</v>
      </c>
      <c r="E38" s="43">
        <v>-45328869.859999999</v>
      </c>
      <c r="F38" s="16"/>
      <c r="G38" s="37"/>
      <c r="H38" s="38"/>
      <c r="I38" s="43"/>
      <c r="J38" s="58">
        <f t="shared" si="20"/>
        <v>0</v>
      </c>
      <c r="K38" s="38">
        <f t="shared" si="21"/>
        <v>-45328869.859999999</v>
      </c>
      <c r="L38" s="39">
        <f t="shared" si="22"/>
        <v>-45328869.859999999</v>
      </c>
      <c r="N38" s="67"/>
      <c r="O38" s="67"/>
      <c r="P38" s="67"/>
    </row>
    <row r="39" spans="1:16" ht="111" customHeight="1">
      <c r="A39" s="3" t="s">
        <v>64</v>
      </c>
      <c r="B39" s="1"/>
      <c r="C39" s="37"/>
      <c r="D39" s="38">
        <v>-10073082.189999999</v>
      </c>
      <c r="E39" s="43">
        <v>-10073082.189999999</v>
      </c>
      <c r="F39" s="16"/>
      <c r="G39" s="37"/>
      <c r="H39" s="38"/>
      <c r="I39" s="43"/>
      <c r="J39" s="58">
        <f t="shared" si="20"/>
        <v>0</v>
      </c>
      <c r="K39" s="38">
        <f t="shared" si="21"/>
        <v>-10073082.189999999</v>
      </c>
      <c r="L39" s="39">
        <f t="shared" si="22"/>
        <v>-10073082.189999999</v>
      </c>
      <c r="N39" s="67"/>
      <c r="O39" s="67"/>
      <c r="P39" s="67"/>
    </row>
    <row r="40" spans="1:16" ht="73.5" customHeight="1">
      <c r="A40" s="54" t="s">
        <v>79</v>
      </c>
      <c r="B40" s="1" t="s">
        <v>50</v>
      </c>
      <c r="C40" s="37">
        <v>-14428571.43</v>
      </c>
      <c r="D40" s="38">
        <v>-143453357.13999999</v>
      </c>
      <c r="E40" s="39">
        <v>-214132571.41999999</v>
      </c>
      <c r="F40" s="16"/>
      <c r="G40" s="37"/>
      <c r="H40" s="38"/>
      <c r="I40" s="39"/>
      <c r="J40" s="37">
        <f t="shared" si="20"/>
        <v>-14428571.43</v>
      </c>
      <c r="K40" s="38">
        <f t="shared" si="21"/>
        <v>-143453357.13999999</v>
      </c>
      <c r="L40" s="39">
        <f t="shared" si="22"/>
        <v>-214132571.41999999</v>
      </c>
      <c r="N40" s="67"/>
      <c r="O40" s="67"/>
      <c r="P40" s="67"/>
    </row>
    <row r="41" spans="1:16" ht="123.75" customHeight="1">
      <c r="A41" s="54" t="s">
        <v>80</v>
      </c>
      <c r="B41" s="1" t="s">
        <v>65</v>
      </c>
      <c r="C41" s="37"/>
      <c r="D41" s="38">
        <v>-1986512000</v>
      </c>
      <c r="E41" s="39">
        <v>-1986512000</v>
      </c>
      <c r="F41" s="16"/>
      <c r="G41" s="37"/>
      <c r="H41" s="38"/>
      <c r="I41" s="39"/>
      <c r="J41" s="58">
        <f t="shared" si="20"/>
        <v>0</v>
      </c>
      <c r="K41" s="38">
        <f t="shared" si="21"/>
        <v>-1986512000</v>
      </c>
      <c r="L41" s="39">
        <f t="shared" si="22"/>
        <v>-1986512000</v>
      </c>
      <c r="N41" s="67"/>
      <c r="O41" s="67"/>
      <c r="P41" s="67"/>
    </row>
    <row r="42" spans="1:16" ht="135.75" customHeight="1">
      <c r="A42" s="54" t="s">
        <v>81</v>
      </c>
      <c r="B42" s="1" t="s">
        <v>66</v>
      </c>
      <c r="C42" s="37"/>
      <c r="D42" s="38">
        <v>-2649841500</v>
      </c>
      <c r="E42" s="39">
        <v>-2649841500</v>
      </c>
      <c r="F42" s="16"/>
      <c r="G42" s="37"/>
      <c r="H42" s="38"/>
      <c r="I42" s="39"/>
      <c r="J42" s="58">
        <f t="shared" si="20"/>
        <v>0</v>
      </c>
      <c r="K42" s="38">
        <f t="shared" si="21"/>
        <v>-2649841500</v>
      </c>
      <c r="L42" s="39">
        <f t="shared" si="22"/>
        <v>-2649841500</v>
      </c>
      <c r="N42" s="67"/>
      <c r="O42" s="67"/>
      <c r="P42" s="67"/>
    </row>
    <row r="43" spans="1:16" s="53" customFormat="1" ht="56.25" customHeight="1">
      <c r="A43" s="54" t="s">
        <v>73</v>
      </c>
      <c r="B43" s="51" t="s">
        <v>95</v>
      </c>
      <c r="C43" s="37">
        <f>-C26</f>
        <v>-10755920000</v>
      </c>
      <c r="D43" s="38">
        <f t="shared" ref="D43:L43" si="23">-D26</f>
        <v>-11396258000</v>
      </c>
      <c r="E43" s="39">
        <f t="shared" si="23"/>
        <v>-10516484000</v>
      </c>
      <c r="F43" s="37">
        <f t="shared" si="23"/>
        <v>0</v>
      </c>
      <c r="G43" s="37"/>
      <c r="H43" s="38"/>
      <c r="I43" s="39"/>
      <c r="J43" s="37">
        <f t="shared" si="23"/>
        <v>-10755920000</v>
      </c>
      <c r="K43" s="38">
        <f t="shared" si="23"/>
        <v>-11396258000</v>
      </c>
      <c r="L43" s="39">
        <f t="shared" si="23"/>
        <v>-10516484000</v>
      </c>
      <c r="N43" s="67"/>
      <c r="O43" s="67"/>
      <c r="P43" s="67"/>
    </row>
    <row r="44" spans="1:16" ht="132.75" customHeight="1">
      <c r="A44" s="54" t="s">
        <v>69</v>
      </c>
      <c r="B44" s="1" t="s">
        <v>70</v>
      </c>
      <c r="C44" s="37">
        <v>-2653123199</v>
      </c>
      <c r="D44" s="38"/>
      <c r="E44" s="39"/>
      <c r="F44" s="16"/>
      <c r="G44" s="37"/>
      <c r="H44" s="38"/>
      <c r="I44" s="39"/>
      <c r="J44" s="37">
        <f t="shared" si="20"/>
        <v>-2653123199</v>
      </c>
      <c r="K44" s="59">
        <f t="shared" si="21"/>
        <v>0</v>
      </c>
      <c r="L44" s="57">
        <f t="shared" si="22"/>
        <v>0</v>
      </c>
      <c r="N44" s="67"/>
      <c r="O44" s="67"/>
      <c r="P44" s="67"/>
    </row>
    <row r="45" spans="1:16" ht="49.5" customHeight="1">
      <c r="A45" s="55" t="s">
        <v>75</v>
      </c>
      <c r="B45" s="4" t="s">
        <v>76</v>
      </c>
      <c r="C45" s="46"/>
      <c r="D45" s="44">
        <v>-179225418.54999998</v>
      </c>
      <c r="E45" s="45">
        <v>-179225418.54999998</v>
      </c>
      <c r="F45" s="64"/>
      <c r="G45" s="46"/>
      <c r="H45" s="44"/>
      <c r="I45" s="45"/>
      <c r="J45" s="60">
        <f t="shared" si="20"/>
        <v>0</v>
      </c>
      <c r="K45" s="44">
        <f t="shared" si="21"/>
        <v>-179225418.54999998</v>
      </c>
      <c r="L45" s="45">
        <f t="shared" si="22"/>
        <v>-179225418.54999998</v>
      </c>
      <c r="N45" s="67"/>
      <c r="O45" s="67"/>
      <c r="P45" s="67"/>
    </row>
    <row r="46" spans="1:16" ht="19.5" customHeight="1">
      <c r="A46" s="14" t="s">
        <v>31</v>
      </c>
      <c r="B46" s="15" t="s">
        <v>9</v>
      </c>
      <c r="C46" s="61">
        <f>C47+C51</f>
        <v>2802942593.9199829</v>
      </c>
      <c r="D46" s="62">
        <f t="shared" ref="D46:E46" si="24">D47+D51</f>
        <v>0</v>
      </c>
      <c r="E46" s="63">
        <f t="shared" si="24"/>
        <v>0</v>
      </c>
      <c r="F46" s="16"/>
      <c r="G46" s="61">
        <f>G47+G51</f>
        <v>0</v>
      </c>
      <c r="H46" s="62">
        <f t="shared" ref="H46:I46" si="25">H47+H51</f>
        <v>0</v>
      </c>
      <c r="I46" s="63">
        <f t="shared" si="25"/>
        <v>0</v>
      </c>
      <c r="J46" s="61">
        <f>J47+J51</f>
        <v>2802942593.9199829</v>
      </c>
      <c r="K46" s="62">
        <f t="shared" ref="K46:L46" si="26">K47+K51</f>
        <v>0</v>
      </c>
      <c r="L46" s="63">
        <f t="shared" si="26"/>
        <v>0</v>
      </c>
      <c r="N46" s="67"/>
      <c r="O46" s="67"/>
      <c r="P46" s="67"/>
    </row>
    <row r="47" spans="1:16" ht="20.25" customHeight="1">
      <c r="A47" s="17" t="s">
        <v>10</v>
      </c>
      <c r="B47" s="22" t="s">
        <v>11</v>
      </c>
      <c r="C47" s="37">
        <f>C48</f>
        <v>-240552636233.91</v>
      </c>
      <c r="D47" s="38">
        <f t="shared" ref="D47:E49" si="27">D48</f>
        <v>-206751988957.81</v>
      </c>
      <c r="E47" s="39">
        <f t="shared" si="27"/>
        <v>-205101397047.06</v>
      </c>
      <c r="F47" s="16"/>
      <c r="G47" s="37">
        <f>G48</f>
        <v>-1905568889</v>
      </c>
      <c r="H47" s="38">
        <f t="shared" ref="H47:I49" si="28">H48</f>
        <v>2552053449.75</v>
      </c>
      <c r="I47" s="39">
        <f t="shared" si="28"/>
        <v>0</v>
      </c>
      <c r="J47" s="37">
        <f>J48</f>
        <v>-242458205122.91</v>
      </c>
      <c r="K47" s="38">
        <f t="shared" ref="K47:L49" si="29">K48</f>
        <v>-204199935508.06</v>
      </c>
      <c r="L47" s="39">
        <f t="shared" si="29"/>
        <v>-205101397047.06</v>
      </c>
      <c r="N47" s="67"/>
      <c r="O47" s="67"/>
      <c r="P47" s="67"/>
    </row>
    <row r="48" spans="1:16" ht="20.25" customHeight="1">
      <c r="A48" s="17" t="s">
        <v>12</v>
      </c>
      <c r="B48" s="1" t="s">
        <v>13</v>
      </c>
      <c r="C48" s="37">
        <f>C49</f>
        <v>-240552636233.91</v>
      </c>
      <c r="D48" s="38">
        <f t="shared" si="27"/>
        <v>-206751988957.81</v>
      </c>
      <c r="E48" s="39">
        <f t="shared" si="27"/>
        <v>-205101397047.06</v>
      </c>
      <c r="F48" s="16"/>
      <c r="G48" s="37">
        <f>G49</f>
        <v>-1905568889</v>
      </c>
      <c r="H48" s="38">
        <f t="shared" si="28"/>
        <v>2552053449.75</v>
      </c>
      <c r="I48" s="39">
        <f t="shared" si="28"/>
        <v>0</v>
      </c>
      <c r="J48" s="37">
        <f>J49</f>
        <v>-242458205122.91</v>
      </c>
      <c r="K48" s="38">
        <f t="shared" si="29"/>
        <v>-204199935508.06</v>
      </c>
      <c r="L48" s="39">
        <f t="shared" si="29"/>
        <v>-205101397047.06</v>
      </c>
      <c r="N48" s="67"/>
      <c r="O48" s="67"/>
      <c r="P48" s="67"/>
    </row>
    <row r="49" spans="1:16" ht="19.5" customHeight="1">
      <c r="A49" s="17" t="s">
        <v>14</v>
      </c>
      <c r="B49" s="1" t="s">
        <v>15</v>
      </c>
      <c r="C49" s="37">
        <f>C50</f>
        <v>-240552636233.91</v>
      </c>
      <c r="D49" s="38">
        <f t="shared" si="27"/>
        <v>-206751988957.81</v>
      </c>
      <c r="E49" s="39">
        <f t="shared" si="27"/>
        <v>-205101397047.06</v>
      </c>
      <c r="F49" s="16"/>
      <c r="G49" s="37">
        <f>G50</f>
        <v>-1905568889</v>
      </c>
      <c r="H49" s="38">
        <f t="shared" si="28"/>
        <v>2552053449.75</v>
      </c>
      <c r="I49" s="39">
        <f t="shared" si="28"/>
        <v>0</v>
      </c>
      <c r="J49" s="37">
        <f>J50</f>
        <v>-242458205122.91</v>
      </c>
      <c r="K49" s="38">
        <f t="shared" si="29"/>
        <v>-204199935508.06</v>
      </c>
      <c r="L49" s="39">
        <f t="shared" si="29"/>
        <v>-205101397047.06</v>
      </c>
      <c r="N49" s="67"/>
      <c r="O49" s="67"/>
      <c r="P49" s="67"/>
    </row>
    <row r="50" spans="1:16" ht="30" customHeight="1">
      <c r="A50" s="2" t="s">
        <v>32</v>
      </c>
      <c r="B50" s="1" t="s">
        <v>16</v>
      </c>
      <c r="C50" s="37">
        <v>-240552636233.91</v>
      </c>
      <c r="D50" s="38">
        <v>-206751988957.81</v>
      </c>
      <c r="E50" s="39">
        <v>-205101397047.06</v>
      </c>
      <c r="F50" s="16"/>
      <c r="G50" s="89">
        <f>-G23-G18-G62</f>
        <v>-1905568889</v>
      </c>
      <c r="H50" s="89">
        <f>-H23-H18-H62</f>
        <v>2552053449.75</v>
      </c>
      <c r="I50" s="89">
        <f>-I23-I18-I62</f>
        <v>0</v>
      </c>
      <c r="J50" s="37">
        <f>C50+G50</f>
        <v>-242458205122.91</v>
      </c>
      <c r="K50" s="38">
        <f>D50+H50</f>
        <v>-204199935508.06</v>
      </c>
      <c r="L50" s="39">
        <f>E50+I50</f>
        <v>-205101397047.06</v>
      </c>
      <c r="N50" s="67"/>
      <c r="O50" s="67"/>
      <c r="P50" s="67"/>
    </row>
    <row r="51" spans="1:16" ht="18.75" customHeight="1">
      <c r="A51" s="17" t="s">
        <v>17</v>
      </c>
      <c r="B51" s="1" t="s">
        <v>18</v>
      </c>
      <c r="C51" s="37">
        <f>C52</f>
        <v>243355578827.82999</v>
      </c>
      <c r="D51" s="38">
        <f t="shared" ref="D51:E53" si="30">D52</f>
        <v>206751988957.81</v>
      </c>
      <c r="E51" s="39">
        <f t="shared" si="30"/>
        <v>205101397047.06</v>
      </c>
      <c r="F51" s="16"/>
      <c r="G51" s="37">
        <f>G52</f>
        <v>1905568889</v>
      </c>
      <c r="H51" s="38">
        <f t="shared" ref="H51:I53" si="31">H52</f>
        <v>-2552053449.75</v>
      </c>
      <c r="I51" s="39">
        <f t="shared" si="31"/>
        <v>0</v>
      </c>
      <c r="J51" s="37">
        <f>J52</f>
        <v>245261147716.82999</v>
      </c>
      <c r="K51" s="38">
        <f t="shared" ref="K51:L53" si="32">K52</f>
        <v>204199935508.06</v>
      </c>
      <c r="L51" s="39">
        <f t="shared" si="32"/>
        <v>205101397047.06</v>
      </c>
      <c r="N51" s="67"/>
      <c r="O51" s="67"/>
      <c r="P51" s="67"/>
    </row>
    <row r="52" spans="1:16" ht="19.5" customHeight="1">
      <c r="A52" s="17" t="s">
        <v>19</v>
      </c>
      <c r="B52" s="1" t="s">
        <v>20</v>
      </c>
      <c r="C52" s="37">
        <f>C53</f>
        <v>243355578827.82999</v>
      </c>
      <c r="D52" s="38">
        <f t="shared" si="30"/>
        <v>206751988957.81</v>
      </c>
      <c r="E52" s="39">
        <f t="shared" si="30"/>
        <v>205101397047.06</v>
      </c>
      <c r="F52" s="16"/>
      <c r="G52" s="37">
        <f>G53</f>
        <v>1905568889</v>
      </c>
      <c r="H52" s="38">
        <f t="shared" si="31"/>
        <v>-2552053449.75</v>
      </c>
      <c r="I52" s="39">
        <f t="shared" si="31"/>
        <v>0</v>
      </c>
      <c r="J52" s="37">
        <f>J53</f>
        <v>245261147716.82999</v>
      </c>
      <c r="K52" s="38">
        <f t="shared" si="32"/>
        <v>204199935508.06</v>
      </c>
      <c r="L52" s="39">
        <f t="shared" si="32"/>
        <v>205101397047.06</v>
      </c>
      <c r="N52" s="67"/>
      <c r="O52" s="67"/>
      <c r="P52" s="67"/>
    </row>
    <row r="53" spans="1:16" ht="20.25" customHeight="1">
      <c r="A53" s="17" t="s">
        <v>21</v>
      </c>
      <c r="B53" s="1" t="s">
        <v>22</v>
      </c>
      <c r="C53" s="37">
        <f>C54</f>
        <v>243355578827.82999</v>
      </c>
      <c r="D53" s="38">
        <f t="shared" si="30"/>
        <v>206751988957.81</v>
      </c>
      <c r="E53" s="39">
        <f t="shared" si="30"/>
        <v>205101397047.06</v>
      </c>
      <c r="F53" s="16"/>
      <c r="G53" s="37">
        <f>G54</f>
        <v>1905568889</v>
      </c>
      <c r="H53" s="38">
        <f t="shared" si="31"/>
        <v>-2552053449.75</v>
      </c>
      <c r="I53" s="39">
        <f t="shared" si="31"/>
        <v>0</v>
      </c>
      <c r="J53" s="37">
        <f>J54</f>
        <v>245261147716.82999</v>
      </c>
      <c r="K53" s="38">
        <f t="shared" si="32"/>
        <v>204199935508.06</v>
      </c>
      <c r="L53" s="39">
        <f t="shared" si="32"/>
        <v>205101397047.06</v>
      </c>
      <c r="N53" s="67"/>
      <c r="O53" s="67"/>
      <c r="P53" s="67"/>
    </row>
    <row r="54" spans="1:16" ht="32.25" customHeight="1">
      <c r="A54" s="23" t="s">
        <v>33</v>
      </c>
      <c r="B54" s="4" t="s">
        <v>23</v>
      </c>
      <c r="C54" s="46">
        <v>243355578827.82999</v>
      </c>
      <c r="D54" s="44">
        <v>206751988957.81</v>
      </c>
      <c r="E54" s="45">
        <v>205101397047.06</v>
      </c>
      <c r="F54" s="16"/>
      <c r="G54" s="46">
        <f>2552053449.75-G19-G27-G65</f>
        <v>1905568889</v>
      </c>
      <c r="H54" s="46">
        <f>-2552053449.75-H19-H27-H65</f>
        <v>-2552053449.75</v>
      </c>
      <c r="I54" s="46">
        <f>-I19-I27-I65</f>
        <v>0</v>
      </c>
      <c r="J54" s="46">
        <f>C54+G54</f>
        <v>245261147716.82999</v>
      </c>
      <c r="K54" s="44">
        <f>D54+H54</f>
        <v>204199935508.06</v>
      </c>
      <c r="L54" s="45">
        <f>E54+I54</f>
        <v>205101397047.06</v>
      </c>
      <c r="N54" s="67"/>
      <c r="O54" s="67"/>
      <c r="P54" s="67"/>
    </row>
    <row r="55" spans="1:16" ht="29.25" customHeight="1">
      <c r="A55" s="20" t="s">
        <v>38</v>
      </c>
      <c r="B55" s="21" t="s">
        <v>39</v>
      </c>
      <c r="C55" s="34">
        <f>C56+C59+C65</f>
        <v>-2802942333.5</v>
      </c>
      <c r="D55" s="35">
        <f t="shared" ref="D55:E55" si="33">D56+D59</f>
        <v>604202066.5</v>
      </c>
      <c r="E55" s="36">
        <f t="shared" si="33"/>
        <v>604202066.5</v>
      </c>
      <c r="F55" s="16"/>
      <c r="G55" s="34">
        <f>G59+G65</f>
        <v>0</v>
      </c>
      <c r="H55" s="35">
        <f t="shared" ref="H55:I55" si="34">H56+H59</f>
        <v>0</v>
      </c>
      <c r="I55" s="36">
        <f t="shared" si="34"/>
        <v>0</v>
      </c>
      <c r="J55" s="34">
        <f>G55+C55</f>
        <v>-2802942333.5</v>
      </c>
      <c r="K55" s="35">
        <f t="shared" ref="K55:L55" si="35">K56+K59</f>
        <v>604202066.5</v>
      </c>
      <c r="L55" s="36">
        <f t="shared" si="35"/>
        <v>604202066.5</v>
      </c>
      <c r="N55" s="67"/>
      <c r="O55" s="67"/>
      <c r="P55" s="67"/>
    </row>
    <row r="56" spans="1:16" ht="26.1" hidden="1" customHeight="1">
      <c r="A56" s="24" t="s">
        <v>40</v>
      </c>
      <c r="B56" s="25" t="s">
        <v>41</v>
      </c>
      <c r="C56" s="37">
        <f>C57</f>
        <v>0</v>
      </c>
      <c r="D56" s="38">
        <f t="shared" ref="D56:E57" si="36">D57</f>
        <v>0</v>
      </c>
      <c r="E56" s="39">
        <f t="shared" si="36"/>
        <v>0</v>
      </c>
      <c r="F56" s="16"/>
      <c r="G56" s="37">
        <f>G57</f>
        <v>0</v>
      </c>
      <c r="H56" s="38">
        <f t="shared" ref="H56:I57" si="37">H57</f>
        <v>0</v>
      </c>
      <c r="I56" s="39">
        <f t="shared" si="37"/>
        <v>0</v>
      </c>
      <c r="J56" s="37">
        <f>J57</f>
        <v>0</v>
      </c>
      <c r="K56" s="38">
        <f t="shared" ref="K56:L57" si="38">K57</f>
        <v>0</v>
      </c>
      <c r="L56" s="39">
        <f t="shared" si="38"/>
        <v>0</v>
      </c>
      <c r="N56" s="67"/>
      <c r="O56" s="67"/>
      <c r="P56" s="67"/>
    </row>
    <row r="57" spans="1:16" ht="26.1" hidden="1" customHeight="1">
      <c r="A57" s="17" t="s">
        <v>42</v>
      </c>
      <c r="B57" s="1" t="s">
        <v>43</v>
      </c>
      <c r="C57" s="37">
        <f>C58</f>
        <v>0</v>
      </c>
      <c r="D57" s="38">
        <f t="shared" si="36"/>
        <v>0</v>
      </c>
      <c r="E57" s="39">
        <f t="shared" si="36"/>
        <v>0</v>
      </c>
      <c r="F57" s="16"/>
      <c r="G57" s="37">
        <f>G58</f>
        <v>0</v>
      </c>
      <c r="H57" s="38">
        <f t="shared" si="37"/>
        <v>0</v>
      </c>
      <c r="I57" s="39">
        <f t="shared" si="37"/>
        <v>0</v>
      </c>
      <c r="J57" s="37">
        <f>J58</f>
        <v>0</v>
      </c>
      <c r="K57" s="38">
        <f t="shared" si="38"/>
        <v>0</v>
      </c>
      <c r="L57" s="39">
        <f t="shared" si="38"/>
        <v>0</v>
      </c>
      <c r="N57" s="67"/>
      <c r="O57" s="67"/>
      <c r="P57" s="67"/>
    </row>
    <row r="58" spans="1:16" ht="26.1" hidden="1" customHeight="1">
      <c r="A58" s="2" t="s">
        <v>44</v>
      </c>
      <c r="B58" s="1" t="s">
        <v>45</v>
      </c>
      <c r="C58" s="37">
        <v>0</v>
      </c>
      <c r="D58" s="38">
        <v>0</v>
      </c>
      <c r="E58" s="39">
        <v>0</v>
      </c>
      <c r="F58" s="16"/>
      <c r="G58" s="37">
        <v>0</v>
      </c>
      <c r="H58" s="38">
        <v>0</v>
      </c>
      <c r="I58" s="39">
        <v>0</v>
      </c>
      <c r="J58" s="37">
        <v>0</v>
      </c>
      <c r="K58" s="38">
        <v>0</v>
      </c>
      <c r="L58" s="39">
        <v>0</v>
      </c>
      <c r="N58" s="67"/>
      <c r="O58" s="67"/>
      <c r="P58" s="67"/>
    </row>
    <row r="59" spans="1:16" ht="32.1" customHeight="1">
      <c r="A59" s="26" t="s">
        <v>52</v>
      </c>
      <c r="B59" s="25" t="s">
        <v>51</v>
      </c>
      <c r="C59" s="47">
        <f>C60</f>
        <v>71146666.5</v>
      </c>
      <c r="D59" s="48">
        <f t="shared" ref="D59:E61" si="39">D60</f>
        <v>604202066.5</v>
      </c>
      <c r="E59" s="49">
        <f t="shared" si="39"/>
        <v>604202066.5</v>
      </c>
      <c r="F59" s="16"/>
      <c r="G59" s="47">
        <f>G60</f>
        <v>-47431111</v>
      </c>
      <c r="H59" s="48">
        <f t="shared" ref="H59:I61" si="40">H60</f>
        <v>0</v>
      </c>
      <c r="I59" s="49">
        <f t="shared" si="40"/>
        <v>0</v>
      </c>
      <c r="J59" s="47">
        <f>J60</f>
        <v>23715555.5</v>
      </c>
      <c r="K59" s="48">
        <f t="shared" ref="K59:L61" si="41">K60</f>
        <v>604202066.5</v>
      </c>
      <c r="L59" s="49">
        <f t="shared" si="41"/>
        <v>604202066.5</v>
      </c>
      <c r="N59" s="67"/>
      <c r="O59" s="67"/>
      <c r="P59" s="67"/>
    </row>
    <row r="60" spans="1:16" ht="31.5" customHeight="1">
      <c r="A60" s="2" t="s">
        <v>54</v>
      </c>
      <c r="B60" s="1" t="s">
        <v>53</v>
      </c>
      <c r="C60" s="37">
        <f>C61</f>
        <v>71146666.5</v>
      </c>
      <c r="D60" s="38">
        <f t="shared" si="39"/>
        <v>604202066.5</v>
      </c>
      <c r="E60" s="39">
        <f t="shared" si="39"/>
        <v>604202066.5</v>
      </c>
      <c r="F60" s="16"/>
      <c r="G60" s="37">
        <f>G61</f>
        <v>-47431111</v>
      </c>
      <c r="H60" s="38">
        <f t="shared" si="40"/>
        <v>0</v>
      </c>
      <c r="I60" s="39">
        <f t="shared" si="40"/>
        <v>0</v>
      </c>
      <c r="J60" s="37">
        <f>J61</f>
        <v>23715555.5</v>
      </c>
      <c r="K60" s="38">
        <f t="shared" si="41"/>
        <v>604202066.5</v>
      </c>
      <c r="L60" s="39">
        <f t="shared" si="41"/>
        <v>604202066.5</v>
      </c>
      <c r="N60" s="67"/>
      <c r="O60" s="67"/>
      <c r="P60" s="67"/>
    </row>
    <row r="61" spans="1:16" ht="43.5" customHeight="1">
      <c r="A61" s="2" t="s">
        <v>56</v>
      </c>
      <c r="B61" s="1" t="s">
        <v>55</v>
      </c>
      <c r="C61" s="37">
        <f>C62</f>
        <v>71146666.5</v>
      </c>
      <c r="D61" s="38">
        <f t="shared" si="39"/>
        <v>604202066.5</v>
      </c>
      <c r="E61" s="39">
        <f t="shared" si="39"/>
        <v>604202066.5</v>
      </c>
      <c r="F61" s="16"/>
      <c r="G61" s="37">
        <f>G62</f>
        <v>-47431111</v>
      </c>
      <c r="H61" s="38">
        <f t="shared" si="40"/>
        <v>0</v>
      </c>
      <c r="I61" s="39">
        <f t="shared" si="40"/>
        <v>0</v>
      </c>
      <c r="J61" s="37">
        <f>J62</f>
        <v>23715555.5</v>
      </c>
      <c r="K61" s="38">
        <f t="shared" si="41"/>
        <v>604202066.5</v>
      </c>
      <c r="L61" s="39">
        <f t="shared" si="41"/>
        <v>604202066.5</v>
      </c>
      <c r="N61" s="67"/>
      <c r="O61" s="67"/>
      <c r="P61" s="67"/>
    </row>
    <row r="62" spans="1:16" ht="48" customHeight="1">
      <c r="A62" s="2" t="s">
        <v>58</v>
      </c>
      <c r="B62" s="1" t="s">
        <v>57</v>
      </c>
      <c r="C62" s="37">
        <f>C63+C64</f>
        <v>71146666.5</v>
      </c>
      <c r="D62" s="38">
        <f t="shared" ref="D62:E62" si="42">D63+D64</f>
        <v>604202066.5</v>
      </c>
      <c r="E62" s="39">
        <f t="shared" si="42"/>
        <v>604202066.5</v>
      </c>
      <c r="F62" s="16"/>
      <c r="G62" s="37">
        <f>G63+G64</f>
        <v>-47431111</v>
      </c>
      <c r="H62" s="38">
        <f t="shared" ref="H62:I62" si="43">H63+H64</f>
        <v>0</v>
      </c>
      <c r="I62" s="39">
        <f t="shared" si="43"/>
        <v>0</v>
      </c>
      <c r="J62" s="37">
        <f>J63+J64</f>
        <v>23715555.5</v>
      </c>
      <c r="K62" s="38">
        <f t="shared" ref="K62:L62" si="44">K63+K64</f>
        <v>604202066.5</v>
      </c>
      <c r="L62" s="39">
        <f t="shared" si="44"/>
        <v>604202066.5</v>
      </c>
      <c r="N62" s="67"/>
      <c r="O62" s="67"/>
      <c r="P62" s="67"/>
    </row>
    <row r="63" spans="1:16" ht="58.5" customHeight="1">
      <c r="A63" s="54" t="s">
        <v>82</v>
      </c>
      <c r="B63" s="1" t="s">
        <v>77</v>
      </c>
      <c r="C63" s="37">
        <f>71146666.5</f>
        <v>71146666.5</v>
      </c>
      <c r="D63" s="38">
        <v>71146666.5</v>
      </c>
      <c r="E63" s="39">
        <v>71146666.5</v>
      </c>
      <c r="F63" s="65"/>
      <c r="G63" s="37">
        <v>-47431111</v>
      </c>
      <c r="H63" s="38"/>
      <c r="I63" s="39"/>
      <c r="J63" s="37">
        <f t="shared" ref="J63:L64" si="45">C63+G63</f>
        <v>23715555.5</v>
      </c>
      <c r="K63" s="38">
        <f t="shared" si="45"/>
        <v>71146666.5</v>
      </c>
      <c r="L63" s="39">
        <f t="shared" si="45"/>
        <v>71146666.5</v>
      </c>
      <c r="N63" s="67"/>
      <c r="O63" s="67"/>
      <c r="P63" s="67"/>
    </row>
    <row r="64" spans="1:16" ht="123.6" customHeight="1">
      <c r="A64" s="71" t="s">
        <v>83</v>
      </c>
      <c r="B64" s="72" t="s">
        <v>67</v>
      </c>
      <c r="C64" s="73"/>
      <c r="D64" s="74">
        <v>533055400</v>
      </c>
      <c r="E64" s="75">
        <v>533055400</v>
      </c>
      <c r="F64" s="56"/>
      <c r="G64" s="73"/>
      <c r="H64" s="74"/>
      <c r="I64" s="75"/>
      <c r="J64" s="76">
        <f t="shared" si="45"/>
        <v>0</v>
      </c>
      <c r="K64" s="74">
        <f t="shared" si="45"/>
        <v>533055400</v>
      </c>
      <c r="L64" s="75">
        <f t="shared" si="45"/>
        <v>533055400</v>
      </c>
      <c r="N64" s="67"/>
      <c r="O64" s="67"/>
      <c r="P64" s="67"/>
    </row>
    <row r="65" spans="1:16" ht="23.25" customHeight="1">
      <c r="A65" s="79" t="s">
        <v>97</v>
      </c>
      <c r="B65" s="80" t="s">
        <v>98</v>
      </c>
      <c r="C65" s="34">
        <f>C66</f>
        <v>-2874089000</v>
      </c>
      <c r="D65" s="35"/>
      <c r="E65" s="36"/>
      <c r="F65" s="81"/>
      <c r="G65" s="34">
        <f t="shared" ref="G65:L66" si="46">G66</f>
        <v>47431111</v>
      </c>
      <c r="H65" s="35">
        <f t="shared" si="46"/>
        <v>0</v>
      </c>
      <c r="I65" s="36">
        <f t="shared" si="46"/>
        <v>0</v>
      </c>
      <c r="J65" s="34">
        <f t="shared" si="46"/>
        <v>-2826657889</v>
      </c>
      <c r="K65" s="90">
        <f t="shared" si="46"/>
        <v>0</v>
      </c>
      <c r="L65" s="91">
        <f t="shared" si="46"/>
        <v>0</v>
      </c>
      <c r="N65" s="67"/>
      <c r="O65" s="67"/>
      <c r="P65" s="67"/>
    </row>
    <row r="66" spans="1:16" ht="67.5" customHeight="1">
      <c r="A66" s="54" t="s">
        <v>99</v>
      </c>
      <c r="B66" s="51" t="s">
        <v>100</v>
      </c>
      <c r="C66" s="37">
        <f>C67</f>
        <v>-2874089000</v>
      </c>
      <c r="D66" s="38"/>
      <c r="E66" s="39"/>
      <c r="F66" s="82"/>
      <c r="G66" s="37">
        <f t="shared" si="46"/>
        <v>47431111</v>
      </c>
      <c r="H66" s="38">
        <f t="shared" si="46"/>
        <v>0</v>
      </c>
      <c r="I66" s="39">
        <f t="shared" si="46"/>
        <v>0</v>
      </c>
      <c r="J66" s="37">
        <f t="shared" si="46"/>
        <v>-2826657889</v>
      </c>
      <c r="K66" s="59">
        <f t="shared" si="46"/>
        <v>0</v>
      </c>
      <c r="L66" s="57">
        <f t="shared" si="46"/>
        <v>0</v>
      </c>
      <c r="N66" s="67"/>
      <c r="O66" s="67"/>
      <c r="P66" s="67"/>
    </row>
    <row r="67" spans="1:16" ht="133.5" customHeight="1">
      <c r="A67" s="55" t="s">
        <v>101</v>
      </c>
      <c r="B67" s="83" t="s">
        <v>102</v>
      </c>
      <c r="C67" s="46">
        <v>-2874089000</v>
      </c>
      <c r="D67" s="44"/>
      <c r="E67" s="45"/>
      <c r="F67" s="84"/>
      <c r="G67" s="46">
        <v>47431111</v>
      </c>
      <c r="H67" s="44"/>
      <c r="I67" s="45"/>
      <c r="J67" s="46">
        <f>C67+G67</f>
        <v>-2826657889</v>
      </c>
      <c r="K67" s="92">
        <f t="shared" ref="K67" si="47">D67+H67</f>
        <v>0</v>
      </c>
      <c r="L67" s="93">
        <f t="shared" ref="L67" si="48">E67+I67</f>
        <v>0</v>
      </c>
      <c r="N67" s="67"/>
      <c r="O67" s="67"/>
      <c r="P67" s="67"/>
    </row>
    <row r="68" spans="1:16" ht="27" customHeight="1">
      <c r="A68" s="77" t="s">
        <v>24</v>
      </c>
      <c r="B68" s="78"/>
      <c r="C68" s="68">
        <f>C16+C21+C46+C55</f>
        <v>17634771376.589989</v>
      </c>
      <c r="D68" s="69">
        <f>D16+D21+D46+D55</f>
        <v>10973061115.770008</v>
      </c>
      <c r="E68" s="70">
        <f>E16+E21+E46+E55</f>
        <v>5635449083.920002</v>
      </c>
      <c r="F68" s="16"/>
      <c r="G68" s="68">
        <f t="shared" ref="G68:L68" si="49">G16+G21+G46+G55</f>
        <v>2552053449.75</v>
      </c>
      <c r="H68" s="69">
        <f t="shared" si="49"/>
        <v>-2552053449.75</v>
      </c>
      <c r="I68" s="70">
        <f t="shared" si="49"/>
        <v>0</v>
      </c>
      <c r="J68" s="68">
        <f>J16+J21+J46+J55</f>
        <v>20186824826.339989</v>
      </c>
      <c r="K68" s="69">
        <f t="shared" si="49"/>
        <v>8421007666.0200081</v>
      </c>
      <c r="L68" s="70">
        <f t="shared" si="49"/>
        <v>5635449083.920002</v>
      </c>
      <c r="M68" s="5" t="s">
        <v>108</v>
      </c>
      <c r="N68" s="67"/>
      <c r="O68" s="67"/>
      <c r="P68" s="67"/>
    </row>
    <row r="69" spans="1:16">
      <c r="C69" s="27"/>
      <c r="D69" s="27"/>
      <c r="E69" s="27"/>
      <c r="F69" s="9"/>
      <c r="G69" s="27"/>
      <c r="H69" s="27"/>
      <c r="I69" s="27"/>
      <c r="J69" s="27"/>
      <c r="K69" s="27"/>
      <c r="L69" s="27"/>
      <c r="P69" s="67"/>
    </row>
    <row r="70" spans="1:16">
      <c r="F70" s="9"/>
    </row>
    <row r="71" spans="1:16">
      <c r="F71" s="9"/>
    </row>
    <row r="72" spans="1:16">
      <c r="F72" s="9"/>
    </row>
    <row r="73" spans="1:16">
      <c r="F73" s="9"/>
    </row>
    <row r="74" spans="1:16">
      <c r="F74" s="9"/>
    </row>
    <row r="75" spans="1:16">
      <c r="F75" s="9"/>
    </row>
    <row r="76" spans="1:16">
      <c r="F76" s="9"/>
    </row>
    <row r="77" spans="1:16">
      <c r="F77" s="9"/>
    </row>
    <row r="78" spans="1:16">
      <c r="F78" s="9"/>
    </row>
    <row r="79" spans="1:16">
      <c r="F79" s="9"/>
    </row>
    <row r="80" spans="1:16">
      <c r="F80" s="9"/>
    </row>
    <row r="81" spans="6:6">
      <c r="F81" s="9"/>
    </row>
    <row r="82" spans="6:6">
      <c r="F82" s="9"/>
    </row>
    <row r="83" spans="6:6">
      <c r="F83" s="9"/>
    </row>
  </sheetData>
  <mergeCells count="7">
    <mergeCell ref="K9:L9"/>
    <mergeCell ref="G13:I13"/>
    <mergeCell ref="J13:L13"/>
    <mergeCell ref="A11:L11"/>
    <mergeCell ref="C13:E13"/>
    <mergeCell ref="B13:B14"/>
    <mergeCell ref="A13:A14"/>
  </mergeCells>
  <phoneticPr fontId="1" type="noConversion"/>
  <pageMargins left="0.55118110236220474" right="0.47244094488188981" top="0.94488188976377963" bottom="0.62992125984251968" header="0.62992125984251968" footer="0.39370078740157483"/>
  <pageSetup paperSize="9" scale="90" fitToHeight="3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2024-10-05T10:02:02Z</cp:lastPrinted>
  <dcterms:created xsi:type="dcterms:W3CDTF">1996-10-08T23:32:33Z</dcterms:created>
  <dcterms:modified xsi:type="dcterms:W3CDTF">2024-10-05T10:40:39Z</dcterms:modified>
</cp:coreProperties>
</file>