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Лист1!$A$1:$M$62</definedName>
  </definedNames>
  <calcPr calcId="125725"/>
</workbook>
</file>

<file path=xl/calcChain.xml><?xml version="1.0" encoding="utf-8"?>
<calcChain xmlns="http://schemas.openxmlformats.org/spreadsheetml/2006/main">
  <c r="G22" i="9"/>
  <c r="J60"/>
  <c r="J59" s="1"/>
  <c r="J58" s="1"/>
  <c r="C59"/>
  <c r="C58" s="1"/>
  <c r="G59" l="1"/>
  <c r="G58" l="1"/>
  <c r="J13" l="1"/>
  <c r="C10"/>
  <c r="G16"/>
  <c r="J11"/>
  <c r="L36" l="1"/>
  <c r="K36"/>
  <c r="I36"/>
  <c r="H36"/>
  <c r="G36"/>
  <c r="G21" s="1"/>
  <c r="G20" s="1"/>
  <c r="F36"/>
  <c r="F21" s="1"/>
  <c r="E36"/>
  <c r="D36"/>
  <c r="L18"/>
  <c r="K18"/>
  <c r="J18"/>
  <c r="J19"/>
  <c r="J36" s="1"/>
  <c r="C19"/>
  <c r="C36" s="1"/>
  <c r="L11" l="1"/>
  <c r="L10" s="1"/>
  <c r="K11"/>
  <c r="K10" s="1"/>
  <c r="J10"/>
  <c r="L13"/>
  <c r="L12" s="1"/>
  <c r="K13"/>
  <c r="K12" s="1"/>
  <c r="J12"/>
  <c r="L17"/>
  <c r="L16" s="1"/>
  <c r="L24"/>
  <c r="K24"/>
  <c r="J24"/>
  <c r="L25"/>
  <c r="K25"/>
  <c r="J25"/>
  <c r="L26"/>
  <c r="K26"/>
  <c r="J26"/>
  <c r="L27"/>
  <c r="K27"/>
  <c r="J27"/>
  <c r="L28"/>
  <c r="K28"/>
  <c r="J28"/>
  <c r="L29"/>
  <c r="K29"/>
  <c r="J29"/>
  <c r="L30"/>
  <c r="K30"/>
  <c r="J30"/>
  <c r="L31"/>
  <c r="K31"/>
  <c r="J31"/>
  <c r="L32"/>
  <c r="K32"/>
  <c r="J32"/>
  <c r="L33"/>
  <c r="K33"/>
  <c r="J33"/>
  <c r="L34"/>
  <c r="K34"/>
  <c r="J34"/>
  <c r="L35"/>
  <c r="K35"/>
  <c r="J35"/>
  <c r="L37"/>
  <c r="K37"/>
  <c r="J37"/>
  <c r="L38"/>
  <c r="K38"/>
  <c r="J38"/>
  <c r="L56"/>
  <c r="K56"/>
  <c r="L57"/>
  <c r="K57"/>
  <c r="J57"/>
  <c r="H22"/>
  <c r="H21" s="1"/>
  <c r="I22"/>
  <c r="I21" s="1"/>
  <c r="L50"/>
  <c r="L49" s="1"/>
  <c r="K50"/>
  <c r="K49" s="1"/>
  <c r="J50"/>
  <c r="J49" s="1"/>
  <c r="K17"/>
  <c r="K16" s="1"/>
  <c r="I55"/>
  <c r="I54" s="1"/>
  <c r="I53" s="1"/>
  <c r="I52" s="1"/>
  <c r="H55"/>
  <c r="H54" s="1"/>
  <c r="H53" s="1"/>
  <c r="H52" s="1"/>
  <c r="G55"/>
  <c r="G43" s="1"/>
  <c r="I50"/>
  <c r="I49" s="1"/>
  <c r="H50"/>
  <c r="H49" s="1"/>
  <c r="G50"/>
  <c r="G49" s="1"/>
  <c r="I17"/>
  <c r="I16" s="1"/>
  <c r="I43" s="1"/>
  <c r="H16"/>
  <c r="H43" s="1"/>
  <c r="I12"/>
  <c r="G12"/>
  <c r="G47" s="1"/>
  <c r="I10"/>
  <c r="H10"/>
  <c r="G10"/>
  <c r="J9" l="1"/>
  <c r="J22"/>
  <c r="G54"/>
  <c r="G53" s="1"/>
  <c r="G52" s="1"/>
  <c r="G48" s="1"/>
  <c r="K43"/>
  <c r="K42" s="1"/>
  <c r="K41" s="1"/>
  <c r="K40" s="1"/>
  <c r="J43"/>
  <c r="J42" s="1"/>
  <c r="J41" s="1"/>
  <c r="J40" s="1"/>
  <c r="I42"/>
  <c r="I41" s="1"/>
  <c r="I40" s="1"/>
  <c r="G15"/>
  <c r="G14" s="1"/>
  <c r="L55"/>
  <c r="L54" s="1"/>
  <c r="L53" s="1"/>
  <c r="L52" s="1"/>
  <c r="L48" s="1"/>
  <c r="J17"/>
  <c r="J16" s="1"/>
  <c r="L9"/>
  <c r="K9"/>
  <c r="K22"/>
  <c r="L22"/>
  <c r="L21" s="1"/>
  <c r="K55"/>
  <c r="K54" s="1"/>
  <c r="K53" s="1"/>
  <c r="K52" s="1"/>
  <c r="K48" s="1"/>
  <c r="I20"/>
  <c r="I15" s="1"/>
  <c r="I14" s="1"/>
  <c r="H48"/>
  <c r="I48"/>
  <c r="I9"/>
  <c r="H9"/>
  <c r="G9"/>
  <c r="C56"/>
  <c r="J56" s="1"/>
  <c r="J55" s="1"/>
  <c r="J54" s="1"/>
  <c r="J53" s="1"/>
  <c r="J52" s="1"/>
  <c r="I47" l="1"/>
  <c r="K21"/>
  <c r="K20" s="1"/>
  <c r="K15" s="1"/>
  <c r="K14" s="1"/>
  <c r="L20"/>
  <c r="L15" s="1"/>
  <c r="L14" s="1"/>
  <c r="J21"/>
  <c r="J20" s="1"/>
  <c r="J15" s="1"/>
  <c r="G42"/>
  <c r="G41" s="1"/>
  <c r="G40" s="1"/>
  <c r="H42"/>
  <c r="H41" s="1"/>
  <c r="H40" s="1"/>
  <c r="L43"/>
  <c r="L42" s="1"/>
  <c r="L41" s="1"/>
  <c r="L40" s="1"/>
  <c r="H20"/>
  <c r="H47" s="1"/>
  <c r="G46"/>
  <c r="G45" s="1"/>
  <c r="G44" s="1"/>
  <c r="J47"/>
  <c r="J46" s="1"/>
  <c r="J45" s="1"/>
  <c r="J44" s="1"/>
  <c r="J39" s="1"/>
  <c r="E17"/>
  <c r="H15" l="1"/>
  <c r="H14" s="1"/>
  <c r="K47"/>
  <c r="K46" s="1"/>
  <c r="K45" s="1"/>
  <c r="K44" s="1"/>
  <c r="K39" s="1"/>
  <c r="K61" s="1"/>
  <c r="J14"/>
  <c r="G39"/>
  <c r="G61" s="1"/>
  <c r="L47"/>
  <c r="L46" s="1"/>
  <c r="L45" s="1"/>
  <c r="L44" s="1"/>
  <c r="L39" s="1"/>
  <c r="L61" s="1"/>
  <c r="I46"/>
  <c r="I45" s="1"/>
  <c r="I44" s="1"/>
  <c r="I39" s="1"/>
  <c r="I61" s="1"/>
  <c r="E55"/>
  <c r="D55"/>
  <c r="C55"/>
  <c r="H46" l="1"/>
  <c r="H45" s="1"/>
  <c r="H44" s="1"/>
  <c r="H39" s="1"/>
  <c r="H61" s="1"/>
  <c r="E54"/>
  <c r="E53" s="1"/>
  <c r="E52" s="1"/>
  <c r="D54"/>
  <c r="D53" s="1"/>
  <c r="D52" s="1"/>
  <c r="C54"/>
  <c r="C53" s="1"/>
  <c r="E50"/>
  <c r="E49" s="1"/>
  <c r="D50"/>
  <c r="D49" s="1"/>
  <c r="C50"/>
  <c r="C49" s="1"/>
  <c r="E22"/>
  <c r="E21" s="1"/>
  <c r="D22"/>
  <c r="D21" s="1"/>
  <c r="C22"/>
  <c r="C21" s="1"/>
  <c r="E16"/>
  <c r="D16"/>
  <c r="C16"/>
  <c r="E12"/>
  <c r="D12"/>
  <c r="C12"/>
  <c r="E10"/>
  <c r="D10"/>
  <c r="C20" l="1"/>
  <c r="D20"/>
  <c r="C52"/>
  <c r="C42"/>
  <c r="C41" s="1"/>
  <c r="C40" s="1"/>
  <c r="E20"/>
  <c r="D9"/>
  <c r="D48"/>
  <c r="E9"/>
  <c r="C9"/>
  <c r="E48"/>
  <c r="J48" l="1"/>
  <c r="J61" s="1"/>
  <c r="C48"/>
  <c r="D15"/>
  <c r="D14" s="1"/>
  <c r="D42"/>
  <c r="D41" s="1"/>
  <c r="D40" s="1"/>
  <c r="E42"/>
  <c r="E41" s="1"/>
  <c r="E40" s="1"/>
  <c r="D46"/>
  <c r="D45" s="1"/>
  <c r="D44" s="1"/>
  <c r="C15"/>
  <c r="C14" s="1"/>
  <c r="E15"/>
  <c r="E14" s="1"/>
  <c r="D39" l="1"/>
  <c r="D61" s="1"/>
  <c r="E46"/>
  <c r="E45" s="1"/>
  <c r="E44" s="1"/>
  <c r="E39" s="1"/>
  <c r="E61" s="1"/>
  <c r="C46"/>
  <c r="C45" s="1"/>
  <c r="C44" s="1"/>
  <c r="C39" s="1"/>
  <c r="C61" s="1"/>
</calcChain>
</file>

<file path=xl/sharedStrings.xml><?xml version="1.0" encoding="utf-8"?>
<sst xmlns="http://schemas.openxmlformats.org/spreadsheetml/2006/main" count="113" uniqueCount="107">
  <si>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</si>
  <si>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</si>
  <si>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</si>
  <si>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</si>
  <si>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</si>
  <si>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</si>
  <si>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</si>
  <si>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</si>
  <si>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</si>
  <si>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</si>
  <si>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</si>
  <si>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</si>
  <si>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</si>
  <si>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</si>
  <si>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</si>
  <si>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</si>
  <si>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</si>
  <si>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</si>
  <si>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</si>
  <si>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</si>
  <si>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</si>
  <si>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</si>
  <si>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</si>
  <si>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</si>
  <si>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</si>
  <si>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</si>
  <si>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</si>
  <si>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</si>
  <si>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</si>
  <si>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</si>
  <si>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</si>
  <si>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</si>
  <si>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</si>
  <si>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</si>
  <si>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</si>
  <si>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</si>
  <si>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</si>
  <si>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</si>
  <si>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</si>
  <si>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</si>
  <si>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</si>
  <si>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</si>
  <si>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</si>
  <si>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</si>
  <si>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</si>
  <si>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</si>
  <si>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</si>
  <si>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</si>
  <si>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</si>
  <si>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</si>
  <si>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</si>
  <si>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</si>
  <si>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</si>
  <si>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</si>
  <si>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</si>
  <si>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</si>
  <si>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</si>
  <si>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</si>
  <si>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</si>
  <si>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</si>
  <si>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</si>
  <si>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</si>
  <si>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</si>
  <si>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</si>
  <si>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</si>
  <si>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</si>
  <si>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</si>
  <si>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</si>
  <si>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</si>
  <si>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</si>
  <si>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</si>
  <si>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</si>
  <si>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</si>
  <si>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</si>
  <si>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</si>
  <si>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</si>
  <si>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</si>
  <si>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</si>
  <si>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</si>
  <si>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</si>
  <si>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</si>
  <si>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</si>
  <si>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</si>
  <si>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</si>
  <si>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</si>
  <si>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</si>
  <si>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</si>
  <si>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</si>
  <si>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</si>
  <si>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</si>
  <si>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</si>
  <si>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</si>
  <si>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</si>
  <si>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</si>
  <si>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</si>
  <si>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</si>
  <si>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Сумма, рублей</t>
  </si>
  <si>
    <t>расх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</si>
  <si>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</si>
  <si>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</si>
  <si>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 </t>
  </si>
  <si>
    <t xml:space="preserve">000 01 06 10 02 00 0000 500 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</si>
  <si>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</si>
  <si>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</si>
  <si>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ПРЕДЛАГАЕМОЕ ИЗМЕНЕНИЕ ИСТОЧНИКОВ ФИНАНСИРОВАНИЯ
дефицита областного бюджета на 2024 год и на плановый период 2025 и 2026 годов</t>
  </si>
  <si>
    <t xml:space="preserve">                                      Приложение № 1</t>
  </si>
  <si>
    <t xml:space="preserve">                                     к пояснительной записке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</si>
</sst>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8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64" fontId="4" fillId="2" borderId="0" xfId="0" applyNumberFormat="1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164" fontId="4" fillId="2" borderId="27" xfId="0" applyNumberFormat="1" applyFont="1" applyFill="1" applyBorder="1"/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4" fontId="4" fillId="2" borderId="0" xfId="0" applyNumberFormat="1" applyFont="1" applyFill="1"/>
    <xf numFmtId="43" fontId="4" fillId="2" borderId="0" xfId="0" applyNumberFormat="1" applyFont="1" applyFill="1"/>
    <xf numFmtId="164" fontId="8" fillId="0" borderId="32" xfId="0" applyNumberFormat="1" applyFont="1" applyFill="1" applyBorder="1" applyAlignment="1">
      <alignment vertical="center"/>
    </xf>
    <xf numFmtId="164" fontId="8" fillId="0" borderId="33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indent="2"/>
    </xf>
    <xf numFmtId="0" fontId="4" fillId="2" borderId="27" xfId="0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vertical="center"/>
    </xf>
    <xf numFmtId="164" fontId="4" fillId="0" borderId="36" xfId="0" applyNumberFormat="1" applyFont="1" applyFill="1" applyBorder="1" applyAlignment="1">
      <alignment vertical="center"/>
    </xf>
    <xf numFmtId="164" fontId="4" fillId="0" borderId="37" xfId="0" applyNumberFormat="1" applyFont="1" applyFill="1" applyBorder="1" applyAlignment="1">
      <alignment vertical="center"/>
    </xf>
    <xf numFmtId="164" fontId="9" fillId="0" borderId="35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34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64" fontId="8" fillId="0" borderId="39" xfId="0" applyNumberFormat="1" applyFont="1" applyFill="1" applyBorder="1" applyAlignment="1">
      <alignment vertical="center"/>
    </xf>
    <xf numFmtId="164" fontId="4" fillId="0" borderId="40" xfId="0" applyNumberFormat="1" applyFont="1" applyFill="1" applyBorder="1" applyAlignment="1">
      <alignment vertical="center"/>
    </xf>
    <xf numFmtId="164" fontId="4" fillId="0" borderId="41" xfId="0" applyNumberFormat="1" applyFont="1" applyFill="1" applyBorder="1" applyAlignment="1">
      <alignment vertical="center"/>
    </xf>
    <xf numFmtId="164" fontId="4" fillId="0" borderId="42" xfId="0" applyNumberFormat="1" applyFont="1" applyFill="1" applyBorder="1" applyAlignment="1">
      <alignment vertical="center"/>
    </xf>
    <xf numFmtId="164" fontId="8" fillId="0" borderId="43" xfId="0" applyNumberFormat="1" applyFont="1" applyFill="1" applyBorder="1" applyAlignment="1">
      <alignment vertical="center"/>
    </xf>
    <xf numFmtId="164" fontId="8" fillId="0" borderId="40" xfId="0" applyNumberFormat="1" applyFont="1" applyFill="1" applyBorder="1" applyAlignment="1">
      <alignment vertical="center"/>
    </xf>
    <xf numFmtId="164" fontId="4" fillId="0" borderId="44" xfId="0" applyNumberFormat="1" applyFont="1" applyFill="1" applyBorder="1" applyAlignment="1">
      <alignment vertical="center"/>
    </xf>
    <xf numFmtId="164" fontId="8" fillId="0" borderId="45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27" xfId="0" applyFont="1" applyFill="1" applyBorder="1"/>
    <xf numFmtId="0" fontId="7" fillId="2" borderId="27" xfId="0" applyFont="1" applyFill="1" applyBorder="1"/>
    <xf numFmtId="164" fontId="4" fillId="0" borderId="3" xfId="0" applyNumberFormat="1" applyFont="1" applyFill="1" applyBorder="1" applyAlignment="1">
      <alignment vertical="center"/>
    </xf>
    <xf numFmtId="164" fontId="4" fillId="0" borderId="27" xfId="0" applyNumberFormat="1" applyFont="1" applyFill="1" applyBorder="1"/>
    <xf numFmtId="164" fontId="4" fillId="2" borderId="9" xfId="0" applyNumberFormat="1" applyFont="1" applyFill="1" applyBorder="1"/>
    <xf numFmtId="164" fontId="4" fillId="2" borderId="16" xfId="0" applyNumberFormat="1" applyFont="1" applyFill="1" applyBorder="1"/>
    <xf numFmtId="164" fontId="8" fillId="2" borderId="2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164" fontId="4" fillId="0" borderId="46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zoomScaleNormal="100" zoomScaleSheetLayoutView="10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G7" sqref="G7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customWidth="1"/>
    <col min="7" max="11" width="20.7109375" style="10" customWidth="1"/>
    <col min="12" max="12" width="22.140625" style="10" customWidth="1"/>
    <col min="13" max="13" width="1.7109375" style="10" customWidth="1"/>
    <col min="14" max="15" width="19.7109375" style="10" customWidth="1"/>
    <col min="16" max="16" width="18.28515625" style="10" customWidth="1"/>
    <col min="17" max="17" width="14.85546875" style="10" hidden="1" customWidth="1"/>
    <col min="18" max="16384" width="9.140625" style="10"/>
  </cols>
  <sheetData>
    <row r="1" spans="1:17" ht="15.75" customHeight="1">
      <c r="K1" s="78" t="s">
        <v>105</v>
      </c>
    </row>
    <row r="2" spans="1:17" ht="15.75" customHeight="1">
      <c r="K2" s="78" t="s">
        <v>106</v>
      </c>
    </row>
    <row r="3" spans="1:17" ht="15.75" customHeight="1">
      <c r="K3" s="77"/>
    </row>
    <row r="4" spans="1:17" s="5" customFormat="1" ht="55.5" customHeight="1">
      <c r="A4" s="105" t="s">
        <v>104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Q4" s="5" t="s">
        <v>97</v>
      </c>
    </row>
    <row r="5" spans="1:17" s="5" customFormat="1" ht="15" customHeight="1">
      <c r="A5" s="7"/>
      <c r="B5" s="7"/>
      <c r="C5" s="7"/>
      <c r="D5" s="8"/>
      <c r="F5" s="6"/>
      <c r="G5" s="7"/>
      <c r="H5" s="8"/>
      <c r="J5" s="7"/>
      <c r="K5" s="8"/>
      <c r="P5" s="61"/>
      <c r="Q5" s="61">
        <v>149885049732.79001</v>
      </c>
    </row>
    <row r="6" spans="1:17" ht="23.1" customHeight="1">
      <c r="A6" s="106" t="s">
        <v>0</v>
      </c>
      <c r="B6" s="106" t="s">
        <v>30</v>
      </c>
      <c r="C6" s="104" t="s">
        <v>92</v>
      </c>
      <c r="D6" s="102"/>
      <c r="E6" s="103"/>
      <c r="F6" s="90"/>
      <c r="G6" s="101" t="s">
        <v>93</v>
      </c>
      <c r="H6" s="102"/>
      <c r="I6" s="103"/>
      <c r="J6" s="104" t="s">
        <v>96</v>
      </c>
      <c r="K6" s="102"/>
      <c r="L6" s="103"/>
    </row>
    <row r="7" spans="1:17" ht="24.95" customHeight="1">
      <c r="A7" s="107"/>
      <c r="B7" s="107"/>
      <c r="C7" s="26" t="s">
        <v>48</v>
      </c>
      <c r="D7" s="27" t="s">
        <v>68</v>
      </c>
      <c r="E7" s="28" t="s">
        <v>71</v>
      </c>
      <c r="F7" s="91"/>
      <c r="G7" s="80" t="s">
        <v>48</v>
      </c>
      <c r="H7" s="27" t="s">
        <v>68</v>
      </c>
      <c r="I7" s="28" t="s">
        <v>71</v>
      </c>
      <c r="J7" s="26" t="s">
        <v>48</v>
      </c>
      <c r="K7" s="27" t="s">
        <v>68</v>
      </c>
      <c r="L7" s="28" t="s">
        <v>71</v>
      </c>
      <c r="N7" s="62"/>
      <c r="P7" s="62"/>
    </row>
    <row r="8" spans="1:17" s="12" customFormat="1" ht="11.25">
      <c r="A8" s="11">
        <v>1</v>
      </c>
      <c r="B8" s="11">
        <v>2</v>
      </c>
      <c r="C8" s="29">
        <v>3</v>
      </c>
      <c r="D8" s="30">
        <v>4</v>
      </c>
      <c r="E8" s="31">
        <v>5</v>
      </c>
      <c r="F8" s="92"/>
      <c r="G8" s="81">
        <v>6</v>
      </c>
      <c r="H8" s="30">
        <v>7</v>
      </c>
      <c r="I8" s="31">
        <v>8</v>
      </c>
      <c r="J8" s="29">
        <v>9</v>
      </c>
      <c r="K8" s="30">
        <v>10</v>
      </c>
      <c r="L8" s="31">
        <v>11</v>
      </c>
    </row>
    <row r="9" spans="1:17" ht="36" customHeight="1">
      <c r="A9" s="13" t="s">
        <v>1</v>
      </c>
      <c r="B9" s="14" t="s">
        <v>2</v>
      </c>
      <c r="C9" s="32">
        <f>C10+C12</f>
        <v>20788868211.210007</v>
      </c>
      <c r="D9" s="33">
        <f t="shared" ref="D9:E9" si="0">D10+D12</f>
        <v>17966482896.460007</v>
      </c>
      <c r="E9" s="34">
        <f t="shared" si="0"/>
        <v>13383073078.889999</v>
      </c>
      <c r="F9" s="53"/>
      <c r="G9" s="82">
        <f>G10+G12</f>
        <v>1953000000</v>
      </c>
      <c r="H9" s="33">
        <f t="shared" ref="H9:I9" si="1">H10+H12</f>
        <v>-2552053449.75</v>
      </c>
      <c r="I9" s="34">
        <f t="shared" si="1"/>
        <v>0</v>
      </c>
      <c r="J9" s="32">
        <f>J10+J12</f>
        <v>22741868211.210007</v>
      </c>
      <c r="K9" s="33">
        <f t="shared" ref="K9:L9" si="2">K10+K12</f>
        <v>15414429446.710007</v>
      </c>
      <c r="L9" s="34">
        <f t="shared" si="2"/>
        <v>13383073078.889999</v>
      </c>
      <c r="N9" s="62"/>
      <c r="P9" s="62"/>
    </row>
    <row r="10" spans="1:17" ht="31.5" customHeight="1">
      <c r="A10" s="15" t="s">
        <v>84</v>
      </c>
      <c r="B10" s="1" t="s">
        <v>3</v>
      </c>
      <c r="C10" s="35">
        <f>C11</f>
        <v>96485782211.210007</v>
      </c>
      <c r="D10" s="36">
        <f t="shared" ref="D10:E10" si="3">D11</f>
        <v>69362740896.460007</v>
      </c>
      <c r="E10" s="37">
        <f t="shared" si="3"/>
        <v>64905477721.779999</v>
      </c>
      <c r="F10" s="53"/>
      <c r="G10" s="83">
        <f>G11</f>
        <v>1953000000</v>
      </c>
      <c r="H10" s="36">
        <f t="shared" ref="H10:I10" si="4">H11</f>
        <v>-2552053449.75</v>
      </c>
      <c r="I10" s="37">
        <f t="shared" si="4"/>
        <v>0</v>
      </c>
      <c r="J10" s="35">
        <f>J11</f>
        <v>98438782211.210007</v>
      </c>
      <c r="K10" s="36">
        <f t="shared" ref="K10:L10" si="5">K11</f>
        <v>66810687446.710007</v>
      </c>
      <c r="L10" s="37">
        <f t="shared" si="5"/>
        <v>64905477721.779999</v>
      </c>
    </row>
    <row r="11" spans="1:17" ht="35.25" customHeight="1">
      <c r="A11" s="2" t="s">
        <v>59</v>
      </c>
      <c r="B11" s="1" t="s">
        <v>4</v>
      </c>
      <c r="C11" s="35">
        <v>96485782211.210007</v>
      </c>
      <c r="D11" s="36">
        <v>69362740896.460007</v>
      </c>
      <c r="E11" s="37">
        <v>64905477721.779999</v>
      </c>
      <c r="F11" s="53"/>
      <c r="G11" s="83">
        <v>1953000000</v>
      </c>
      <c r="H11" s="36">
        <v>-2552053449.75</v>
      </c>
      <c r="I11" s="37"/>
      <c r="J11" s="35">
        <f>C11+G11</f>
        <v>98438782211.210007</v>
      </c>
      <c r="K11" s="36">
        <f>D11+H11</f>
        <v>66810687446.710007</v>
      </c>
      <c r="L11" s="37">
        <f>E11+I11</f>
        <v>64905477721.779999</v>
      </c>
      <c r="N11" s="62"/>
      <c r="O11" s="62"/>
      <c r="P11" s="62"/>
    </row>
    <row r="12" spans="1:17" ht="33" customHeight="1">
      <c r="A12" s="15" t="s">
        <v>5</v>
      </c>
      <c r="B12" s="1" t="s">
        <v>6</v>
      </c>
      <c r="C12" s="35">
        <f>C13</f>
        <v>-75696914000</v>
      </c>
      <c r="D12" s="36">
        <f t="shared" ref="D12:E12" si="6">D13</f>
        <v>-51396258000</v>
      </c>
      <c r="E12" s="37">
        <f t="shared" si="6"/>
        <v>-51522404642.889999</v>
      </c>
      <c r="F12" s="53"/>
      <c r="G12" s="83">
        <f>G13</f>
        <v>0</v>
      </c>
      <c r="H12" s="36"/>
      <c r="I12" s="37">
        <f t="shared" ref="I12" si="7">I13</f>
        <v>0</v>
      </c>
      <c r="J12" s="35">
        <f>J13</f>
        <v>-75696914000</v>
      </c>
      <c r="K12" s="36">
        <f t="shared" ref="K12:L12" si="8">K13</f>
        <v>-51396258000</v>
      </c>
      <c r="L12" s="37">
        <f t="shared" si="8"/>
        <v>-51522404642.889999</v>
      </c>
      <c r="N12" s="62"/>
      <c r="O12" s="62"/>
      <c r="P12" s="62"/>
    </row>
    <row r="13" spans="1:17" ht="34.5" customHeight="1">
      <c r="A13" s="16" t="s">
        <v>60</v>
      </c>
      <c r="B13" s="17" t="s">
        <v>7</v>
      </c>
      <c r="C13" s="38">
        <v>-75696914000</v>
      </c>
      <c r="D13" s="39">
        <v>-51396258000</v>
      </c>
      <c r="E13" s="40">
        <v>-51522404642.889999</v>
      </c>
      <c r="F13" s="53"/>
      <c r="G13" s="84"/>
      <c r="H13" s="39">
        <v>0</v>
      </c>
      <c r="I13" s="40"/>
      <c r="J13" s="35">
        <f>C13+G13</f>
        <v>-75696914000</v>
      </c>
      <c r="K13" s="36">
        <f>D13+H13</f>
        <v>-51396258000</v>
      </c>
      <c r="L13" s="37">
        <f>E13+I13</f>
        <v>-51522404642.889999</v>
      </c>
      <c r="N13" s="62"/>
      <c r="O13" s="62"/>
      <c r="P13" s="62"/>
    </row>
    <row r="14" spans="1:17" ht="32.25" customHeight="1">
      <c r="A14" s="18" t="s">
        <v>34</v>
      </c>
      <c r="B14" s="19" t="s">
        <v>8</v>
      </c>
      <c r="C14" s="32">
        <f t="shared" ref="C14:L14" si="9">C15</f>
        <v>-3154097095.0400009</v>
      </c>
      <c r="D14" s="33">
        <f t="shared" si="9"/>
        <v>-7597623847.1899986</v>
      </c>
      <c r="E14" s="34">
        <f t="shared" si="9"/>
        <v>-8351826061.4699974</v>
      </c>
      <c r="F14" s="53"/>
      <c r="G14" s="82">
        <f t="shared" si="9"/>
        <v>599053449.75</v>
      </c>
      <c r="H14" s="33">
        <f t="shared" si="9"/>
        <v>0</v>
      </c>
      <c r="I14" s="34">
        <f t="shared" si="9"/>
        <v>0</v>
      </c>
      <c r="J14" s="32">
        <f t="shared" si="9"/>
        <v>-2555043645.2900009</v>
      </c>
      <c r="K14" s="33">
        <f t="shared" si="9"/>
        <v>-7597623847.1899986</v>
      </c>
      <c r="L14" s="34">
        <f t="shared" si="9"/>
        <v>-8351826061.4699974</v>
      </c>
      <c r="N14" s="62"/>
      <c r="O14" s="62"/>
      <c r="P14" s="62"/>
    </row>
    <row r="15" spans="1:17" ht="30.95" customHeight="1">
      <c r="A15" s="15" t="s">
        <v>35</v>
      </c>
      <c r="B15" s="1" t="s">
        <v>25</v>
      </c>
      <c r="C15" s="35">
        <f>C16+C20</f>
        <v>-3154097095.0400009</v>
      </c>
      <c r="D15" s="36">
        <f>D16+D20</f>
        <v>-7597623847.1899986</v>
      </c>
      <c r="E15" s="37">
        <f>E16+E20</f>
        <v>-8351826061.4699974</v>
      </c>
      <c r="F15" s="53"/>
      <c r="G15" s="83">
        <f t="shared" ref="G15:L15" si="10">G16+G20</f>
        <v>599053449.75</v>
      </c>
      <c r="H15" s="36">
        <f t="shared" si="10"/>
        <v>0</v>
      </c>
      <c r="I15" s="37">
        <f t="shared" si="10"/>
        <v>0</v>
      </c>
      <c r="J15" s="35">
        <f>J16+J20</f>
        <v>-2555043645.2900009</v>
      </c>
      <c r="K15" s="36">
        <f t="shared" si="10"/>
        <v>-7597623847.1899986</v>
      </c>
      <c r="L15" s="37">
        <f t="shared" si="10"/>
        <v>-8351826061.4699974</v>
      </c>
      <c r="N15" s="62"/>
      <c r="O15" s="62"/>
      <c r="P15" s="62"/>
    </row>
    <row r="16" spans="1:17" ht="37.5" customHeight="1">
      <c r="A16" s="15" t="s">
        <v>85</v>
      </c>
      <c r="B16" s="1" t="s">
        <v>26</v>
      </c>
      <c r="C16" s="35">
        <f t="shared" ref="C16:L16" si="11">C17</f>
        <v>11745429000</v>
      </c>
      <c r="D16" s="36">
        <f t="shared" si="11"/>
        <v>12079781000</v>
      </c>
      <c r="E16" s="37">
        <f t="shared" si="11"/>
        <v>10516484000</v>
      </c>
      <c r="F16" s="53"/>
      <c r="G16" s="83">
        <f t="shared" si="11"/>
        <v>0</v>
      </c>
      <c r="H16" s="36">
        <f t="shared" si="11"/>
        <v>0</v>
      </c>
      <c r="I16" s="37">
        <f t="shared" si="11"/>
        <v>0</v>
      </c>
      <c r="J16" s="35">
        <f t="shared" si="11"/>
        <v>11745429000</v>
      </c>
      <c r="K16" s="36">
        <f t="shared" si="11"/>
        <v>12079781000</v>
      </c>
      <c r="L16" s="37">
        <f t="shared" si="11"/>
        <v>10516484000</v>
      </c>
      <c r="N16" s="62"/>
      <c r="O16" s="62"/>
      <c r="P16" s="62"/>
    </row>
    <row r="17" spans="1:16" ht="44.1" customHeight="1">
      <c r="A17" s="2" t="s">
        <v>61</v>
      </c>
      <c r="B17" s="1" t="s">
        <v>27</v>
      </c>
      <c r="C17" s="35">
        <v>11745429000</v>
      </c>
      <c r="D17" s="36">
        <v>12079781000</v>
      </c>
      <c r="E17" s="37">
        <f>E18+E19</f>
        <v>10516484000</v>
      </c>
      <c r="F17" s="53"/>
      <c r="G17" s="83"/>
      <c r="H17" s="36"/>
      <c r="I17" s="37">
        <f t="shared" ref="I17:L17" si="12">I18+I19</f>
        <v>0</v>
      </c>
      <c r="J17" s="35">
        <f t="shared" si="12"/>
        <v>11745429000</v>
      </c>
      <c r="K17" s="36">
        <f t="shared" si="12"/>
        <v>12079781000</v>
      </c>
      <c r="L17" s="37">
        <f t="shared" si="12"/>
        <v>10516484000</v>
      </c>
      <c r="N17" s="62"/>
      <c r="O17" s="62"/>
      <c r="P17" s="62"/>
    </row>
    <row r="18" spans="1:16" ht="73.5" customHeight="1">
      <c r="A18" s="51" t="s">
        <v>78</v>
      </c>
      <c r="B18" s="1" t="s">
        <v>49</v>
      </c>
      <c r="C18" s="35">
        <v>989509000</v>
      </c>
      <c r="D18" s="36">
        <v>683523000</v>
      </c>
      <c r="E18" s="37"/>
      <c r="F18" s="53"/>
      <c r="G18" s="83"/>
      <c r="H18" s="36"/>
      <c r="I18" s="37"/>
      <c r="J18" s="35">
        <f>C18+G18</f>
        <v>989509000</v>
      </c>
      <c r="K18" s="36">
        <f>D18+H18</f>
        <v>683523000</v>
      </c>
      <c r="L18" s="54">
        <f>E18+I18</f>
        <v>0</v>
      </c>
      <c r="N18" s="62"/>
      <c r="O18" s="62"/>
      <c r="P18" s="62"/>
    </row>
    <row r="19" spans="1:16" ht="63.75" customHeight="1">
      <c r="A19" s="51" t="s">
        <v>72</v>
      </c>
      <c r="B19" s="49" t="s">
        <v>94</v>
      </c>
      <c r="C19" s="35">
        <f>10696914000+59006000</f>
        <v>10755920000</v>
      </c>
      <c r="D19" s="36">
        <v>11396258000</v>
      </c>
      <c r="E19" s="37">
        <v>10516484000</v>
      </c>
      <c r="F19" s="53"/>
      <c r="G19" s="83"/>
      <c r="H19" s="36"/>
      <c r="I19" s="37"/>
      <c r="J19" s="35">
        <f>10696914000+59006000</f>
        <v>10755920000</v>
      </c>
      <c r="K19" s="36">
        <v>11396258000</v>
      </c>
      <c r="L19" s="37">
        <v>10516484000</v>
      </c>
      <c r="N19" s="62"/>
      <c r="O19" s="62"/>
      <c r="P19" s="62"/>
    </row>
    <row r="20" spans="1:16" ht="42" customHeight="1">
      <c r="A20" s="15" t="s">
        <v>36</v>
      </c>
      <c r="B20" s="1" t="s">
        <v>28</v>
      </c>
      <c r="C20" s="35">
        <f>C21</f>
        <v>-14899526095.040001</v>
      </c>
      <c r="D20" s="36">
        <f t="shared" ref="D20:E20" si="13">D21</f>
        <v>-19677404847.189999</v>
      </c>
      <c r="E20" s="37">
        <f t="shared" si="13"/>
        <v>-18868310061.469997</v>
      </c>
      <c r="F20" s="53"/>
      <c r="G20" s="83">
        <f>G21</f>
        <v>599053449.75</v>
      </c>
      <c r="H20" s="36">
        <f t="shared" ref="H20:I20" si="14">H21</f>
        <v>0</v>
      </c>
      <c r="I20" s="37">
        <f t="shared" si="14"/>
        <v>0</v>
      </c>
      <c r="J20" s="35">
        <f>J21</f>
        <v>-14300472645.290001</v>
      </c>
      <c r="K20" s="36">
        <f t="shared" ref="K20:L20" si="15">K21</f>
        <v>-19677404847.189999</v>
      </c>
      <c r="L20" s="37">
        <f t="shared" si="15"/>
        <v>-18868310061.469997</v>
      </c>
      <c r="N20" s="62"/>
      <c r="O20" s="62"/>
      <c r="P20" s="62"/>
    </row>
    <row r="21" spans="1:16" s="50" customFormat="1" ht="46.5" customHeight="1">
      <c r="A21" s="48" t="s">
        <v>37</v>
      </c>
      <c r="B21" s="49" t="s">
        <v>29</v>
      </c>
      <c r="C21" s="35">
        <f>C36+C22+C33+C34+C35+C37+C38</f>
        <v>-14899526095.040001</v>
      </c>
      <c r="D21" s="36">
        <f t="shared" ref="D21:L21" si="16">D36+D22+D33+D34+D35+D37+D38</f>
        <v>-19677404847.189999</v>
      </c>
      <c r="E21" s="37">
        <f t="shared" si="16"/>
        <v>-18868310061.469997</v>
      </c>
      <c r="F21" s="93">
        <f t="shared" si="16"/>
        <v>0</v>
      </c>
      <c r="G21" s="83">
        <f>G36+G22+G33+G34+G35+G37+G38</f>
        <v>599053449.75</v>
      </c>
      <c r="H21" s="36">
        <f t="shared" si="16"/>
        <v>0</v>
      </c>
      <c r="I21" s="37">
        <f t="shared" si="16"/>
        <v>0</v>
      </c>
      <c r="J21" s="35">
        <f t="shared" si="16"/>
        <v>-14300472645.290001</v>
      </c>
      <c r="K21" s="36">
        <f t="shared" si="16"/>
        <v>-19677404847.189999</v>
      </c>
      <c r="L21" s="37">
        <f t="shared" si="16"/>
        <v>-18868310061.469997</v>
      </c>
      <c r="N21" s="62"/>
      <c r="O21" s="62"/>
      <c r="P21" s="62"/>
    </row>
    <row r="22" spans="1:16" s="50" customFormat="1" ht="53.1" customHeight="1">
      <c r="A22" s="51" t="s">
        <v>74</v>
      </c>
      <c r="B22" s="49" t="s">
        <v>46</v>
      </c>
      <c r="C22" s="35">
        <f>SUM(C24:C32)</f>
        <v>-1476054324.6099999</v>
      </c>
      <c r="D22" s="36">
        <f t="shared" ref="D22:E22" si="17">SUM(D24:D32)</f>
        <v>-3322114571.5000005</v>
      </c>
      <c r="E22" s="37">
        <f t="shared" si="17"/>
        <v>-3322114571.5000005</v>
      </c>
      <c r="F22" s="94"/>
      <c r="G22" s="83">
        <f t="shared" ref="G22:I22" si="18">SUM(G24:G32)</f>
        <v>599053449.75</v>
      </c>
      <c r="H22" s="36">
        <f t="shared" si="18"/>
        <v>0</v>
      </c>
      <c r="I22" s="37">
        <f t="shared" si="18"/>
        <v>0</v>
      </c>
      <c r="J22" s="35">
        <f>SUM(J24:J32)</f>
        <v>-877000874.86000013</v>
      </c>
      <c r="K22" s="36">
        <f t="shared" ref="K22:L22" si="19">SUM(K24:K32)</f>
        <v>-3322114571.5000005</v>
      </c>
      <c r="L22" s="37">
        <f t="shared" si="19"/>
        <v>-3322114571.5000005</v>
      </c>
      <c r="N22" s="62"/>
      <c r="O22" s="62"/>
      <c r="P22" s="62"/>
    </row>
    <row r="23" spans="1:16" ht="18" customHeight="1">
      <c r="A23" s="3" t="s">
        <v>47</v>
      </c>
      <c r="B23" s="1"/>
      <c r="C23" s="35"/>
      <c r="D23" s="36"/>
      <c r="E23" s="37"/>
      <c r="F23" s="53"/>
      <c r="G23" s="83"/>
      <c r="H23" s="36"/>
      <c r="I23" s="37"/>
      <c r="J23" s="35"/>
      <c r="K23" s="36"/>
      <c r="L23" s="37"/>
      <c r="N23" s="62"/>
      <c r="O23" s="62"/>
      <c r="P23" s="62"/>
    </row>
    <row r="24" spans="1:16" ht="84" customHeight="1">
      <c r="A24" s="3" t="s">
        <v>86</v>
      </c>
      <c r="B24" s="1"/>
      <c r="C24" s="35">
        <v>-30000000</v>
      </c>
      <c r="D24" s="36">
        <v>-57000000</v>
      </c>
      <c r="E24" s="41">
        <v>-57000000</v>
      </c>
      <c r="F24" s="53"/>
      <c r="G24" s="83">
        <v>10000000</v>
      </c>
      <c r="H24" s="36"/>
      <c r="I24" s="37"/>
      <c r="J24" s="35">
        <f t="shared" ref="J24:J38" si="20">C24+G24</f>
        <v>-20000000</v>
      </c>
      <c r="K24" s="36">
        <f t="shared" ref="K24:K38" si="21">D24+H24</f>
        <v>-57000000</v>
      </c>
      <c r="L24" s="37">
        <f t="shared" ref="L24:L38" si="22">E24+I24</f>
        <v>-57000000</v>
      </c>
      <c r="N24" s="62"/>
      <c r="O24" s="62"/>
      <c r="P24" s="62"/>
    </row>
    <row r="25" spans="1:16" ht="84.75" customHeight="1">
      <c r="A25" s="3" t="s">
        <v>87</v>
      </c>
      <c r="B25" s="1"/>
      <c r="C25" s="35">
        <v>-507648400</v>
      </c>
      <c r="D25" s="36">
        <v>-964531960</v>
      </c>
      <c r="E25" s="41">
        <v>-964531960</v>
      </c>
      <c r="F25" s="53"/>
      <c r="G25" s="83">
        <v>169216133.33000001</v>
      </c>
      <c r="H25" s="36"/>
      <c r="I25" s="37"/>
      <c r="J25" s="35">
        <f t="shared" si="20"/>
        <v>-338432266.66999996</v>
      </c>
      <c r="K25" s="36">
        <f t="shared" si="21"/>
        <v>-964531960</v>
      </c>
      <c r="L25" s="37">
        <f t="shared" si="22"/>
        <v>-964531960</v>
      </c>
      <c r="N25" s="62"/>
      <c r="O25" s="62"/>
      <c r="P25" s="62"/>
    </row>
    <row r="26" spans="1:16" ht="87" customHeight="1">
      <c r="A26" s="3" t="s">
        <v>88</v>
      </c>
      <c r="B26" s="1"/>
      <c r="C26" s="35">
        <v>-579939200</v>
      </c>
      <c r="D26" s="36">
        <v>-1101884480</v>
      </c>
      <c r="E26" s="41">
        <v>-1101884480</v>
      </c>
      <c r="F26" s="53"/>
      <c r="G26" s="83">
        <v>193313066.66999999</v>
      </c>
      <c r="H26" s="36"/>
      <c r="I26" s="37"/>
      <c r="J26" s="35">
        <f t="shared" si="20"/>
        <v>-386626133.33000004</v>
      </c>
      <c r="K26" s="36">
        <f t="shared" si="21"/>
        <v>-1101884480</v>
      </c>
      <c r="L26" s="37">
        <f t="shared" si="22"/>
        <v>-1101884480</v>
      </c>
      <c r="N26" s="62"/>
      <c r="O26" s="62"/>
      <c r="P26" s="62"/>
    </row>
    <row r="27" spans="1:16" ht="87" customHeight="1">
      <c r="A27" s="3" t="s">
        <v>89</v>
      </c>
      <c r="B27" s="1"/>
      <c r="C27" s="35">
        <v>-37360700</v>
      </c>
      <c r="D27" s="36">
        <v>-70985330</v>
      </c>
      <c r="E27" s="41">
        <v>-70985330</v>
      </c>
      <c r="F27" s="53"/>
      <c r="G27" s="83">
        <v>12453566.67</v>
      </c>
      <c r="H27" s="36"/>
      <c r="I27" s="37"/>
      <c r="J27" s="35">
        <f t="shared" si="20"/>
        <v>-24907133.329999998</v>
      </c>
      <c r="K27" s="36">
        <f t="shared" si="21"/>
        <v>-70985330</v>
      </c>
      <c r="L27" s="37">
        <f t="shared" si="22"/>
        <v>-70985330</v>
      </c>
      <c r="N27" s="62"/>
      <c r="O27" s="62"/>
      <c r="P27" s="62"/>
    </row>
    <row r="28" spans="1:16" ht="95.25" customHeight="1">
      <c r="A28" s="3" t="s">
        <v>90</v>
      </c>
      <c r="B28" s="1"/>
      <c r="C28" s="35">
        <v>-250000000</v>
      </c>
      <c r="D28" s="36">
        <v>-800000000</v>
      </c>
      <c r="E28" s="37">
        <v>-800000000</v>
      </c>
      <c r="F28" s="53"/>
      <c r="G28" s="83">
        <v>166666666.66999999</v>
      </c>
      <c r="H28" s="36"/>
      <c r="I28" s="37"/>
      <c r="J28" s="35">
        <f t="shared" si="20"/>
        <v>-83333333.330000013</v>
      </c>
      <c r="K28" s="36">
        <f t="shared" si="21"/>
        <v>-800000000</v>
      </c>
      <c r="L28" s="37">
        <f t="shared" si="22"/>
        <v>-800000000</v>
      </c>
      <c r="N28" s="62"/>
      <c r="O28" s="62"/>
      <c r="P28" s="62"/>
    </row>
    <row r="29" spans="1:16" ht="87" customHeight="1">
      <c r="A29" s="3" t="s">
        <v>91</v>
      </c>
      <c r="B29" s="1"/>
      <c r="C29" s="35">
        <v>-71106024.609999999</v>
      </c>
      <c r="D29" s="36">
        <v>-71106024.609999999</v>
      </c>
      <c r="E29" s="37">
        <v>-71106024.609999999</v>
      </c>
      <c r="F29" s="53"/>
      <c r="G29" s="83">
        <v>47404016.409999996</v>
      </c>
      <c r="H29" s="36"/>
      <c r="I29" s="37"/>
      <c r="J29" s="35">
        <f t="shared" si="20"/>
        <v>-23702008.200000003</v>
      </c>
      <c r="K29" s="36">
        <f t="shared" si="21"/>
        <v>-71106024.609999999</v>
      </c>
      <c r="L29" s="37">
        <f t="shared" si="22"/>
        <v>-71106024.609999999</v>
      </c>
      <c r="N29" s="62"/>
      <c r="O29" s="62"/>
      <c r="P29" s="62"/>
    </row>
    <row r="30" spans="1:16" ht="110.25" customHeight="1">
      <c r="A30" s="3" t="s">
        <v>62</v>
      </c>
      <c r="B30" s="1"/>
      <c r="C30" s="35"/>
      <c r="D30" s="36">
        <v>-201204824.84</v>
      </c>
      <c r="E30" s="37">
        <v>-201204824.84</v>
      </c>
      <c r="F30" s="53"/>
      <c r="G30" s="83"/>
      <c r="H30" s="36"/>
      <c r="I30" s="37"/>
      <c r="J30" s="55">
        <f t="shared" si="20"/>
        <v>0</v>
      </c>
      <c r="K30" s="36">
        <f t="shared" si="21"/>
        <v>-201204824.84</v>
      </c>
      <c r="L30" s="37">
        <f t="shared" si="22"/>
        <v>-201204824.84</v>
      </c>
      <c r="N30" s="62"/>
      <c r="O30" s="62"/>
      <c r="P30" s="62"/>
    </row>
    <row r="31" spans="1:16" ht="110.25" customHeight="1">
      <c r="A31" s="3" t="s">
        <v>63</v>
      </c>
      <c r="B31" s="1"/>
      <c r="C31" s="35"/>
      <c r="D31" s="36">
        <v>-45328869.859999999</v>
      </c>
      <c r="E31" s="41">
        <v>-45328869.859999999</v>
      </c>
      <c r="F31" s="53"/>
      <c r="G31" s="83"/>
      <c r="H31" s="36"/>
      <c r="I31" s="41"/>
      <c r="J31" s="55">
        <f t="shared" si="20"/>
        <v>0</v>
      </c>
      <c r="K31" s="36">
        <f t="shared" si="21"/>
        <v>-45328869.859999999</v>
      </c>
      <c r="L31" s="37">
        <f t="shared" si="22"/>
        <v>-45328869.859999999</v>
      </c>
      <c r="N31" s="62"/>
      <c r="O31" s="62"/>
      <c r="P31" s="62"/>
    </row>
    <row r="32" spans="1:16" ht="111" customHeight="1">
      <c r="A32" s="3" t="s">
        <v>64</v>
      </c>
      <c r="B32" s="1"/>
      <c r="C32" s="35"/>
      <c r="D32" s="36">
        <v>-10073082.189999999</v>
      </c>
      <c r="E32" s="41">
        <v>-10073082.189999999</v>
      </c>
      <c r="F32" s="53"/>
      <c r="G32" s="83"/>
      <c r="H32" s="36"/>
      <c r="I32" s="41"/>
      <c r="J32" s="55">
        <f t="shared" si="20"/>
        <v>0</v>
      </c>
      <c r="K32" s="36">
        <f t="shared" si="21"/>
        <v>-10073082.189999999</v>
      </c>
      <c r="L32" s="37">
        <f t="shared" si="22"/>
        <v>-10073082.189999999</v>
      </c>
      <c r="N32" s="62"/>
      <c r="O32" s="62"/>
      <c r="P32" s="62"/>
    </row>
    <row r="33" spans="1:16" ht="73.5" customHeight="1">
      <c r="A33" s="51" t="s">
        <v>79</v>
      </c>
      <c r="B33" s="1" t="s">
        <v>50</v>
      </c>
      <c r="C33" s="35">
        <v>-14428571.43</v>
      </c>
      <c r="D33" s="36">
        <v>-143453357.13999999</v>
      </c>
      <c r="E33" s="37">
        <v>-214132571.41999999</v>
      </c>
      <c r="F33" s="53"/>
      <c r="G33" s="83"/>
      <c r="H33" s="36"/>
      <c r="I33" s="37"/>
      <c r="J33" s="35">
        <f t="shared" si="20"/>
        <v>-14428571.43</v>
      </c>
      <c r="K33" s="36">
        <f t="shared" si="21"/>
        <v>-143453357.13999999</v>
      </c>
      <c r="L33" s="37">
        <f t="shared" si="22"/>
        <v>-214132571.41999999</v>
      </c>
      <c r="N33" s="62"/>
      <c r="O33" s="62"/>
      <c r="P33" s="62"/>
    </row>
    <row r="34" spans="1:16" ht="123.75" customHeight="1">
      <c r="A34" s="51" t="s">
        <v>80</v>
      </c>
      <c r="B34" s="1" t="s">
        <v>65</v>
      </c>
      <c r="C34" s="35"/>
      <c r="D34" s="36">
        <v>-1986512000</v>
      </c>
      <c r="E34" s="37">
        <v>-1986512000</v>
      </c>
      <c r="F34" s="53"/>
      <c r="G34" s="83"/>
      <c r="H34" s="36"/>
      <c r="I34" s="37"/>
      <c r="J34" s="55">
        <f t="shared" si="20"/>
        <v>0</v>
      </c>
      <c r="K34" s="36">
        <f t="shared" si="21"/>
        <v>-1986512000</v>
      </c>
      <c r="L34" s="37">
        <f t="shared" si="22"/>
        <v>-1986512000</v>
      </c>
      <c r="N34" s="62"/>
      <c r="O34" s="62"/>
      <c r="P34" s="62"/>
    </row>
    <row r="35" spans="1:16" ht="135.75" customHeight="1">
      <c r="A35" s="51" t="s">
        <v>81</v>
      </c>
      <c r="B35" s="1" t="s">
        <v>66</v>
      </c>
      <c r="C35" s="35"/>
      <c r="D35" s="36">
        <v>-2649841500</v>
      </c>
      <c r="E35" s="37">
        <v>-2649841500</v>
      </c>
      <c r="F35" s="53"/>
      <c r="G35" s="83"/>
      <c r="H35" s="36"/>
      <c r="I35" s="37"/>
      <c r="J35" s="55">
        <f t="shared" si="20"/>
        <v>0</v>
      </c>
      <c r="K35" s="36">
        <f t="shared" si="21"/>
        <v>-2649841500</v>
      </c>
      <c r="L35" s="37">
        <f t="shared" si="22"/>
        <v>-2649841500</v>
      </c>
      <c r="N35" s="62"/>
      <c r="O35" s="62"/>
      <c r="P35" s="62"/>
    </row>
    <row r="36" spans="1:16" s="50" customFormat="1" ht="56.25" customHeight="1">
      <c r="A36" s="51" t="s">
        <v>73</v>
      </c>
      <c r="B36" s="49" t="s">
        <v>95</v>
      </c>
      <c r="C36" s="35">
        <f>-C19</f>
        <v>-10755920000</v>
      </c>
      <c r="D36" s="36">
        <f t="shared" ref="D36:L36" si="23">-D19</f>
        <v>-11396258000</v>
      </c>
      <c r="E36" s="37">
        <f t="shared" si="23"/>
        <v>-10516484000</v>
      </c>
      <c r="F36" s="93">
        <f t="shared" si="23"/>
        <v>0</v>
      </c>
      <c r="G36" s="83">
        <f t="shared" si="23"/>
        <v>0</v>
      </c>
      <c r="H36" s="36">
        <f t="shared" si="23"/>
        <v>0</v>
      </c>
      <c r="I36" s="37">
        <f t="shared" si="23"/>
        <v>0</v>
      </c>
      <c r="J36" s="35">
        <f t="shared" si="23"/>
        <v>-10755920000</v>
      </c>
      <c r="K36" s="36">
        <f t="shared" si="23"/>
        <v>-11396258000</v>
      </c>
      <c r="L36" s="37">
        <f t="shared" si="23"/>
        <v>-10516484000</v>
      </c>
      <c r="N36" s="62"/>
      <c r="O36" s="62"/>
      <c r="P36" s="62"/>
    </row>
    <row r="37" spans="1:16" ht="132.75" customHeight="1">
      <c r="A37" s="51" t="s">
        <v>69</v>
      </c>
      <c r="B37" s="1" t="s">
        <v>70</v>
      </c>
      <c r="C37" s="35">
        <v>-2653123199</v>
      </c>
      <c r="D37" s="36"/>
      <c r="E37" s="37"/>
      <c r="F37" s="53"/>
      <c r="G37" s="83"/>
      <c r="H37" s="36"/>
      <c r="I37" s="37"/>
      <c r="J37" s="35">
        <f t="shared" si="20"/>
        <v>-2653123199</v>
      </c>
      <c r="K37" s="56">
        <f t="shared" si="21"/>
        <v>0</v>
      </c>
      <c r="L37" s="54">
        <f t="shared" si="22"/>
        <v>0</v>
      </c>
      <c r="N37" s="62"/>
      <c r="O37" s="62"/>
      <c r="P37" s="62"/>
    </row>
    <row r="38" spans="1:16" ht="49.5" customHeight="1">
      <c r="A38" s="52" t="s">
        <v>75</v>
      </c>
      <c r="B38" s="4" t="s">
        <v>76</v>
      </c>
      <c r="C38" s="44"/>
      <c r="D38" s="42">
        <v>-179225418.54999998</v>
      </c>
      <c r="E38" s="43">
        <v>-179225418.54999998</v>
      </c>
      <c r="F38" s="95"/>
      <c r="G38" s="85"/>
      <c r="H38" s="42"/>
      <c r="I38" s="43"/>
      <c r="J38" s="57">
        <f t="shared" si="20"/>
        <v>0</v>
      </c>
      <c r="K38" s="42">
        <f t="shared" si="21"/>
        <v>-179225418.54999998</v>
      </c>
      <c r="L38" s="43">
        <f t="shared" si="22"/>
        <v>-179225418.54999998</v>
      </c>
      <c r="N38" s="62"/>
      <c r="O38" s="62"/>
      <c r="P38" s="62"/>
    </row>
    <row r="39" spans="1:16" ht="19.5" customHeight="1">
      <c r="A39" s="13" t="s">
        <v>31</v>
      </c>
      <c r="B39" s="14" t="s">
        <v>9</v>
      </c>
      <c r="C39" s="58">
        <f>C40+C44</f>
        <v>2802942593.9199829</v>
      </c>
      <c r="D39" s="59">
        <f t="shared" ref="D39:E39" si="24">D40+D44</f>
        <v>0</v>
      </c>
      <c r="E39" s="60">
        <f t="shared" si="24"/>
        <v>0</v>
      </c>
      <c r="F39" s="53"/>
      <c r="G39" s="86">
        <f>G40+G44</f>
        <v>0</v>
      </c>
      <c r="H39" s="59">
        <f t="shared" ref="H39:I39" si="25">H40+H44</f>
        <v>0</v>
      </c>
      <c r="I39" s="60">
        <f t="shared" si="25"/>
        <v>0</v>
      </c>
      <c r="J39" s="58">
        <f>J40+J44</f>
        <v>2802942593.9199829</v>
      </c>
      <c r="K39" s="59">
        <f t="shared" ref="K39:L39" si="26">K40+K44</f>
        <v>0</v>
      </c>
      <c r="L39" s="60">
        <f t="shared" si="26"/>
        <v>0</v>
      </c>
      <c r="N39" s="62"/>
      <c r="O39" s="62"/>
      <c r="P39" s="62"/>
    </row>
    <row r="40" spans="1:16" ht="20.25" customHeight="1">
      <c r="A40" s="15" t="s">
        <v>10</v>
      </c>
      <c r="B40" s="20" t="s">
        <v>11</v>
      </c>
      <c r="C40" s="35">
        <f>C41</f>
        <v>-240552636233.91</v>
      </c>
      <c r="D40" s="36">
        <f t="shared" ref="D40:E42" si="27">D41</f>
        <v>-206751988957.81</v>
      </c>
      <c r="E40" s="37">
        <f t="shared" si="27"/>
        <v>-205101397047.06</v>
      </c>
      <c r="F40" s="53"/>
      <c r="G40" s="83">
        <f>G41</f>
        <v>-1905568889</v>
      </c>
      <c r="H40" s="36">
        <f t="shared" ref="H40:I42" si="28">H41</f>
        <v>2552053449.75</v>
      </c>
      <c r="I40" s="37">
        <f t="shared" si="28"/>
        <v>0</v>
      </c>
      <c r="J40" s="35">
        <f>J41</f>
        <v>-242458205122.91</v>
      </c>
      <c r="K40" s="36">
        <f t="shared" ref="K40:L42" si="29">K41</f>
        <v>-204199935508.06</v>
      </c>
      <c r="L40" s="37">
        <f t="shared" si="29"/>
        <v>-205101397047.06</v>
      </c>
      <c r="N40" s="62"/>
      <c r="O40" s="62"/>
      <c r="P40" s="62"/>
    </row>
    <row r="41" spans="1:16" ht="20.25" customHeight="1">
      <c r="A41" s="15" t="s">
        <v>12</v>
      </c>
      <c r="B41" s="1" t="s">
        <v>13</v>
      </c>
      <c r="C41" s="35">
        <f>C42</f>
        <v>-240552636233.91</v>
      </c>
      <c r="D41" s="36">
        <f t="shared" si="27"/>
        <v>-206751988957.81</v>
      </c>
      <c r="E41" s="37">
        <f t="shared" si="27"/>
        <v>-205101397047.06</v>
      </c>
      <c r="F41" s="53"/>
      <c r="G41" s="83">
        <f>G42</f>
        <v>-1905568889</v>
      </c>
      <c r="H41" s="36">
        <f t="shared" si="28"/>
        <v>2552053449.75</v>
      </c>
      <c r="I41" s="37">
        <f t="shared" si="28"/>
        <v>0</v>
      </c>
      <c r="J41" s="35">
        <f>J42</f>
        <v>-242458205122.91</v>
      </c>
      <c r="K41" s="36">
        <f t="shared" si="29"/>
        <v>-204199935508.06</v>
      </c>
      <c r="L41" s="37">
        <f t="shared" si="29"/>
        <v>-205101397047.06</v>
      </c>
      <c r="N41" s="62"/>
      <c r="O41" s="62"/>
      <c r="P41" s="62"/>
    </row>
    <row r="42" spans="1:16" ht="19.5" customHeight="1">
      <c r="A42" s="15" t="s">
        <v>14</v>
      </c>
      <c r="B42" s="1" t="s">
        <v>15</v>
      </c>
      <c r="C42" s="35">
        <f>C43</f>
        <v>-240552636233.91</v>
      </c>
      <c r="D42" s="36">
        <f t="shared" si="27"/>
        <v>-206751988957.81</v>
      </c>
      <c r="E42" s="37">
        <f t="shared" si="27"/>
        <v>-205101397047.06</v>
      </c>
      <c r="F42" s="53"/>
      <c r="G42" s="83">
        <f>G43</f>
        <v>-1905568889</v>
      </c>
      <c r="H42" s="36">
        <f t="shared" si="28"/>
        <v>2552053449.75</v>
      </c>
      <c r="I42" s="37">
        <f t="shared" si="28"/>
        <v>0</v>
      </c>
      <c r="J42" s="35">
        <f>J43</f>
        <v>-242458205122.91</v>
      </c>
      <c r="K42" s="36">
        <f t="shared" si="29"/>
        <v>-204199935508.06</v>
      </c>
      <c r="L42" s="37">
        <f t="shared" si="29"/>
        <v>-205101397047.06</v>
      </c>
      <c r="N42" s="62"/>
      <c r="O42" s="62"/>
      <c r="P42" s="62"/>
    </row>
    <row r="43" spans="1:16" ht="30" customHeight="1">
      <c r="A43" s="2" t="s">
        <v>32</v>
      </c>
      <c r="B43" s="1" t="s">
        <v>16</v>
      </c>
      <c r="C43" s="35">
        <v>-240552636233.91</v>
      </c>
      <c r="D43" s="36">
        <v>-206751988957.81</v>
      </c>
      <c r="E43" s="37">
        <v>-205101397047.06</v>
      </c>
      <c r="F43" s="53"/>
      <c r="G43" s="35">
        <f>-G16-G11-G55</f>
        <v>-1905568889</v>
      </c>
      <c r="H43" s="36">
        <f>-H16-H11-H55</f>
        <v>2552053449.75</v>
      </c>
      <c r="I43" s="79">
        <f>-I16-I11-I55</f>
        <v>0</v>
      </c>
      <c r="J43" s="35">
        <f>C43+G43</f>
        <v>-242458205122.91</v>
      </c>
      <c r="K43" s="36">
        <f>D43+H43</f>
        <v>-204199935508.06</v>
      </c>
      <c r="L43" s="37">
        <f>E43+I43</f>
        <v>-205101397047.06</v>
      </c>
      <c r="N43" s="62"/>
      <c r="O43" s="62"/>
      <c r="P43" s="62"/>
    </row>
    <row r="44" spans="1:16" ht="18.75" customHeight="1">
      <c r="A44" s="15" t="s">
        <v>17</v>
      </c>
      <c r="B44" s="1" t="s">
        <v>18</v>
      </c>
      <c r="C44" s="35">
        <f>C45</f>
        <v>243355578827.82999</v>
      </c>
      <c r="D44" s="36">
        <f t="shared" ref="D44:E46" si="30">D45</f>
        <v>206751988957.81</v>
      </c>
      <c r="E44" s="37">
        <f t="shared" si="30"/>
        <v>205101397047.06</v>
      </c>
      <c r="F44" s="53"/>
      <c r="G44" s="35">
        <f>G45</f>
        <v>1905568889</v>
      </c>
      <c r="H44" s="36">
        <f t="shared" ref="H44:I46" si="31">H45</f>
        <v>-2552053449.75</v>
      </c>
      <c r="I44" s="100">
        <f t="shared" si="31"/>
        <v>0</v>
      </c>
      <c r="J44" s="35">
        <f>J45</f>
        <v>245261147716.82999</v>
      </c>
      <c r="K44" s="36">
        <f t="shared" ref="K44:L46" si="32">K45</f>
        <v>204199935508.06</v>
      </c>
      <c r="L44" s="37">
        <f t="shared" si="32"/>
        <v>205101397047.06</v>
      </c>
      <c r="N44" s="62"/>
      <c r="O44" s="62"/>
      <c r="P44" s="62"/>
    </row>
    <row r="45" spans="1:16" ht="19.5" customHeight="1">
      <c r="A45" s="15" t="s">
        <v>19</v>
      </c>
      <c r="B45" s="1" t="s">
        <v>20</v>
      </c>
      <c r="C45" s="35">
        <f>C46</f>
        <v>243355578827.82999</v>
      </c>
      <c r="D45" s="36">
        <f t="shared" si="30"/>
        <v>206751988957.81</v>
      </c>
      <c r="E45" s="37">
        <f t="shared" si="30"/>
        <v>205101397047.06</v>
      </c>
      <c r="F45" s="53"/>
      <c r="G45" s="35">
        <f>G46</f>
        <v>1905568889</v>
      </c>
      <c r="H45" s="36">
        <f t="shared" si="31"/>
        <v>-2552053449.75</v>
      </c>
      <c r="I45" s="100">
        <f t="shared" si="31"/>
        <v>0</v>
      </c>
      <c r="J45" s="35">
        <f>J46</f>
        <v>245261147716.82999</v>
      </c>
      <c r="K45" s="36">
        <f t="shared" si="32"/>
        <v>204199935508.06</v>
      </c>
      <c r="L45" s="37">
        <f t="shared" si="32"/>
        <v>205101397047.06</v>
      </c>
      <c r="N45" s="62"/>
      <c r="O45" s="62"/>
      <c r="P45" s="62"/>
    </row>
    <row r="46" spans="1:16" ht="20.25" customHeight="1">
      <c r="A46" s="15" t="s">
        <v>21</v>
      </c>
      <c r="B46" s="1" t="s">
        <v>22</v>
      </c>
      <c r="C46" s="35">
        <f>C47</f>
        <v>243355578827.82999</v>
      </c>
      <c r="D46" s="36">
        <f t="shared" si="30"/>
        <v>206751988957.81</v>
      </c>
      <c r="E46" s="37">
        <f t="shared" si="30"/>
        <v>205101397047.06</v>
      </c>
      <c r="F46" s="53"/>
      <c r="G46" s="35">
        <f>G47</f>
        <v>1905568889</v>
      </c>
      <c r="H46" s="36">
        <f t="shared" si="31"/>
        <v>-2552053449.75</v>
      </c>
      <c r="I46" s="100">
        <f t="shared" si="31"/>
        <v>0</v>
      </c>
      <c r="J46" s="35">
        <f>J47</f>
        <v>245261147716.82999</v>
      </c>
      <c r="K46" s="36">
        <f t="shared" si="32"/>
        <v>204199935508.06</v>
      </c>
      <c r="L46" s="37">
        <f t="shared" si="32"/>
        <v>205101397047.06</v>
      </c>
      <c r="N46" s="62"/>
      <c r="O46" s="62"/>
      <c r="P46" s="62"/>
    </row>
    <row r="47" spans="1:16" ht="32.25" customHeight="1">
      <c r="A47" s="21" t="s">
        <v>33</v>
      </c>
      <c r="B47" s="4" t="s">
        <v>23</v>
      </c>
      <c r="C47" s="44">
        <v>243355578827.82999</v>
      </c>
      <c r="D47" s="42">
        <v>206751988957.81</v>
      </c>
      <c r="E47" s="43">
        <v>205101397047.06</v>
      </c>
      <c r="F47" s="53"/>
      <c r="G47" s="44">
        <f>2552053449.75-G12-G20-G58</f>
        <v>1905568889</v>
      </c>
      <c r="H47" s="42">
        <f>-2552053449.75-H12-H20-H58</f>
        <v>-2552053449.75</v>
      </c>
      <c r="I47" s="85">
        <f>-I12-I20-I58</f>
        <v>0</v>
      </c>
      <c r="J47" s="44">
        <f>C47+G47</f>
        <v>245261147716.82999</v>
      </c>
      <c r="K47" s="42">
        <f>D47+H47</f>
        <v>204199935508.06</v>
      </c>
      <c r="L47" s="43">
        <f>E47+I47</f>
        <v>205101397047.06</v>
      </c>
      <c r="N47" s="62"/>
      <c r="O47" s="62"/>
      <c r="P47" s="62"/>
    </row>
    <row r="48" spans="1:16" ht="29.25" customHeight="1">
      <c r="A48" s="18" t="s">
        <v>38</v>
      </c>
      <c r="B48" s="19" t="s">
        <v>39</v>
      </c>
      <c r="C48" s="32">
        <f>C49+C52+C58</f>
        <v>-2802942333.5</v>
      </c>
      <c r="D48" s="33">
        <f t="shared" ref="D48:E48" si="33">D49+D52</f>
        <v>604202066.5</v>
      </c>
      <c r="E48" s="34">
        <f t="shared" si="33"/>
        <v>604202066.5</v>
      </c>
      <c r="F48" s="53"/>
      <c r="G48" s="82">
        <f>G52+G58</f>
        <v>0</v>
      </c>
      <c r="H48" s="33">
        <f t="shared" ref="H48:I48" si="34">H49+H52</f>
        <v>0</v>
      </c>
      <c r="I48" s="34">
        <f t="shared" si="34"/>
        <v>0</v>
      </c>
      <c r="J48" s="32">
        <f>G48+C48</f>
        <v>-2802942333.5</v>
      </c>
      <c r="K48" s="33">
        <f t="shared" ref="K48:L48" si="35">K49+K52</f>
        <v>604202066.5</v>
      </c>
      <c r="L48" s="34">
        <f t="shared" si="35"/>
        <v>604202066.5</v>
      </c>
      <c r="N48" s="62"/>
      <c r="O48" s="62"/>
      <c r="P48" s="62"/>
    </row>
    <row r="49" spans="1:16" ht="26.1" hidden="1" customHeight="1">
      <c r="A49" s="22" t="s">
        <v>40</v>
      </c>
      <c r="B49" s="23" t="s">
        <v>41</v>
      </c>
      <c r="C49" s="35">
        <f>C50</f>
        <v>0</v>
      </c>
      <c r="D49" s="36">
        <f t="shared" ref="D49:E50" si="36">D50</f>
        <v>0</v>
      </c>
      <c r="E49" s="37">
        <f t="shared" si="36"/>
        <v>0</v>
      </c>
      <c r="F49" s="53"/>
      <c r="G49" s="83">
        <f>G50</f>
        <v>0</v>
      </c>
      <c r="H49" s="36">
        <f t="shared" ref="H49:I50" si="37">H50</f>
        <v>0</v>
      </c>
      <c r="I49" s="37">
        <f t="shared" si="37"/>
        <v>0</v>
      </c>
      <c r="J49" s="35">
        <f>J50</f>
        <v>0</v>
      </c>
      <c r="K49" s="36">
        <f t="shared" ref="K49:L50" si="38">K50</f>
        <v>0</v>
      </c>
      <c r="L49" s="37">
        <f t="shared" si="38"/>
        <v>0</v>
      </c>
      <c r="N49" s="62"/>
      <c r="O49" s="62"/>
      <c r="P49" s="62"/>
    </row>
    <row r="50" spans="1:16" ht="26.1" hidden="1" customHeight="1">
      <c r="A50" s="15" t="s">
        <v>42</v>
      </c>
      <c r="B50" s="1" t="s">
        <v>43</v>
      </c>
      <c r="C50" s="35">
        <f>C51</f>
        <v>0</v>
      </c>
      <c r="D50" s="36">
        <f t="shared" si="36"/>
        <v>0</v>
      </c>
      <c r="E50" s="37">
        <f t="shared" si="36"/>
        <v>0</v>
      </c>
      <c r="F50" s="53"/>
      <c r="G50" s="83">
        <f>G51</f>
        <v>0</v>
      </c>
      <c r="H50" s="36">
        <f t="shared" si="37"/>
        <v>0</v>
      </c>
      <c r="I50" s="37">
        <f t="shared" si="37"/>
        <v>0</v>
      </c>
      <c r="J50" s="35">
        <f>J51</f>
        <v>0</v>
      </c>
      <c r="K50" s="36">
        <f t="shared" si="38"/>
        <v>0</v>
      </c>
      <c r="L50" s="37">
        <f t="shared" si="38"/>
        <v>0</v>
      </c>
      <c r="N50" s="62"/>
      <c r="O50" s="62"/>
      <c r="P50" s="62"/>
    </row>
    <row r="51" spans="1:16" ht="26.1" hidden="1" customHeight="1">
      <c r="A51" s="2" t="s">
        <v>44</v>
      </c>
      <c r="B51" s="1" t="s">
        <v>45</v>
      </c>
      <c r="C51" s="35">
        <v>0</v>
      </c>
      <c r="D51" s="36">
        <v>0</v>
      </c>
      <c r="E51" s="37">
        <v>0</v>
      </c>
      <c r="F51" s="53"/>
      <c r="G51" s="83">
        <v>0</v>
      </c>
      <c r="H51" s="36">
        <v>0</v>
      </c>
      <c r="I51" s="37">
        <v>0</v>
      </c>
      <c r="J51" s="35">
        <v>0</v>
      </c>
      <c r="K51" s="36">
        <v>0</v>
      </c>
      <c r="L51" s="37">
        <v>0</v>
      </c>
      <c r="N51" s="62"/>
      <c r="O51" s="62"/>
      <c r="P51" s="62"/>
    </row>
    <row r="52" spans="1:16" ht="32.1" customHeight="1">
      <c r="A52" s="24" t="s">
        <v>52</v>
      </c>
      <c r="B52" s="23" t="s">
        <v>51</v>
      </c>
      <c r="C52" s="45">
        <f>C53</f>
        <v>71146666.5</v>
      </c>
      <c r="D52" s="46">
        <f t="shared" ref="D52:E54" si="39">D53</f>
        <v>604202066.5</v>
      </c>
      <c r="E52" s="47">
        <f t="shared" si="39"/>
        <v>604202066.5</v>
      </c>
      <c r="F52" s="53"/>
      <c r="G52" s="87">
        <f>G53</f>
        <v>-47431111</v>
      </c>
      <c r="H52" s="46">
        <f t="shared" ref="H52:I54" si="40">H53</f>
        <v>0</v>
      </c>
      <c r="I52" s="47">
        <f t="shared" si="40"/>
        <v>0</v>
      </c>
      <c r="J52" s="45">
        <f>J53</f>
        <v>23715555.5</v>
      </c>
      <c r="K52" s="46">
        <f t="shared" ref="K52:L54" si="41">K53</f>
        <v>604202066.5</v>
      </c>
      <c r="L52" s="47">
        <f t="shared" si="41"/>
        <v>604202066.5</v>
      </c>
      <c r="N52" s="62"/>
      <c r="O52" s="62"/>
      <c r="P52" s="62"/>
    </row>
    <row r="53" spans="1:16" ht="31.5" customHeight="1">
      <c r="A53" s="2" t="s">
        <v>54</v>
      </c>
      <c r="B53" s="1" t="s">
        <v>53</v>
      </c>
      <c r="C53" s="35">
        <f>C54</f>
        <v>71146666.5</v>
      </c>
      <c r="D53" s="36">
        <f t="shared" si="39"/>
        <v>604202066.5</v>
      </c>
      <c r="E53" s="37">
        <f t="shared" si="39"/>
        <v>604202066.5</v>
      </c>
      <c r="F53" s="53"/>
      <c r="G53" s="83">
        <f>G54</f>
        <v>-47431111</v>
      </c>
      <c r="H53" s="36">
        <f t="shared" si="40"/>
        <v>0</v>
      </c>
      <c r="I53" s="37">
        <f t="shared" si="40"/>
        <v>0</v>
      </c>
      <c r="J53" s="35">
        <f>J54</f>
        <v>23715555.5</v>
      </c>
      <c r="K53" s="36">
        <f t="shared" si="41"/>
        <v>604202066.5</v>
      </c>
      <c r="L53" s="37">
        <f t="shared" si="41"/>
        <v>604202066.5</v>
      </c>
      <c r="N53" s="62"/>
      <c r="O53" s="62"/>
      <c r="P53" s="62"/>
    </row>
    <row r="54" spans="1:16" ht="43.5" customHeight="1">
      <c r="A54" s="2" t="s">
        <v>56</v>
      </c>
      <c r="B54" s="1" t="s">
        <v>55</v>
      </c>
      <c r="C54" s="35">
        <f>C55</f>
        <v>71146666.5</v>
      </c>
      <c r="D54" s="36">
        <f t="shared" si="39"/>
        <v>604202066.5</v>
      </c>
      <c r="E54" s="37">
        <f t="shared" si="39"/>
        <v>604202066.5</v>
      </c>
      <c r="F54" s="53"/>
      <c r="G54" s="83">
        <f>G55</f>
        <v>-47431111</v>
      </c>
      <c r="H54" s="36">
        <f t="shared" si="40"/>
        <v>0</v>
      </c>
      <c r="I54" s="37">
        <f t="shared" si="40"/>
        <v>0</v>
      </c>
      <c r="J54" s="35">
        <f>J55</f>
        <v>23715555.5</v>
      </c>
      <c r="K54" s="36">
        <f t="shared" si="41"/>
        <v>604202066.5</v>
      </c>
      <c r="L54" s="37">
        <f t="shared" si="41"/>
        <v>604202066.5</v>
      </c>
      <c r="N54" s="62"/>
      <c r="O54" s="62"/>
      <c r="P54" s="62"/>
    </row>
    <row r="55" spans="1:16" ht="48" customHeight="1">
      <c r="A55" s="2" t="s">
        <v>58</v>
      </c>
      <c r="B55" s="1" t="s">
        <v>57</v>
      </c>
      <c r="C55" s="35">
        <f>C56+C57</f>
        <v>71146666.5</v>
      </c>
      <c r="D55" s="36">
        <f t="shared" ref="D55:E55" si="42">D56+D57</f>
        <v>604202066.5</v>
      </c>
      <c r="E55" s="37">
        <f t="shared" si="42"/>
        <v>604202066.5</v>
      </c>
      <c r="F55" s="53"/>
      <c r="G55" s="83">
        <f>G56+G57</f>
        <v>-47431111</v>
      </c>
      <c r="H55" s="36">
        <f t="shared" ref="H55:I55" si="43">H56+H57</f>
        <v>0</v>
      </c>
      <c r="I55" s="37">
        <f t="shared" si="43"/>
        <v>0</v>
      </c>
      <c r="J55" s="35">
        <f>J56+J57</f>
        <v>23715555.5</v>
      </c>
      <c r="K55" s="36">
        <f t="shared" ref="K55:L55" si="44">K56+K57</f>
        <v>604202066.5</v>
      </c>
      <c r="L55" s="37">
        <f t="shared" si="44"/>
        <v>604202066.5</v>
      </c>
      <c r="N55" s="62"/>
      <c r="O55" s="62"/>
      <c r="P55" s="62"/>
    </row>
    <row r="56" spans="1:16" ht="58.5" customHeight="1">
      <c r="A56" s="51" t="s">
        <v>82</v>
      </c>
      <c r="B56" s="1" t="s">
        <v>77</v>
      </c>
      <c r="C56" s="35">
        <f>71146666.5</f>
        <v>71146666.5</v>
      </c>
      <c r="D56" s="36">
        <v>71146666.5</v>
      </c>
      <c r="E56" s="37">
        <v>71146666.5</v>
      </c>
      <c r="F56" s="96"/>
      <c r="G56" s="83">
        <v>-47431111</v>
      </c>
      <c r="H56" s="36"/>
      <c r="I56" s="37"/>
      <c r="J56" s="35">
        <f t="shared" ref="J56:L57" si="45">C56+G56</f>
        <v>23715555.5</v>
      </c>
      <c r="K56" s="36">
        <f t="shared" si="45"/>
        <v>71146666.5</v>
      </c>
      <c r="L56" s="37">
        <f t="shared" si="45"/>
        <v>71146666.5</v>
      </c>
      <c r="N56" s="62"/>
      <c r="O56" s="62"/>
      <c r="P56" s="62"/>
    </row>
    <row r="57" spans="1:16" ht="123.6" customHeight="1">
      <c r="A57" s="66" t="s">
        <v>83</v>
      </c>
      <c r="B57" s="67" t="s">
        <v>67</v>
      </c>
      <c r="C57" s="68"/>
      <c r="D57" s="69">
        <v>533055400</v>
      </c>
      <c r="E57" s="70">
        <v>533055400</v>
      </c>
      <c r="F57" s="53"/>
      <c r="G57" s="88"/>
      <c r="H57" s="69"/>
      <c r="I57" s="70"/>
      <c r="J57" s="71">
        <f t="shared" si="45"/>
        <v>0</v>
      </c>
      <c r="K57" s="69">
        <f t="shared" si="45"/>
        <v>533055400</v>
      </c>
      <c r="L57" s="70">
        <f t="shared" si="45"/>
        <v>533055400</v>
      </c>
      <c r="N57" s="62"/>
      <c r="O57" s="62"/>
      <c r="P57" s="62"/>
    </row>
    <row r="58" spans="1:16" ht="23.25" customHeight="1">
      <c r="A58" s="74" t="s">
        <v>98</v>
      </c>
      <c r="B58" s="75" t="s">
        <v>99</v>
      </c>
      <c r="C58" s="32">
        <f>C59</f>
        <v>-2874089000</v>
      </c>
      <c r="D58" s="33"/>
      <c r="E58" s="34"/>
      <c r="F58" s="97"/>
      <c r="G58" s="82">
        <f>G59</f>
        <v>47431111</v>
      </c>
      <c r="H58" s="33"/>
      <c r="I58" s="34"/>
      <c r="J58" s="32">
        <f>J59</f>
        <v>-2826657889</v>
      </c>
      <c r="K58" s="33"/>
      <c r="L58" s="34"/>
      <c r="N58" s="62"/>
      <c r="O58" s="62"/>
      <c r="P58" s="62"/>
    </row>
    <row r="59" spans="1:16" ht="67.5" customHeight="1">
      <c r="A59" s="51" t="s">
        <v>100</v>
      </c>
      <c r="B59" s="49" t="s">
        <v>101</v>
      </c>
      <c r="C59" s="35">
        <f>C60</f>
        <v>-2874089000</v>
      </c>
      <c r="D59" s="36"/>
      <c r="E59" s="37"/>
      <c r="F59" s="98"/>
      <c r="G59" s="83">
        <f>G60</f>
        <v>47431111</v>
      </c>
      <c r="H59" s="36"/>
      <c r="I59" s="37"/>
      <c r="J59" s="35">
        <f>J60</f>
        <v>-2826657889</v>
      </c>
      <c r="K59" s="36"/>
      <c r="L59" s="37"/>
      <c r="N59" s="62"/>
      <c r="O59" s="62"/>
      <c r="P59" s="62"/>
    </row>
    <row r="60" spans="1:16" ht="133.5" customHeight="1">
      <c r="A60" s="52" t="s">
        <v>102</v>
      </c>
      <c r="B60" s="76" t="s">
        <v>103</v>
      </c>
      <c r="C60" s="44">
        <v>-2874089000</v>
      </c>
      <c r="D60" s="42"/>
      <c r="E60" s="43"/>
      <c r="F60" s="99"/>
      <c r="G60" s="85">
        <v>47431111</v>
      </c>
      <c r="H60" s="42"/>
      <c r="I60" s="43"/>
      <c r="J60" s="44">
        <f>C60+G60</f>
        <v>-2826657889</v>
      </c>
      <c r="K60" s="42"/>
      <c r="L60" s="43"/>
      <c r="N60" s="62"/>
      <c r="O60" s="62"/>
      <c r="P60" s="62"/>
    </row>
    <row r="61" spans="1:16" ht="27" customHeight="1">
      <c r="A61" s="72" t="s">
        <v>24</v>
      </c>
      <c r="B61" s="73"/>
      <c r="C61" s="63">
        <f>C9+C14+C39+C48</f>
        <v>17634771376.589989</v>
      </c>
      <c r="D61" s="64">
        <f>D9+D14+D39+D48</f>
        <v>10973061115.770008</v>
      </c>
      <c r="E61" s="65">
        <f>E9+E14+E39+E48</f>
        <v>5635449083.920002</v>
      </c>
      <c r="F61" s="95"/>
      <c r="G61" s="89">
        <f t="shared" ref="G61:L61" si="46">G9+G14+G39+G48</f>
        <v>2552053449.75</v>
      </c>
      <c r="H61" s="64">
        <f t="shared" si="46"/>
        <v>-2552053449.75</v>
      </c>
      <c r="I61" s="65">
        <f t="shared" si="46"/>
        <v>0</v>
      </c>
      <c r="J61" s="63">
        <f>J9+J14+J39+J48</f>
        <v>20186824826.339989</v>
      </c>
      <c r="K61" s="64">
        <f t="shared" si="46"/>
        <v>8421007666.0200081</v>
      </c>
      <c r="L61" s="65">
        <f t="shared" si="46"/>
        <v>5635449083.920002</v>
      </c>
      <c r="M61" s="5"/>
      <c r="N61" s="62"/>
      <c r="O61" s="62"/>
      <c r="P61" s="62"/>
    </row>
    <row r="62" spans="1:16">
      <c r="C62" s="25"/>
      <c r="D62" s="25"/>
      <c r="E62" s="25"/>
      <c r="F62" s="9"/>
      <c r="G62" s="25"/>
      <c r="H62" s="25"/>
      <c r="I62" s="25"/>
      <c r="J62" s="25"/>
      <c r="K62" s="25"/>
      <c r="L62" s="25"/>
      <c r="P62" s="62"/>
    </row>
    <row r="63" spans="1:16">
      <c r="F63" s="9"/>
    </row>
    <row r="64" spans="1:1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</sheetData>
  <mergeCells count="6">
    <mergeCell ref="G6:I6"/>
    <mergeCell ref="J6:L6"/>
    <mergeCell ref="A4:L4"/>
    <mergeCell ref="C6:E6"/>
    <mergeCell ref="B6:B7"/>
    <mergeCell ref="A6:A7"/>
  </mergeCells>
  <phoneticPr fontId="1" type="noConversion"/>
  <pageMargins left="0.55118110236220474" right="0.47244094488188981" top="0.94488188976377963" bottom="0.62992125984251968" header="0.62992125984251968" footer="0.39370078740157483"/>
  <pageSetup paperSize="9" scale="50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2024-10-05T11:09:34Z</cp:lastPrinted>
  <dcterms:created xsi:type="dcterms:W3CDTF">1996-10-08T23:32:33Z</dcterms:created>
  <dcterms:modified xsi:type="dcterms:W3CDTF">2024-10-05T11:12:32Z</dcterms:modified>
</cp:coreProperties>
</file>