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0" yWindow="0" windowWidth="28800" windowHeight="12330"/>
  </bookViews>
  <sheets>
    <sheet name="2024" sheetId="7" r:id="rId1"/>
  </sheets>
  <definedNames>
    <definedName name="_xlnm.Print_Titles" localSheetId="0">'2024'!$A:$B,'2024'!$3:$4</definedName>
  </definedNames>
  <calcPr calcId="125725"/>
</workbook>
</file>

<file path=xl/calcChain.xml><?xml version="1.0" encoding="utf-8"?>
<calcChain xmlns="http://schemas.openxmlformats.org/spreadsheetml/2006/main">
  <c r="W99" i="7"/>
  <c r="U96"/>
  <c r="P92" l="1"/>
  <c r="P93"/>
  <c r="P94"/>
  <c r="P91"/>
  <c r="P80"/>
  <c r="P76"/>
  <c r="P77"/>
  <c r="P78"/>
  <c r="P79"/>
  <c r="P81"/>
  <c r="P82"/>
  <c r="P83"/>
  <c r="P84"/>
  <c r="P85"/>
  <c r="P86"/>
  <c r="P87"/>
  <c r="P88"/>
  <c r="P89"/>
  <c r="P75"/>
  <c r="P74"/>
  <c r="P38"/>
  <c r="P39"/>
  <c r="P40"/>
  <c r="P41"/>
  <c r="P42"/>
  <c r="P43"/>
  <c r="P44"/>
  <c r="P45"/>
  <c r="P46"/>
  <c r="P47"/>
  <c r="P48"/>
  <c r="P49"/>
  <c r="P50"/>
  <c r="P51"/>
  <c r="P52"/>
  <c r="P53"/>
  <c r="P54"/>
  <c r="P55"/>
  <c r="P56"/>
  <c r="P57"/>
  <c r="P58"/>
  <c r="P59"/>
  <c r="P60"/>
  <c r="P61"/>
  <c r="P62"/>
  <c r="P63"/>
  <c r="P64"/>
  <c r="P65"/>
  <c r="P66"/>
  <c r="P67"/>
  <c r="P68"/>
  <c r="P69"/>
  <c r="P70"/>
  <c r="P71"/>
  <c r="P72"/>
  <c r="P37"/>
  <c r="P36"/>
  <c r="P32"/>
  <c r="P33"/>
  <c r="P34"/>
  <c r="P31"/>
  <c r="P6"/>
  <c r="P7"/>
  <c r="P8"/>
  <c r="P9"/>
  <c r="P10"/>
  <c r="P11"/>
  <c r="P12"/>
  <c r="P13"/>
  <c r="P14"/>
  <c r="P15"/>
  <c r="P16"/>
  <c r="P17"/>
  <c r="P18"/>
  <c r="P19"/>
  <c r="P20"/>
  <c r="P21"/>
  <c r="P22"/>
  <c r="P23"/>
  <c r="P24"/>
  <c r="P25"/>
  <c r="P26"/>
  <c r="P27"/>
  <c r="P28"/>
  <c r="P29"/>
  <c r="P5"/>
  <c r="M93"/>
  <c r="M91"/>
  <c r="M89"/>
  <c r="M92"/>
  <c r="M94"/>
  <c r="M71"/>
  <c r="M85"/>
  <c r="M75"/>
  <c r="M76"/>
  <c r="M77"/>
  <c r="M78"/>
  <c r="M79"/>
  <c r="M80"/>
  <c r="M81"/>
  <c r="M82"/>
  <c r="M83"/>
  <c r="M84"/>
  <c r="M86"/>
  <c r="M87"/>
  <c r="M88"/>
  <c r="M74"/>
  <c r="M72"/>
  <c r="M37"/>
  <c r="M38"/>
  <c r="M39"/>
  <c r="M40"/>
  <c r="M41"/>
  <c r="M42"/>
  <c r="M43"/>
  <c r="M44"/>
  <c r="M45"/>
  <c r="M46"/>
  <c r="M47"/>
  <c r="M48"/>
  <c r="M49"/>
  <c r="M50"/>
  <c r="M51"/>
  <c r="M52"/>
  <c r="M53"/>
  <c r="M54"/>
  <c r="M55"/>
  <c r="M56"/>
  <c r="M57"/>
  <c r="M58"/>
  <c r="M59"/>
  <c r="M60"/>
  <c r="M61"/>
  <c r="M62"/>
  <c r="M63"/>
  <c r="M64"/>
  <c r="M65"/>
  <c r="M66"/>
  <c r="M67"/>
  <c r="M68"/>
  <c r="M69"/>
  <c r="M70"/>
  <c r="M36"/>
  <c r="M33"/>
  <c r="M31"/>
  <c r="M32"/>
  <c r="M34"/>
  <c r="M6"/>
  <c r="M7"/>
  <c r="M8"/>
  <c r="M9"/>
  <c r="M10"/>
  <c r="M11"/>
  <c r="M12"/>
  <c r="M13"/>
  <c r="M14"/>
  <c r="M15"/>
  <c r="M16"/>
  <c r="M17"/>
  <c r="M18"/>
  <c r="M19"/>
  <c r="M20"/>
  <c r="M21"/>
  <c r="M22"/>
  <c r="M23"/>
  <c r="M24"/>
  <c r="M25"/>
  <c r="M26"/>
  <c r="M27"/>
  <c r="M28"/>
  <c r="M29"/>
  <c r="M5"/>
  <c r="I95"/>
  <c r="I90"/>
  <c r="I73"/>
  <c r="I35"/>
  <c r="I30"/>
  <c r="P90" l="1"/>
  <c r="P95"/>
  <c r="P96" s="1"/>
  <c r="P35"/>
  <c r="P73"/>
  <c r="P30"/>
  <c r="M73"/>
  <c r="M90"/>
  <c r="M35"/>
  <c r="M95"/>
  <c r="M30"/>
  <c r="I96"/>
  <c r="N72"/>
  <c r="N67"/>
  <c r="N66"/>
  <c r="M96" l="1"/>
  <c r="O92"/>
  <c r="O93"/>
  <c r="O94"/>
  <c r="O91"/>
  <c r="G95"/>
  <c r="O74"/>
  <c r="O76"/>
  <c r="O77"/>
  <c r="O78"/>
  <c r="O79"/>
  <c r="O80"/>
  <c r="O81"/>
  <c r="O82"/>
  <c r="O83"/>
  <c r="O84"/>
  <c r="O85"/>
  <c r="O86"/>
  <c r="O87"/>
  <c r="O88"/>
  <c r="O89"/>
  <c r="O75"/>
  <c r="G90"/>
  <c r="O37"/>
  <c r="O38"/>
  <c r="O39"/>
  <c r="O40"/>
  <c r="O41"/>
  <c r="O42"/>
  <c r="O43"/>
  <c r="O44"/>
  <c r="O45"/>
  <c r="O46"/>
  <c r="O47"/>
  <c r="O48"/>
  <c r="O49"/>
  <c r="O50"/>
  <c r="O51"/>
  <c r="O52"/>
  <c r="O53"/>
  <c r="O54"/>
  <c r="O55"/>
  <c r="O56"/>
  <c r="O57"/>
  <c r="O58"/>
  <c r="O59"/>
  <c r="O60"/>
  <c r="O61"/>
  <c r="O62"/>
  <c r="O63"/>
  <c r="O64"/>
  <c r="O65"/>
  <c r="O66"/>
  <c r="O67"/>
  <c r="O68"/>
  <c r="O69"/>
  <c r="O70"/>
  <c r="O71"/>
  <c r="O72"/>
  <c r="O36"/>
  <c r="G73"/>
  <c r="O33"/>
  <c r="O34"/>
  <c r="O32"/>
  <c r="O31"/>
  <c r="G35"/>
  <c r="N29"/>
  <c r="O29"/>
  <c r="Q29"/>
  <c r="R29"/>
  <c r="S29"/>
  <c r="O6"/>
  <c r="O7"/>
  <c r="O8"/>
  <c r="O9"/>
  <c r="O10"/>
  <c r="O11"/>
  <c r="O12"/>
  <c r="O13"/>
  <c r="O14"/>
  <c r="O15"/>
  <c r="O16"/>
  <c r="O17"/>
  <c r="O18"/>
  <c r="O19"/>
  <c r="O20"/>
  <c r="O21"/>
  <c r="O22"/>
  <c r="O23"/>
  <c r="O24"/>
  <c r="O25"/>
  <c r="O26"/>
  <c r="O27"/>
  <c r="O28"/>
  <c r="O5"/>
  <c r="G30"/>
  <c r="K30"/>
  <c r="L30"/>
  <c r="J30"/>
  <c r="H30"/>
  <c r="H95"/>
  <c r="H90"/>
  <c r="H73"/>
  <c r="H35"/>
  <c r="O95" l="1"/>
  <c r="O30"/>
  <c r="O90"/>
  <c r="O35"/>
  <c r="O73"/>
  <c r="T29"/>
  <c r="G96"/>
  <c r="H96"/>
  <c r="O96" l="1"/>
  <c r="K90"/>
  <c r="N37" l="1"/>
  <c r="Q37"/>
  <c r="R37"/>
  <c r="S37"/>
  <c r="N38"/>
  <c r="Q38"/>
  <c r="R38"/>
  <c r="S38"/>
  <c r="N39"/>
  <c r="Q39"/>
  <c r="R39"/>
  <c r="S39"/>
  <c r="N40"/>
  <c r="Q40"/>
  <c r="R40"/>
  <c r="S40"/>
  <c r="N41"/>
  <c r="Q41"/>
  <c r="R41"/>
  <c r="S41"/>
  <c r="N42"/>
  <c r="Q42"/>
  <c r="R42"/>
  <c r="S42"/>
  <c r="N43"/>
  <c r="Q43"/>
  <c r="R43"/>
  <c r="S43"/>
  <c r="N44"/>
  <c r="Q44"/>
  <c r="R44"/>
  <c r="S44"/>
  <c r="N45"/>
  <c r="Q45"/>
  <c r="R45"/>
  <c r="S45"/>
  <c r="N46"/>
  <c r="Q46"/>
  <c r="R46"/>
  <c r="S46"/>
  <c r="N47"/>
  <c r="Q47"/>
  <c r="R47"/>
  <c r="S47"/>
  <c r="N48"/>
  <c r="Q48"/>
  <c r="R48"/>
  <c r="S48"/>
  <c r="N49"/>
  <c r="Q49"/>
  <c r="R49"/>
  <c r="S49"/>
  <c r="N50"/>
  <c r="Q50"/>
  <c r="R50"/>
  <c r="S50"/>
  <c r="N51"/>
  <c r="Q51"/>
  <c r="R51"/>
  <c r="S51"/>
  <c r="N52"/>
  <c r="Q52"/>
  <c r="R52"/>
  <c r="S52"/>
  <c r="N53"/>
  <c r="Q53"/>
  <c r="R53"/>
  <c r="S53"/>
  <c r="N54"/>
  <c r="Q54"/>
  <c r="R54"/>
  <c r="S54"/>
  <c r="N55"/>
  <c r="Q55"/>
  <c r="R55"/>
  <c r="S55"/>
  <c r="N56"/>
  <c r="Q56"/>
  <c r="R56"/>
  <c r="S56"/>
  <c r="N57"/>
  <c r="Q57"/>
  <c r="R57"/>
  <c r="S57"/>
  <c r="N58"/>
  <c r="Q58"/>
  <c r="R58"/>
  <c r="S58"/>
  <c r="N59"/>
  <c r="Q59"/>
  <c r="R59"/>
  <c r="S59"/>
  <c r="N60"/>
  <c r="Q60"/>
  <c r="R60"/>
  <c r="S60"/>
  <c r="N61"/>
  <c r="Q61"/>
  <c r="R61"/>
  <c r="S61"/>
  <c r="N62"/>
  <c r="Q62"/>
  <c r="R62"/>
  <c r="S62"/>
  <c r="N63"/>
  <c r="Q63"/>
  <c r="R63"/>
  <c r="S63"/>
  <c r="N64"/>
  <c r="Q64"/>
  <c r="R64"/>
  <c r="S64"/>
  <c r="N65"/>
  <c r="Q65"/>
  <c r="R65"/>
  <c r="S65"/>
  <c r="Q66"/>
  <c r="R66"/>
  <c r="S66"/>
  <c r="Q67"/>
  <c r="R67"/>
  <c r="S67"/>
  <c r="N68"/>
  <c r="Q68"/>
  <c r="R68"/>
  <c r="S68"/>
  <c r="N69"/>
  <c r="Q69"/>
  <c r="R69"/>
  <c r="S69"/>
  <c r="N70"/>
  <c r="Q70"/>
  <c r="R70"/>
  <c r="S70"/>
  <c r="N71"/>
  <c r="Q71"/>
  <c r="R71"/>
  <c r="S71"/>
  <c r="Q72"/>
  <c r="R72"/>
  <c r="T72" s="1"/>
  <c r="S72"/>
  <c r="S36"/>
  <c r="R36"/>
  <c r="Q36"/>
  <c r="N36"/>
  <c r="J73"/>
  <c r="K73"/>
  <c r="L73"/>
  <c r="N75"/>
  <c r="Q75"/>
  <c r="R75"/>
  <c r="S75"/>
  <c r="N76"/>
  <c r="Q76"/>
  <c r="R76"/>
  <c r="S76"/>
  <c r="N77"/>
  <c r="Q77"/>
  <c r="R77"/>
  <c r="S77"/>
  <c r="N78"/>
  <c r="Q78"/>
  <c r="R78"/>
  <c r="S78"/>
  <c r="N79"/>
  <c r="Q79"/>
  <c r="R79"/>
  <c r="S79"/>
  <c r="N80"/>
  <c r="Q80"/>
  <c r="R80"/>
  <c r="S80"/>
  <c r="N81"/>
  <c r="Q81"/>
  <c r="R81"/>
  <c r="S81"/>
  <c r="N82"/>
  <c r="Q82"/>
  <c r="R82"/>
  <c r="S82"/>
  <c r="N83"/>
  <c r="Q83"/>
  <c r="R83"/>
  <c r="S83"/>
  <c r="N84"/>
  <c r="Q84"/>
  <c r="R84"/>
  <c r="S84"/>
  <c r="N85"/>
  <c r="Q85"/>
  <c r="R85"/>
  <c r="S85"/>
  <c r="N86"/>
  <c r="Q86"/>
  <c r="R86"/>
  <c r="S86"/>
  <c r="N87"/>
  <c r="Q87"/>
  <c r="R87"/>
  <c r="S87"/>
  <c r="N88"/>
  <c r="Q88"/>
  <c r="R88"/>
  <c r="S88"/>
  <c r="N89"/>
  <c r="Q89"/>
  <c r="R89"/>
  <c r="S89"/>
  <c r="S74"/>
  <c r="R74"/>
  <c r="Q74"/>
  <c r="N74"/>
  <c r="J90"/>
  <c r="L90"/>
  <c r="N6"/>
  <c r="Q6"/>
  <c r="R6"/>
  <c r="S6"/>
  <c r="N7"/>
  <c r="Q7"/>
  <c r="R7"/>
  <c r="S7"/>
  <c r="N8"/>
  <c r="Q8"/>
  <c r="R8"/>
  <c r="S8"/>
  <c r="N9"/>
  <c r="Q9"/>
  <c r="R9"/>
  <c r="S9"/>
  <c r="N10"/>
  <c r="Q10"/>
  <c r="R10"/>
  <c r="S10"/>
  <c r="N11"/>
  <c r="Q11"/>
  <c r="R11"/>
  <c r="S11"/>
  <c r="N12"/>
  <c r="Q12"/>
  <c r="R12"/>
  <c r="S12"/>
  <c r="N13"/>
  <c r="Q13"/>
  <c r="R13"/>
  <c r="S13"/>
  <c r="N14"/>
  <c r="Q14"/>
  <c r="R14"/>
  <c r="S14"/>
  <c r="N15"/>
  <c r="Q15"/>
  <c r="R15"/>
  <c r="S15"/>
  <c r="N16"/>
  <c r="Q16"/>
  <c r="R16"/>
  <c r="S16"/>
  <c r="N17"/>
  <c r="Q17"/>
  <c r="R17"/>
  <c r="S17"/>
  <c r="N18"/>
  <c r="Q18"/>
  <c r="R18"/>
  <c r="S18"/>
  <c r="N19"/>
  <c r="Q19"/>
  <c r="R19"/>
  <c r="S19"/>
  <c r="N20"/>
  <c r="Q20"/>
  <c r="R20"/>
  <c r="S20"/>
  <c r="N21"/>
  <c r="Q21"/>
  <c r="R21"/>
  <c r="S21"/>
  <c r="N22"/>
  <c r="Q22"/>
  <c r="R22"/>
  <c r="S22"/>
  <c r="N23"/>
  <c r="Q23"/>
  <c r="R23"/>
  <c r="S23"/>
  <c r="N24"/>
  <c r="Q24"/>
  <c r="R24"/>
  <c r="S24"/>
  <c r="N25"/>
  <c r="Q25"/>
  <c r="R25"/>
  <c r="S25"/>
  <c r="N26"/>
  <c r="Q26"/>
  <c r="R26"/>
  <c r="S26"/>
  <c r="N27"/>
  <c r="Q27"/>
  <c r="R27"/>
  <c r="S27"/>
  <c r="N28"/>
  <c r="Q28"/>
  <c r="R28"/>
  <c r="S28"/>
  <c r="S5"/>
  <c r="R5"/>
  <c r="R30" s="1"/>
  <c r="Q5"/>
  <c r="N5"/>
  <c r="R32"/>
  <c r="Q31"/>
  <c r="N32"/>
  <c r="Q32"/>
  <c r="S32"/>
  <c r="N33"/>
  <c r="T33" s="1"/>
  <c r="Q33"/>
  <c r="R33"/>
  <c r="S33"/>
  <c r="N34"/>
  <c r="Q34"/>
  <c r="R34"/>
  <c r="S34"/>
  <c r="S31"/>
  <c r="R31"/>
  <c r="N31"/>
  <c r="J35"/>
  <c r="K35"/>
  <c r="L35"/>
  <c r="N92"/>
  <c r="Q92"/>
  <c r="R92"/>
  <c r="S92"/>
  <c r="N93"/>
  <c r="Q93"/>
  <c r="R93"/>
  <c r="S93"/>
  <c r="N94"/>
  <c r="Q94"/>
  <c r="R94"/>
  <c r="S94"/>
  <c r="S91"/>
  <c r="R91"/>
  <c r="Q91"/>
  <c r="N91"/>
  <c r="J95"/>
  <c r="K95"/>
  <c r="L95"/>
  <c r="T34" l="1"/>
  <c r="T67"/>
  <c r="S35"/>
  <c r="V35" s="1"/>
  <c r="T74"/>
  <c r="S30"/>
  <c r="V30" s="1"/>
  <c r="T27"/>
  <c r="T25"/>
  <c r="T23"/>
  <c r="T21"/>
  <c r="T19"/>
  <c r="T17"/>
  <c r="T15"/>
  <c r="T13"/>
  <c r="T11"/>
  <c r="T9"/>
  <c r="T7"/>
  <c r="T70"/>
  <c r="T68"/>
  <c r="T28"/>
  <c r="T26"/>
  <c r="T24"/>
  <c r="T22"/>
  <c r="T20"/>
  <c r="T18"/>
  <c r="T16"/>
  <c r="T14"/>
  <c r="T12"/>
  <c r="T10"/>
  <c r="T8"/>
  <c r="T6"/>
  <c r="T71"/>
  <c r="T69"/>
  <c r="T94"/>
  <c r="T93"/>
  <c r="T92"/>
  <c r="T31"/>
  <c r="N35"/>
  <c r="T5"/>
  <c r="N30"/>
  <c r="T66"/>
  <c r="T91"/>
  <c r="N95"/>
  <c r="T32"/>
  <c r="T89"/>
  <c r="T88"/>
  <c r="T87"/>
  <c r="T86"/>
  <c r="T85"/>
  <c r="T84"/>
  <c r="T83"/>
  <c r="T82"/>
  <c r="T81"/>
  <c r="T80"/>
  <c r="T79"/>
  <c r="T78"/>
  <c r="T77"/>
  <c r="T76"/>
  <c r="T75"/>
  <c r="T36"/>
  <c r="T65"/>
  <c r="T64"/>
  <c r="T63"/>
  <c r="T62"/>
  <c r="T61"/>
  <c r="T60"/>
  <c r="T59"/>
  <c r="T58"/>
  <c r="T57"/>
  <c r="T56"/>
  <c r="T55"/>
  <c r="T54"/>
  <c r="T53"/>
  <c r="T52"/>
  <c r="T51"/>
  <c r="T50"/>
  <c r="T49"/>
  <c r="T48"/>
  <c r="T47"/>
  <c r="T46"/>
  <c r="T45"/>
  <c r="T44"/>
  <c r="T43"/>
  <c r="T42"/>
  <c r="T41"/>
  <c r="T40"/>
  <c r="T39"/>
  <c r="T38"/>
  <c r="T37"/>
  <c r="Q30"/>
  <c r="Q73"/>
  <c r="R35"/>
  <c r="Q35"/>
  <c r="N73"/>
  <c r="N90"/>
  <c r="Q90"/>
  <c r="Q95"/>
  <c r="S73"/>
  <c r="V73" s="1"/>
  <c r="R73"/>
  <c r="R90"/>
  <c r="S90"/>
  <c r="V90" s="1"/>
  <c r="S95"/>
  <c r="V95" s="1"/>
  <c r="R95"/>
  <c r="T90" l="1"/>
  <c r="V96"/>
  <c r="T30"/>
  <c r="T73"/>
  <c r="W73" s="1"/>
  <c r="N96"/>
  <c r="T95"/>
  <c r="W95" s="1"/>
  <c r="T35"/>
  <c r="W35" l="1"/>
  <c r="K96" l="1"/>
  <c r="R96"/>
  <c r="J96"/>
  <c r="L96"/>
  <c r="W90" l="1"/>
  <c r="Q96"/>
  <c r="W30" l="1"/>
  <c r="W96" s="1"/>
  <c r="T96" l="1"/>
  <c r="S96"/>
</calcChain>
</file>

<file path=xl/sharedStrings.xml><?xml version="1.0" encoding="utf-8"?>
<sst xmlns="http://schemas.openxmlformats.org/spreadsheetml/2006/main" count="128" uniqueCount="88">
  <si>
    <t>3 квартал</t>
  </si>
  <si>
    <t>4 квартал</t>
  </si>
  <si>
    <t>всего</t>
  </si>
  <si>
    <t>Группы потребителей</t>
  </si>
  <si>
    <t>1 полугодие</t>
  </si>
  <si>
    <t>2 полугодие</t>
  </si>
  <si>
    <t xml:space="preserve">1 полугодие </t>
  </si>
  <si>
    <t>Итого</t>
  </si>
  <si>
    <t>ООО "Поморские электросети"</t>
  </si>
  <si>
    <t>Всего</t>
  </si>
  <si>
    <t>АО "АрхоблЭнерго"</t>
  </si>
  <si>
    <t>ООО "МТК"</t>
  </si>
  <si>
    <t>сетевые организации (договор купли-продажи, одноставочный тариф)</t>
  </si>
  <si>
    <t>покупатели на розничных рынках Архангельской области (прочие потребители)</t>
  </si>
  <si>
    <t>ООО "ТГК -2 Энергосбыт" (Коряжма)</t>
  </si>
  <si>
    <t>ООО "ТГК -2 Энергосбыт" (Каменка, Мезень)</t>
  </si>
  <si>
    <t xml:space="preserve">3 квартал </t>
  </si>
  <si>
    <t>Потребность в средствах областного бюджета, рублей</t>
  </si>
  <si>
    <t>Отпускной тариф для населения, потребителей приравленнных к категории "население", иных прочих потребителей
 (без НДС),
 рублей/кВт*ч</t>
  </si>
  <si>
    <t>Экономически обоснованный тариф на эл. Энергию
 (без НДС),
 рублей/кВт*ч</t>
  </si>
  <si>
    <t>Объем ресурса, кВТ*ч</t>
  </si>
  <si>
    <t>Энергоснабжающая организация /гарантирующий поставщик</t>
  </si>
  <si>
    <t>ноябрь - декабрь
 2023 года,
рублей</t>
  </si>
  <si>
    <t>декабрь
 2024 года,
рублей</t>
  </si>
  <si>
    <t>Потребность в средствах областного бюджета
 всего в 2024 году
(за ноябрь - декабрь 2023,
 январь -ноябрь 2024),
рублей</t>
  </si>
  <si>
    <t>Лимит на 2024 год согласно областному закону, 
рублей</t>
  </si>
  <si>
    <t>население, проживающее в сельских населенных пунктах (одноставочный тариф), диапазон 1</t>
  </si>
  <si>
    <t>население, проживающее в сельских населенных пунктах, (одноставочный тариф по двум зонам суток (день)), диапазон 1</t>
  </si>
  <si>
    <t>население, проживающее в сельских населенных пунктах, (одноставочный тариф по двум зонам суток (ночь)), диапазон 1</t>
  </si>
  <si>
    <t>население, проживающее в сельских населенных пунктах (одноставочный тариф), диапазон 2</t>
  </si>
  <si>
    <t>население, проживающее в сельских населенных пунктах (одноставочный тариф), диапазон 3</t>
  </si>
  <si>
    <t>население, проживающее в сельских населенных пунктах, (одноставочный тариф по двум зонам суток (день)), диапазон 2</t>
  </si>
  <si>
    <t>население, проживающее в сельских населенных пунктах, (одноставочный тариф по двум зонам суток (день)), диапазон 3</t>
  </si>
  <si>
    <t>население, проживающее в сельских населенных пунктах, (одноставочный тариф по двум зонам суток (ночь)), диапазон 2</t>
  </si>
  <si>
    <t>население, проживающее в сельских населенных пунктах, (одноставочный тариф по двум зонам суток (ночь)), диапазон 3</t>
  </si>
  <si>
    <t>потребители, приравненные к населению (религиозные) (одноставочный тариф), диапазон 1</t>
  </si>
  <si>
    <t>потребители, приравненные к населению (религиозные) (одноставочный тариф), диапазон 2</t>
  </si>
  <si>
    <t>потребители, приравненные к населению (религиозные) (одноставочный тариф), диапазон 3</t>
  </si>
  <si>
    <t>потребители, приравненные к населению (религиозные) (одноставочный тариф по двум зонам суток (день)), диапазон 1</t>
  </si>
  <si>
    <t>потребители, приравненные к населению (религиозные) (одноставочный тариф по двум зонам суток (день)), диапазон 2</t>
  </si>
  <si>
    <t>потребители, приравненные к населению (религиозные) (одноставочный тариф по двум зонам суток (день)), диапазон 3</t>
  </si>
  <si>
    <t>потребители, приравненные к населению (религиозные) (одноставочный тариф по двум зонам суток (ночь)), диапазон 1</t>
  </si>
  <si>
    <t>потребители, приравненные к населению (религиозные) (одноставочный тариф по двум зонам суток (ночь)), диапазон 2</t>
  </si>
  <si>
    <t>потребители, приравненные к населению (религиозные) (одноставочный тариф по двум зонам суток (ночь)), диапазон 3</t>
  </si>
  <si>
    <t>население (одноставочный тариф), диапазон 1</t>
  </si>
  <si>
    <t>население (одноставочный тариф по двум зонам суток(день)), диапазон 1</t>
  </si>
  <si>
    <t>население (одноставочный тариф по двум зонам суток(ночь)), диапазон 1</t>
  </si>
  <si>
    <t>прочие потребители (договор купли-продажи, одноставочный тариф НН)</t>
  </si>
  <si>
    <t>прочие потребители (договор купли-продажи, одноставочный тариф СН-1)</t>
  </si>
  <si>
    <t>прочие потребители (договор купли-продажи, одноставочный тариф СН-2)</t>
  </si>
  <si>
    <t>прочие потребители (договор э/снабжения, одноставочный тариф СН-1)</t>
  </si>
  <si>
    <t>прочие потребители (договор э/снабжения, одноставочный тариф СН-2)</t>
  </si>
  <si>
    <t>прочие потребители (договор э/снабжения, одноставочный тариф  НН)</t>
  </si>
  <si>
    <t>прочие потребители (договор э/снабжения, одноставочный тариф по двум зонам суток (ночь) СН-2)</t>
  </si>
  <si>
    <t>прочие потребители (договор э/снабжения, одноставочный тариф по двум зонам суток (ночь) НН)</t>
  </si>
  <si>
    <t>прочие потребители (договор э/снабжения, одноставочный тариф по двум зонам суток (день) СН-2)</t>
  </si>
  <si>
    <t>прочие потребители (договор э/снабжения, одноставочный тариф по двум зонам суток (день) НН)</t>
  </si>
  <si>
    <t>потребители, приравненные к категории "население" (садоводческие) (одноставочный тариф), диапазон 1</t>
  </si>
  <si>
    <t>потребители, приравненные к категории "население" (осужденные) (одноставочный тариф), диапазон 1</t>
  </si>
  <si>
    <t>потребители, приравненные к категории "население" (гаражи, хоз. постройки) (одноставочный тариф), диапазон 1</t>
  </si>
  <si>
    <t xml:space="preserve">Расчет плановой потребности
в средствах областного бюджета для предоставления субсидий на возмещение недополученных доходов, возникающих в результате государственного регулирования тарифов
 на электрическую энергию, поставляемую покупателям на розничных рынках Архангельской области,
 на 2024 год </t>
  </si>
  <si>
    <t>,</t>
  </si>
  <si>
    <t>Недостаток средств областного бюджета, 
рублей</t>
  </si>
  <si>
    <t>план 1 квартал</t>
  </si>
  <si>
    <t>факт 1 квартал</t>
  </si>
  <si>
    <t>население, проживающее в сельских населенных пунктах, в домах с электроплитами и без электроотопительных установок (одноставочный тариф), диапазон 1</t>
  </si>
  <si>
    <t>факт 2 квартал</t>
  </si>
  <si>
    <t xml:space="preserve">план 2 квартал </t>
  </si>
  <si>
    <t>план 2 квартал</t>
  </si>
  <si>
    <t>население, проживающее в сельских населенных пунктах, в домах с электроотопительными установками и без электроплит (одноставочный тариф по двум зонам суток (день)), диапазон 1</t>
  </si>
  <si>
    <t>население, проживающее в сельских населенных пунктах, в домах с электроотопительными установками и без электроплит (одноставочный тариф по двум зонам суток (ночь)), диапазон 1</t>
  </si>
  <si>
    <t>население, проживающее в сельских населенных пунктах, в домах с электроплитами и без электроотопительных установок (одноставочный тариф по двум зонам суток (ночь)), диапазон 1</t>
  </si>
  <si>
    <r>
      <t xml:space="preserve">население, проживающее в сельских населенных пунктах, в домах </t>
    </r>
    <r>
      <rPr>
        <sz val="14"/>
        <rFont val="Tahoma"/>
        <family val="2"/>
        <charset val="204"/>
      </rPr>
      <t>с электроплитами и без электроотопительных установок</t>
    </r>
    <r>
      <rPr>
        <sz val="14"/>
        <color theme="1"/>
        <rFont val="Tahoma"/>
        <family val="2"/>
        <charset val="204"/>
      </rPr>
      <t xml:space="preserve"> (одноставочный тариф по двум зонам суток (день)), диапазон 1</t>
    </r>
  </si>
  <si>
    <t>население, проживающее в городских населенных пунктах в домах с электрическими плитами без электроотопительных установок (одноставочный тариф), диапазон 1</t>
  </si>
  <si>
    <t>население, проживающее в городских населенных пунктах в домах с электрическими плитами без электроотопительных установок  (одноставочный тариф по двум зонам суток (ночь)), диапазон 1</t>
  </si>
  <si>
    <t>население, проживающее в городских населенных пунктах в домах без электрических плит с электроотопительными установками (одноставочный тариф), диапазон 1</t>
  </si>
  <si>
    <t>население, проживающее в городских населенных пунктах в домах без электрических плит с электроотопительными установками   (одноставочный тариф по двум зонам суток (день)), диапазон 1</t>
  </si>
  <si>
    <t>население, проживающее в городских населенных пунктах в домах без электрических плит с электроотопительными установками   (одноставочный тариф по двум зонам суток (ночь)), диапазон 1</t>
  </si>
  <si>
    <t>население, проживающее в сельских населенных пунктах в домах с электрическими плитами и электроотопительными установками (одноставочный тариф по двум зонам суток (день)), диапазон 1</t>
  </si>
  <si>
    <t>население, проживающее в сельских населенных пунктах в домах с электрическими плитами и электроотопительными установками (одноставочный тариф по двум зонам суток (ночь)), диапазон 1</t>
  </si>
  <si>
    <t>население, проживающее в сельских населенных пунктах в домах с электрическими плитами без электроотопительных установок (одноставочный тариф), диапазон 1</t>
  </si>
  <si>
    <t>население, проживающее в сельских населенных пунктах, в домах с электроплитами и без электроотопительных установок (одноставочный тариф по двум зонам суток (день)), диапазон 1</t>
  </si>
  <si>
    <t>население, проживающее в сельских населенных пунктах в домах с электроотопительными установками без электрических плит   (одноставочный тариф), диапазон 1</t>
  </si>
  <si>
    <t>население, проживающее в городских населенных пунктах в домах с электрическими плитами и электроотопительными установками (одноставочный тариф), диапазон 1</t>
  </si>
  <si>
    <t>население, проживающее в городских населенных пунктах в домах с электрическими плитами и электроотопительными установками (одноставочный тариф по двум зонам суток (день)), диапазон 1</t>
  </si>
  <si>
    <t>население, проживающее в городских населенных пунктах в домах с электрическими плитами и электроотопительными установками (одноставочный тариф по двум зонам суток (ночь)), диапазон 1</t>
  </si>
  <si>
    <r>
      <t xml:space="preserve">население, проживающее в городских населенных пунктах в домах </t>
    </r>
    <r>
      <rPr>
        <sz val="14"/>
        <rFont val="Tahoma"/>
        <family val="2"/>
        <charset val="204"/>
      </rPr>
      <t xml:space="preserve">с электрическими плитами без электроотопительных установок </t>
    </r>
    <r>
      <rPr>
        <sz val="14"/>
        <color theme="1"/>
        <rFont val="Tahoma"/>
        <family val="2"/>
        <charset val="204"/>
      </rPr>
      <t xml:space="preserve"> (одноставочный тариф по двум зонам суток (день)), диапазон 1</t>
    </r>
  </si>
  <si>
    <r>
      <t xml:space="preserve">население, проживающее в городских населенных пунктах в домах </t>
    </r>
    <r>
      <rPr>
        <sz val="14"/>
        <rFont val="Tahoma"/>
        <family val="2"/>
        <charset val="204"/>
      </rPr>
      <t xml:space="preserve">с электрическими плитами без электроотопительных установок  </t>
    </r>
    <r>
      <rPr>
        <sz val="14"/>
        <color theme="1"/>
        <rFont val="Tahoma"/>
        <family val="2"/>
        <charset val="204"/>
      </rPr>
      <t>(одноставочный тариф по двум зонам суток (день)), диапазон 1</t>
    </r>
  </si>
</sst>
</file>

<file path=xl/styles.xml><?xml version="1.0" encoding="utf-8"?>
<styleSheet xmlns="http://schemas.openxmlformats.org/spreadsheetml/2006/main">
  <numFmts count="3">
    <numFmt numFmtId="43" formatCode="_-* #,##0.00\ _₽_-;\-* #,##0.00\ _₽_-;_-* &quot;-&quot;??\ _₽_-;_-@_-"/>
    <numFmt numFmtId="164" formatCode="_-* #,##0.00_р_._-;\-* #,##0.00_р_._-;_-* &quot;-&quot;??_р_._-;_-@_-"/>
    <numFmt numFmtId="165" formatCode="#,##0.000"/>
  </numFmts>
  <fonts count="22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ahoma"/>
      <family val="2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4"/>
      <color theme="1"/>
      <name val="Tahoma"/>
      <family val="2"/>
      <charset val="204"/>
    </font>
    <font>
      <sz val="14"/>
      <name val="Tahoma"/>
      <family val="2"/>
      <charset val="204"/>
    </font>
    <font>
      <sz val="14"/>
      <color rgb="FFFF0000"/>
      <name val="Tahoma"/>
      <family val="2"/>
      <charset val="204"/>
    </font>
    <font>
      <sz val="16"/>
      <color theme="1"/>
      <name val="Tahoma"/>
      <family val="2"/>
      <charset val="204"/>
    </font>
    <font>
      <sz val="16"/>
      <name val="Tahoma"/>
      <family val="2"/>
      <charset val="204"/>
    </font>
    <font>
      <sz val="24"/>
      <name val="Tahoma"/>
      <family val="2"/>
      <charset val="204"/>
    </font>
    <font>
      <b/>
      <sz val="16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6"/>
      <name val="Times New Roman"/>
      <family val="1"/>
      <charset val="204"/>
    </font>
    <font>
      <sz val="16"/>
      <color rgb="FFFF0000"/>
      <name val="Tahoma"/>
      <family val="2"/>
      <charset val="204"/>
    </font>
    <font>
      <sz val="16"/>
      <name val="Times New Roman"/>
      <family val="1"/>
      <charset val="204"/>
    </font>
    <font>
      <sz val="11"/>
      <color theme="3" tint="0.39997558519241921"/>
      <name val="Times New Roman"/>
      <family val="1"/>
      <charset val="204"/>
    </font>
    <font>
      <sz val="14"/>
      <color theme="3" tint="0.39997558519241921"/>
      <name val="Tahoma"/>
      <family val="2"/>
      <charset val="204"/>
    </font>
    <font>
      <sz val="16"/>
      <color theme="3" tint="0.39997558519241921"/>
      <name val="Tahoma"/>
      <family val="2"/>
      <charset val="204"/>
    </font>
    <font>
      <sz val="16"/>
      <color theme="3" tint="0.3999755851924192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11">
    <xf numFmtId="0" fontId="0" fillId="0" borderId="0"/>
    <xf numFmtId="164" fontId="1" fillId="0" borderId="0" applyFont="0" applyFill="0" applyBorder="0" applyAlignment="0" applyProtection="0"/>
    <xf numFmtId="0" fontId="3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3" fillId="0" borderId="0"/>
  </cellStyleXfs>
  <cellXfs count="108">
    <xf numFmtId="0" fontId="0" fillId="0" borderId="0" xfId="0"/>
    <xf numFmtId="4" fontId="7" fillId="0" borderId="0" xfId="0" applyNumberFormat="1" applyFont="1" applyFill="1" applyBorder="1" applyAlignment="1">
      <alignment horizontal="center" vertical="center" wrapText="1"/>
    </xf>
    <xf numFmtId="4" fontId="8" fillId="0" borderId="0" xfId="0" applyNumberFormat="1" applyFont="1" applyFill="1" applyBorder="1" applyAlignment="1">
      <alignment horizontal="center" vertical="center" wrapText="1"/>
    </xf>
    <xf numFmtId="4" fontId="7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5" fillId="0" borderId="0" xfId="0" applyFont="1" applyFill="1"/>
    <xf numFmtId="0" fontId="7" fillId="0" borderId="2" xfId="0" applyFont="1" applyFill="1" applyBorder="1" applyAlignment="1">
      <alignment horizontal="center" vertical="center" wrapText="1" shrinkToFit="1"/>
    </xf>
    <xf numFmtId="4" fontId="7" fillId="0" borderId="3" xfId="0" applyNumberFormat="1" applyFont="1" applyFill="1" applyBorder="1" applyAlignment="1">
      <alignment horizontal="center" vertical="center" wrapText="1"/>
    </xf>
    <xf numFmtId="165" fontId="7" fillId="0" borderId="2" xfId="0" applyNumberFormat="1" applyFont="1" applyFill="1" applyBorder="1" applyAlignment="1">
      <alignment horizontal="center" vertical="center" wrapText="1"/>
    </xf>
    <xf numFmtId="4" fontId="8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4" fontId="7" fillId="0" borderId="15" xfId="0" applyNumberFormat="1" applyFont="1" applyFill="1" applyBorder="1" applyAlignment="1">
      <alignment horizontal="center" vertical="center" wrapText="1"/>
    </xf>
    <xf numFmtId="4" fontId="8" fillId="0" borderId="15" xfId="0" applyNumberFormat="1" applyFont="1" applyFill="1" applyBorder="1" applyAlignment="1">
      <alignment horizontal="center" vertical="center" wrapText="1"/>
    </xf>
    <xf numFmtId="165" fontId="7" fillId="0" borderId="15" xfId="0" applyNumberFormat="1" applyFont="1" applyFill="1" applyBorder="1" applyAlignment="1">
      <alignment horizontal="center" vertical="center" wrapText="1"/>
    </xf>
    <xf numFmtId="4" fontId="7" fillId="0" borderId="18" xfId="0" applyNumberFormat="1" applyFont="1" applyFill="1" applyBorder="1" applyAlignment="1">
      <alignment horizontal="center" vertical="center" wrapText="1"/>
    </xf>
    <xf numFmtId="4" fontId="16" fillId="0" borderId="0" xfId="0" applyNumberFormat="1" applyFont="1" applyFill="1" applyBorder="1" applyAlignment="1">
      <alignment horizontal="center" vertical="center" wrapText="1"/>
    </xf>
    <xf numFmtId="0" fontId="17" fillId="0" borderId="0" xfId="0" applyFont="1" applyFill="1" applyAlignment="1">
      <alignment horizontal="left"/>
    </xf>
    <xf numFmtId="0" fontId="17" fillId="0" borderId="0" xfId="0" applyFont="1" applyFill="1"/>
    <xf numFmtId="165" fontId="19" fillId="0" borderId="15" xfId="0" applyNumberFormat="1" applyFont="1" applyFill="1" applyBorder="1" applyAlignment="1">
      <alignment horizontal="center" vertical="center" wrapText="1"/>
    </xf>
    <xf numFmtId="165" fontId="19" fillId="0" borderId="2" xfId="0" applyNumberFormat="1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 wrapText="1"/>
    </xf>
    <xf numFmtId="0" fontId="21" fillId="0" borderId="0" xfId="0" applyFont="1" applyFill="1"/>
    <xf numFmtId="4" fontId="11" fillId="0" borderId="2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/>
    </xf>
    <xf numFmtId="0" fontId="18" fillId="0" borderId="0" xfId="0" applyFont="1" applyFill="1"/>
    <xf numFmtId="164" fontId="5" fillId="0" borderId="0" xfId="1" applyFont="1" applyFill="1"/>
    <xf numFmtId="164" fontId="18" fillId="0" borderId="0" xfId="1" applyFont="1" applyFill="1"/>
    <xf numFmtId="164" fontId="6" fillId="0" borderId="0" xfId="1" applyFont="1" applyFill="1"/>
    <xf numFmtId="0" fontId="6" fillId="0" borderId="0" xfId="0" applyFont="1" applyFill="1"/>
    <xf numFmtId="0" fontId="4" fillId="0" borderId="0" xfId="0" applyFont="1" applyFill="1"/>
    <xf numFmtId="0" fontId="7" fillId="0" borderId="13" xfId="4" applyFont="1" applyFill="1" applyBorder="1" applyAlignment="1">
      <alignment horizontal="center" vertical="center" wrapText="1"/>
    </xf>
    <xf numFmtId="0" fontId="8" fillId="0" borderId="13" xfId="4" applyFont="1" applyFill="1" applyBorder="1" applyAlignment="1">
      <alignment horizontal="center" vertical="center" wrapText="1"/>
    </xf>
    <xf numFmtId="0" fontId="19" fillId="0" borderId="13" xfId="4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 wrapText="1" shrinkToFit="1"/>
    </xf>
    <xf numFmtId="4" fontId="19" fillId="0" borderId="15" xfId="0" applyNumberFormat="1" applyFont="1" applyFill="1" applyBorder="1" applyAlignment="1">
      <alignment horizontal="center" vertical="center" wrapText="1"/>
    </xf>
    <xf numFmtId="4" fontId="7" fillId="0" borderId="8" xfId="0" applyNumberFormat="1" applyFont="1" applyFill="1" applyBorder="1" applyAlignment="1">
      <alignment horizontal="center" vertical="center" wrapText="1"/>
    </xf>
    <xf numFmtId="4" fontId="7" fillId="0" borderId="16" xfId="0" applyNumberFormat="1" applyFont="1" applyFill="1" applyBorder="1" applyAlignment="1">
      <alignment horizontal="center" vertical="center" wrapText="1"/>
    </xf>
    <xf numFmtId="4" fontId="19" fillId="0" borderId="2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65" fontId="7" fillId="0" borderId="1" xfId="0" applyNumberFormat="1" applyFont="1" applyFill="1" applyBorder="1" applyAlignment="1">
      <alignment horizontal="center" vertical="center" wrapText="1"/>
    </xf>
    <xf numFmtId="165" fontId="19" fillId="0" borderId="1" xfId="0" applyNumberFormat="1" applyFont="1" applyFill="1" applyBorder="1" applyAlignment="1">
      <alignment horizontal="center" vertical="center" wrapText="1"/>
    </xf>
    <xf numFmtId="4" fontId="7" fillId="0" borderId="25" xfId="0" applyNumberFormat="1" applyFont="1" applyFill="1" applyBorder="1" applyAlignment="1">
      <alignment horizontal="center" vertical="center" wrapText="1"/>
    </xf>
    <xf numFmtId="4" fontId="7" fillId="0" borderId="26" xfId="0" applyNumberFormat="1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 shrinkToFit="1"/>
    </xf>
    <xf numFmtId="4" fontId="7" fillId="0" borderId="13" xfId="0" applyNumberFormat="1" applyFont="1" applyFill="1" applyBorder="1" applyAlignment="1">
      <alignment horizontal="center" vertical="center" wrapText="1"/>
    </xf>
    <xf numFmtId="165" fontId="7" fillId="0" borderId="13" xfId="0" applyNumberFormat="1" applyFont="1" applyFill="1" applyBorder="1" applyAlignment="1">
      <alignment horizontal="center" vertical="center" wrapText="1"/>
    </xf>
    <xf numFmtId="165" fontId="19" fillId="0" borderId="13" xfId="0" applyNumberFormat="1" applyFont="1" applyFill="1" applyBorder="1" applyAlignment="1">
      <alignment horizontal="center" vertical="center" wrapText="1"/>
    </xf>
    <xf numFmtId="4" fontId="19" fillId="0" borderId="13" xfId="0" applyNumberFormat="1" applyFont="1" applyFill="1" applyBorder="1" applyAlignment="1">
      <alignment horizontal="center" vertical="center" wrapText="1"/>
    </xf>
    <xf numFmtId="4" fontId="8" fillId="0" borderId="13" xfId="0" applyNumberFormat="1" applyFont="1" applyFill="1" applyBorder="1" applyAlignment="1">
      <alignment horizontal="center" vertical="center" wrapText="1"/>
    </xf>
    <xf numFmtId="4" fontId="7" fillId="0" borderId="19" xfId="0" applyNumberFormat="1" applyFont="1" applyFill="1" applyBorder="1" applyAlignment="1">
      <alignment horizontal="center" vertical="center" wrapText="1"/>
    </xf>
    <xf numFmtId="4" fontId="7" fillId="0" borderId="20" xfId="0" applyNumberFormat="1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 wrapText="1"/>
    </xf>
    <xf numFmtId="4" fontId="9" fillId="0" borderId="13" xfId="0" applyNumberFormat="1" applyFont="1" applyFill="1" applyBorder="1" applyAlignment="1">
      <alignment horizontal="center" vertical="center" wrapText="1"/>
    </xf>
    <xf numFmtId="4" fontId="8" fillId="0" borderId="27" xfId="0" applyNumberFormat="1" applyFont="1" applyFill="1" applyBorder="1" applyAlignment="1">
      <alignment horizontal="center" vertical="center" wrapText="1"/>
    </xf>
    <xf numFmtId="165" fontId="8" fillId="0" borderId="13" xfId="0" applyNumberFormat="1" applyFont="1" applyFill="1" applyBorder="1" applyAlignment="1">
      <alignment horizontal="center" vertical="center" wrapText="1"/>
    </xf>
    <xf numFmtId="49" fontId="13" fillId="0" borderId="21" xfId="0" applyNumberFormat="1" applyFont="1" applyFill="1" applyBorder="1" applyAlignment="1">
      <alignment horizontal="right" vertical="center" wrapText="1"/>
    </xf>
    <xf numFmtId="0" fontId="10" fillId="0" borderId="22" xfId="0" applyFont="1" applyFill="1" applyBorder="1" applyAlignment="1">
      <alignment horizontal="center" vertical="center" wrapText="1" shrinkToFit="1"/>
    </xf>
    <xf numFmtId="4" fontId="10" fillId="0" borderId="22" xfId="0" applyNumberFormat="1" applyFont="1" applyFill="1" applyBorder="1" applyAlignment="1">
      <alignment horizontal="center" vertical="center" wrapText="1"/>
    </xf>
    <xf numFmtId="165" fontId="10" fillId="0" borderId="22" xfId="0" applyNumberFormat="1" applyFont="1" applyFill="1" applyBorder="1" applyAlignment="1">
      <alignment horizontal="center" vertical="center" wrapText="1"/>
    </xf>
    <xf numFmtId="165" fontId="20" fillId="0" borderId="22" xfId="0" applyNumberFormat="1" applyFont="1" applyFill="1" applyBorder="1" applyAlignment="1">
      <alignment horizontal="center" vertical="center" wrapText="1"/>
    </xf>
    <xf numFmtId="4" fontId="20" fillId="0" borderId="22" xfId="0" applyNumberFormat="1" applyFont="1" applyFill="1" applyBorder="1" applyAlignment="1">
      <alignment horizontal="center" vertical="center" wrapText="1"/>
    </xf>
    <xf numFmtId="4" fontId="11" fillId="0" borderId="22" xfId="0" applyNumberFormat="1" applyFont="1" applyFill="1" applyBorder="1" applyAlignment="1">
      <alignment horizontal="center" vertical="center" wrapText="1"/>
    </xf>
    <xf numFmtId="4" fontId="10" fillId="0" borderId="23" xfId="0" applyNumberFormat="1" applyFont="1" applyFill="1" applyBorder="1" applyAlignment="1">
      <alignment horizontal="center" vertical="center" wrapText="1"/>
    </xf>
    <xf numFmtId="4" fontId="10" fillId="0" borderId="24" xfId="0" applyNumberFormat="1" applyFont="1" applyFill="1" applyBorder="1" applyAlignment="1">
      <alignment horizontal="center" vertical="center" wrapText="1"/>
    </xf>
    <xf numFmtId="0" fontId="14" fillId="0" borderId="0" xfId="0" applyFont="1" applyFill="1"/>
    <xf numFmtId="49" fontId="15" fillId="0" borderId="0" xfId="0" applyNumberFormat="1" applyFont="1" applyFill="1" applyBorder="1" applyAlignment="1">
      <alignment horizontal="right" vertical="center" wrapText="1"/>
    </xf>
    <xf numFmtId="0" fontId="11" fillId="0" borderId="0" xfId="0" applyFont="1" applyFill="1" applyBorder="1" applyAlignment="1">
      <alignment horizontal="center" vertical="center" wrapText="1" shrinkToFit="1"/>
    </xf>
    <xf numFmtId="4" fontId="10" fillId="0" borderId="0" xfId="0" applyNumberFormat="1" applyFont="1" applyFill="1" applyBorder="1" applyAlignment="1">
      <alignment horizontal="center" vertical="center" wrapText="1"/>
    </xf>
    <xf numFmtId="4" fontId="20" fillId="0" borderId="0" xfId="0" applyNumberFormat="1" applyFont="1" applyFill="1" applyBorder="1" applyAlignment="1">
      <alignment horizontal="center" vertical="center" wrapText="1"/>
    </xf>
    <xf numFmtId="4" fontId="11" fillId="0" borderId="0" xfId="0" applyNumberFormat="1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center"/>
    </xf>
    <xf numFmtId="0" fontId="14" fillId="0" borderId="0" xfId="0" applyFont="1" applyFill="1" applyBorder="1"/>
    <xf numFmtId="4" fontId="14" fillId="0" borderId="0" xfId="0" applyNumberFormat="1" applyFont="1" applyFill="1"/>
    <xf numFmtId="4" fontId="21" fillId="0" borderId="0" xfId="0" applyNumberFormat="1" applyFont="1" applyFill="1"/>
    <xf numFmtId="164" fontId="14" fillId="0" borderId="0" xfId="1" applyFont="1" applyFill="1" applyBorder="1"/>
    <xf numFmtId="164" fontId="21" fillId="0" borderId="0" xfId="1" applyFont="1" applyFill="1" applyBorder="1"/>
    <xf numFmtId="164" fontId="17" fillId="0" borderId="0" xfId="1" applyFont="1" applyFill="1" applyBorder="1"/>
    <xf numFmtId="4" fontId="14" fillId="0" borderId="0" xfId="0" applyNumberFormat="1" applyFont="1" applyFill="1" applyBorder="1"/>
    <xf numFmtId="0" fontId="5" fillId="0" borderId="0" xfId="0" applyFont="1" applyFill="1" applyBorder="1"/>
    <xf numFmtId="4" fontId="5" fillId="0" borderId="0" xfId="0" applyNumberFormat="1" applyFont="1" applyFill="1"/>
    <xf numFmtId="4" fontId="18" fillId="0" borderId="0" xfId="0" applyNumberFormat="1" applyFont="1" applyFill="1"/>
    <xf numFmtId="164" fontId="5" fillId="0" borderId="0" xfId="1" applyFont="1" applyFill="1" applyBorder="1"/>
    <xf numFmtId="164" fontId="18" fillId="0" borderId="0" xfId="1" applyFont="1" applyFill="1" applyBorder="1"/>
    <xf numFmtId="164" fontId="6" fillId="0" borderId="0" xfId="1" applyFont="1" applyFill="1" applyBorder="1"/>
    <xf numFmtId="4" fontId="5" fillId="0" borderId="0" xfId="0" applyNumberFormat="1" applyFont="1" applyFill="1" applyBorder="1"/>
    <xf numFmtId="43" fontId="5" fillId="0" borderId="0" xfId="0" applyNumberFormat="1" applyFont="1" applyFill="1" applyBorder="1"/>
    <xf numFmtId="165" fontId="5" fillId="0" borderId="0" xfId="0" applyNumberFormat="1" applyFont="1" applyFill="1"/>
    <xf numFmtId="165" fontId="18" fillId="0" borderId="0" xfId="0" applyNumberFormat="1" applyFont="1" applyFill="1"/>
    <xf numFmtId="165" fontId="5" fillId="0" borderId="0" xfId="0" applyNumberFormat="1" applyFont="1" applyFill="1" applyBorder="1"/>
    <xf numFmtId="0" fontId="7" fillId="0" borderId="6" xfId="3" applyFont="1" applyFill="1" applyBorder="1" applyAlignment="1">
      <alignment horizontal="center" vertical="center" wrapText="1"/>
    </xf>
    <xf numFmtId="0" fontId="7" fillId="0" borderId="17" xfId="3" applyFont="1" applyFill="1" applyBorder="1" applyAlignment="1">
      <alignment horizontal="center" vertical="center" wrapText="1"/>
    </xf>
    <xf numFmtId="0" fontId="7" fillId="0" borderId="11" xfId="3" applyFont="1" applyFill="1" applyBorder="1" applyAlignment="1">
      <alignment horizontal="center" vertical="center" wrapText="1"/>
    </xf>
    <xf numFmtId="0" fontId="8" fillId="0" borderId="7" xfId="3" applyFont="1" applyFill="1" applyBorder="1" applyAlignment="1">
      <alignment horizontal="center" vertical="center" wrapText="1"/>
    </xf>
    <xf numFmtId="0" fontId="8" fillId="0" borderId="12" xfId="3" applyFont="1" applyFill="1" applyBorder="1" applyAlignment="1">
      <alignment horizontal="center" vertical="center" wrapText="1"/>
    </xf>
    <xf numFmtId="0" fontId="12" fillId="0" borderId="0" xfId="2" applyFont="1" applyFill="1" applyAlignment="1">
      <alignment horizontal="center" vertical="center" wrapText="1"/>
    </xf>
    <xf numFmtId="4" fontId="11" fillId="0" borderId="3" xfId="0" applyNumberFormat="1" applyFont="1" applyFill="1" applyBorder="1" applyAlignment="1">
      <alignment horizontal="center" vertical="center" wrapText="1"/>
    </xf>
    <xf numFmtId="4" fontId="11" fillId="0" borderId="4" xfId="0" applyNumberFormat="1" applyFont="1" applyFill="1" applyBorder="1" applyAlignment="1">
      <alignment horizontal="center" vertical="center" wrapText="1"/>
    </xf>
    <xf numFmtId="0" fontId="7" fillId="0" borderId="8" xfId="4" applyFont="1" applyFill="1" applyBorder="1" applyAlignment="1">
      <alignment horizontal="center" vertical="center" wrapText="1"/>
    </xf>
    <xf numFmtId="0" fontId="7" fillId="0" borderId="5" xfId="4" applyFont="1" applyFill="1" applyBorder="1" applyAlignment="1">
      <alignment horizontal="center" vertical="center" wrapText="1"/>
    </xf>
    <xf numFmtId="0" fontId="7" fillId="0" borderId="9" xfId="4" applyFont="1" applyFill="1" applyBorder="1" applyAlignment="1">
      <alignment horizontal="center" vertical="center" wrapText="1"/>
    </xf>
    <xf numFmtId="0" fontId="8" fillId="0" borderId="8" xfId="3" applyFont="1" applyFill="1" applyBorder="1" applyAlignment="1">
      <alignment horizontal="center" vertical="center" wrapText="1"/>
    </xf>
    <xf numFmtId="0" fontId="8" fillId="0" borderId="5" xfId="3" applyFont="1" applyFill="1" applyBorder="1" applyAlignment="1">
      <alignment horizontal="center" vertical="center" wrapText="1"/>
    </xf>
    <xf numFmtId="0" fontId="8" fillId="0" borderId="9" xfId="3" applyFont="1" applyFill="1" applyBorder="1" applyAlignment="1">
      <alignment horizontal="center" vertical="center" wrapText="1"/>
    </xf>
    <xf numFmtId="0" fontId="8" fillId="0" borderId="10" xfId="3" applyFont="1" applyFill="1" applyBorder="1" applyAlignment="1">
      <alignment horizontal="center" vertical="center" wrapText="1"/>
    </xf>
    <xf numFmtId="0" fontId="8" fillId="0" borderId="14" xfId="3" applyFont="1" applyFill="1" applyBorder="1" applyAlignment="1">
      <alignment horizontal="center" vertical="center" wrapText="1"/>
    </xf>
    <xf numFmtId="0" fontId="8" fillId="0" borderId="6" xfId="3" applyFont="1" applyFill="1" applyBorder="1" applyAlignment="1">
      <alignment horizontal="center" vertical="center" wrapText="1"/>
    </xf>
    <xf numFmtId="0" fontId="8" fillId="0" borderId="11" xfId="3" applyFont="1" applyFill="1" applyBorder="1" applyAlignment="1">
      <alignment horizontal="center" vertical="center" wrapText="1"/>
    </xf>
  </cellXfs>
  <cellStyles count="11">
    <cellStyle name="Обычный" xfId="0" builtinId="0"/>
    <cellStyle name="Обычный 10 2" xfId="5"/>
    <cellStyle name="Обычный 10 2 4 2" xfId="6"/>
    <cellStyle name="Обычный 2" xfId="3"/>
    <cellStyle name="Обычный 2 2" xfId="4"/>
    <cellStyle name="Обычный 2 3" xfId="8"/>
    <cellStyle name="Обычный 2 4" xfId="9"/>
    <cellStyle name="Обычный 2 5" xfId="7"/>
    <cellStyle name="Обычный 7" xfId="2"/>
    <cellStyle name="Обычный 8_Форма дельта Э 2015 на 01.02.2015 г." xfId="10"/>
    <cellStyle name="Финансовый" xfId="1" builtinId="3"/>
  </cellStyles>
  <dxfs count="0"/>
  <tableStyles count="0" defaultTableStyle="TableStyleMedium9" defaultPivotStyle="PivotStyleLight16"/>
  <colors>
    <mruColors>
      <color rgb="FFFFFFCC"/>
      <color rgb="FFFFCCFF"/>
      <color rgb="FFCCFFFF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109"/>
  <sheetViews>
    <sheetView tabSelected="1" view="pageBreakPreview" topLeftCell="C85" zoomScale="60" zoomScaleNormal="100" workbookViewId="0">
      <selection activeCell="W100" sqref="W100"/>
    </sheetView>
  </sheetViews>
  <sheetFormatPr defaultRowHeight="15" outlineLevelRow="1" outlineLevelCol="1"/>
  <cols>
    <col min="1" max="1" width="27" style="5" customWidth="1"/>
    <col min="2" max="2" width="135" style="24" customWidth="1"/>
    <col min="3" max="6" width="16.7109375" style="5" customWidth="1"/>
    <col min="7" max="7" width="25.85546875" style="5" customWidth="1"/>
    <col min="8" max="8" width="25.85546875" style="25" hidden="1" customWidth="1" outlineLevel="1"/>
    <col min="9" max="9" width="25.85546875" style="25" customWidth="1" collapsed="1"/>
    <col min="10" max="10" width="25.85546875" style="5" hidden="1" customWidth="1" outlineLevel="1"/>
    <col min="11" max="11" width="25.85546875" style="5" customWidth="1" collapsed="1"/>
    <col min="12" max="13" width="25.85546875" style="5" customWidth="1"/>
    <col min="14" max="14" width="29.42578125" style="26" customWidth="1"/>
    <col min="15" max="15" width="25.85546875" style="27" hidden="1" customWidth="1" outlineLevel="1"/>
    <col min="16" max="16" width="25.85546875" style="28" customWidth="1" collapsed="1"/>
    <col min="17" max="17" width="25.85546875" style="27" hidden="1" customWidth="1" outlineLevel="1"/>
    <col min="18" max="18" width="25.85546875" style="5" customWidth="1" collapsed="1"/>
    <col min="19" max="20" width="25.85546875" style="5" customWidth="1"/>
    <col min="21" max="21" width="24" style="29" customWidth="1"/>
    <col min="22" max="22" width="24" style="5" customWidth="1"/>
    <col min="23" max="23" width="27.5703125" style="5" customWidth="1"/>
    <col min="24" max="24" width="18" style="5" bestFit="1" customWidth="1"/>
    <col min="25" max="16384" width="9.140625" style="5"/>
  </cols>
  <sheetData>
    <row r="1" spans="1:23" ht="240.75" customHeight="1" outlineLevel="1">
      <c r="A1" s="95" t="s">
        <v>60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  <c r="U1" s="95"/>
      <c r="V1" s="95"/>
      <c r="W1" s="95"/>
    </row>
    <row r="2" spans="1:23">
      <c r="A2" s="5" t="s">
        <v>61</v>
      </c>
    </row>
    <row r="3" spans="1:23" s="30" customFormat="1" ht="181.5" customHeight="1">
      <c r="A3" s="106" t="s">
        <v>21</v>
      </c>
      <c r="B3" s="93" t="s">
        <v>3</v>
      </c>
      <c r="C3" s="98" t="s">
        <v>19</v>
      </c>
      <c r="D3" s="100"/>
      <c r="E3" s="98" t="s">
        <v>18</v>
      </c>
      <c r="F3" s="100"/>
      <c r="G3" s="98" t="s">
        <v>20</v>
      </c>
      <c r="H3" s="99"/>
      <c r="I3" s="99"/>
      <c r="J3" s="99"/>
      <c r="K3" s="99"/>
      <c r="L3" s="99"/>
      <c r="M3" s="100"/>
      <c r="N3" s="101" t="s">
        <v>17</v>
      </c>
      <c r="O3" s="102"/>
      <c r="P3" s="102"/>
      <c r="Q3" s="102"/>
      <c r="R3" s="102"/>
      <c r="S3" s="102"/>
      <c r="T3" s="103"/>
      <c r="U3" s="93" t="s">
        <v>22</v>
      </c>
      <c r="V3" s="93" t="s">
        <v>23</v>
      </c>
      <c r="W3" s="104" t="s">
        <v>24</v>
      </c>
    </row>
    <row r="4" spans="1:23" s="30" customFormat="1" ht="62.25" customHeight="1">
      <c r="A4" s="107"/>
      <c r="B4" s="94"/>
      <c r="C4" s="31" t="s">
        <v>4</v>
      </c>
      <c r="D4" s="31" t="s">
        <v>5</v>
      </c>
      <c r="E4" s="31" t="s">
        <v>6</v>
      </c>
      <c r="F4" s="31" t="s">
        <v>5</v>
      </c>
      <c r="G4" s="32" t="s">
        <v>64</v>
      </c>
      <c r="H4" s="33" t="s">
        <v>63</v>
      </c>
      <c r="I4" s="32" t="s">
        <v>66</v>
      </c>
      <c r="J4" s="33" t="s">
        <v>67</v>
      </c>
      <c r="K4" s="32" t="s">
        <v>16</v>
      </c>
      <c r="L4" s="32" t="s">
        <v>1</v>
      </c>
      <c r="M4" s="32" t="s">
        <v>2</v>
      </c>
      <c r="N4" s="32" t="s">
        <v>64</v>
      </c>
      <c r="O4" s="33" t="s">
        <v>63</v>
      </c>
      <c r="P4" s="32" t="s">
        <v>66</v>
      </c>
      <c r="Q4" s="33" t="s">
        <v>68</v>
      </c>
      <c r="R4" s="32" t="s">
        <v>0</v>
      </c>
      <c r="S4" s="32" t="s">
        <v>1</v>
      </c>
      <c r="T4" s="32" t="s">
        <v>2</v>
      </c>
      <c r="U4" s="94"/>
      <c r="V4" s="94"/>
      <c r="W4" s="105"/>
    </row>
    <row r="5" spans="1:23" ht="61.5" customHeight="1">
      <c r="A5" s="90" t="s">
        <v>10</v>
      </c>
      <c r="B5" s="34" t="s">
        <v>69</v>
      </c>
      <c r="C5" s="11">
        <v>50.71</v>
      </c>
      <c r="D5" s="12">
        <v>95.69</v>
      </c>
      <c r="E5" s="11">
        <v>4.08</v>
      </c>
      <c r="F5" s="12">
        <v>4.55</v>
      </c>
      <c r="G5" s="13">
        <v>10896</v>
      </c>
      <c r="H5" s="18">
        <v>6442</v>
      </c>
      <c r="I5" s="13">
        <v>4656</v>
      </c>
      <c r="J5" s="18">
        <v>3192</v>
      </c>
      <c r="K5" s="13">
        <v>1328</v>
      </c>
      <c r="L5" s="13">
        <v>3740</v>
      </c>
      <c r="M5" s="8">
        <f>G5+I5+K5+L5</f>
        <v>20620</v>
      </c>
      <c r="N5" s="11">
        <f t="shared" ref="N5:N28" si="0">(C5-E5)*G5</f>
        <v>508080.48000000004</v>
      </c>
      <c r="O5" s="35">
        <f>(C5-E5)*H5</f>
        <v>300390.46000000002</v>
      </c>
      <c r="P5" s="11">
        <f>(C5-E5)*I5</f>
        <v>217109.28</v>
      </c>
      <c r="Q5" s="35">
        <f t="shared" ref="Q5:Q28" si="1">(C5-E5)*J5</f>
        <v>148842.96000000002</v>
      </c>
      <c r="R5" s="11">
        <f t="shared" ref="R5:R28" si="2">(D5-F5)*K5</f>
        <v>121033.92</v>
      </c>
      <c r="S5" s="11">
        <f t="shared" ref="S5:S28" si="3">(D5-F5)*L5</f>
        <v>340863.6</v>
      </c>
      <c r="T5" s="3">
        <f>N5+P5+R5+S5</f>
        <v>1187087.28</v>
      </c>
      <c r="U5" s="11"/>
      <c r="V5" s="36"/>
      <c r="W5" s="37"/>
    </row>
    <row r="6" spans="1:23" ht="61.5" customHeight="1">
      <c r="A6" s="91"/>
      <c r="B6" s="6" t="s">
        <v>70</v>
      </c>
      <c r="C6" s="3">
        <v>50.71</v>
      </c>
      <c r="D6" s="9">
        <v>95.69</v>
      </c>
      <c r="E6" s="3">
        <v>1.67</v>
      </c>
      <c r="F6" s="9">
        <v>1.95</v>
      </c>
      <c r="G6" s="8">
        <v>5198</v>
      </c>
      <c r="H6" s="19">
        <v>3296</v>
      </c>
      <c r="I6" s="8">
        <v>2214</v>
      </c>
      <c r="J6" s="19">
        <v>1756</v>
      </c>
      <c r="K6" s="8">
        <v>779</v>
      </c>
      <c r="L6" s="8">
        <v>1663</v>
      </c>
      <c r="M6" s="8">
        <f t="shared" ref="M6:M29" si="4">G6+I6+K6+L6</f>
        <v>9854</v>
      </c>
      <c r="N6" s="3">
        <f t="shared" si="0"/>
        <v>254909.91999999998</v>
      </c>
      <c r="O6" s="38">
        <f t="shared" ref="O6:O28" si="5">(C6-E6)*H6</f>
        <v>161635.84</v>
      </c>
      <c r="P6" s="3">
        <f t="shared" ref="P6:P34" si="6">(C6-E6)*I6</f>
        <v>108574.56</v>
      </c>
      <c r="Q6" s="38">
        <f t="shared" si="1"/>
        <v>86114.240000000005</v>
      </c>
      <c r="R6" s="3">
        <f t="shared" si="2"/>
        <v>73023.459999999992</v>
      </c>
      <c r="S6" s="3">
        <f t="shared" si="3"/>
        <v>155889.62</v>
      </c>
      <c r="T6" s="3">
        <f t="shared" ref="T6:T29" si="7">N6+P6+R6+S6</f>
        <v>592397.55999999994</v>
      </c>
      <c r="U6" s="3"/>
      <c r="V6" s="7"/>
      <c r="W6" s="14"/>
    </row>
    <row r="7" spans="1:23" ht="61.5" customHeight="1">
      <c r="A7" s="91"/>
      <c r="B7" s="4" t="s">
        <v>72</v>
      </c>
      <c r="C7" s="3">
        <v>50.71</v>
      </c>
      <c r="D7" s="9">
        <v>95.69</v>
      </c>
      <c r="E7" s="3">
        <v>4.08</v>
      </c>
      <c r="F7" s="9">
        <v>4.55</v>
      </c>
      <c r="G7" s="8">
        <v>292868</v>
      </c>
      <c r="H7" s="19">
        <v>3051</v>
      </c>
      <c r="I7" s="8">
        <v>222113</v>
      </c>
      <c r="J7" s="19">
        <v>3059</v>
      </c>
      <c r="K7" s="8">
        <v>3186</v>
      </c>
      <c r="L7" s="8">
        <v>1989</v>
      </c>
      <c r="M7" s="8">
        <f t="shared" si="4"/>
        <v>520156</v>
      </c>
      <c r="N7" s="3">
        <f t="shared" si="0"/>
        <v>13656434.84</v>
      </c>
      <c r="O7" s="38">
        <f t="shared" si="5"/>
        <v>142268.13</v>
      </c>
      <c r="P7" s="3">
        <f t="shared" si="6"/>
        <v>10357129.190000001</v>
      </c>
      <c r="Q7" s="38">
        <f t="shared" si="1"/>
        <v>142641.17000000001</v>
      </c>
      <c r="R7" s="3">
        <f t="shared" si="2"/>
        <v>290372.03999999998</v>
      </c>
      <c r="S7" s="3">
        <f t="shared" si="3"/>
        <v>181277.46</v>
      </c>
      <c r="T7" s="3">
        <f t="shared" si="7"/>
        <v>24485213.530000001</v>
      </c>
      <c r="U7" s="3"/>
      <c r="V7" s="7"/>
      <c r="W7" s="14"/>
    </row>
    <row r="8" spans="1:23" ht="61.5" customHeight="1">
      <c r="A8" s="91"/>
      <c r="B8" s="4" t="s">
        <v>71</v>
      </c>
      <c r="C8" s="3">
        <v>50.71</v>
      </c>
      <c r="D8" s="9">
        <v>95.69</v>
      </c>
      <c r="E8" s="3">
        <v>1.67</v>
      </c>
      <c r="F8" s="9">
        <v>1.95</v>
      </c>
      <c r="G8" s="8">
        <v>136414</v>
      </c>
      <c r="H8" s="19">
        <v>1267</v>
      </c>
      <c r="I8" s="8">
        <v>101918</v>
      </c>
      <c r="J8" s="19">
        <v>1441</v>
      </c>
      <c r="K8" s="8">
        <v>1450</v>
      </c>
      <c r="L8" s="8">
        <v>678</v>
      </c>
      <c r="M8" s="8">
        <f t="shared" si="4"/>
        <v>240460</v>
      </c>
      <c r="N8" s="3">
        <f t="shared" si="0"/>
        <v>6689742.5599999996</v>
      </c>
      <c r="O8" s="38">
        <f t="shared" si="5"/>
        <v>62133.68</v>
      </c>
      <c r="P8" s="3">
        <f t="shared" si="6"/>
        <v>4998058.72</v>
      </c>
      <c r="Q8" s="38">
        <f t="shared" si="1"/>
        <v>70666.64</v>
      </c>
      <c r="R8" s="3">
        <f t="shared" si="2"/>
        <v>135923</v>
      </c>
      <c r="S8" s="3">
        <f t="shared" si="3"/>
        <v>63555.719999999994</v>
      </c>
      <c r="T8" s="3">
        <f t="shared" si="7"/>
        <v>11887280</v>
      </c>
      <c r="U8" s="3"/>
      <c r="V8" s="7"/>
      <c r="W8" s="14"/>
    </row>
    <row r="9" spans="1:23" ht="57.75" customHeight="1">
      <c r="A9" s="91"/>
      <c r="B9" s="4" t="s">
        <v>26</v>
      </c>
      <c r="C9" s="3">
        <v>50.71</v>
      </c>
      <c r="D9" s="9">
        <v>95.69</v>
      </c>
      <c r="E9" s="3">
        <v>3.58</v>
      </c>
      <c r="F9" s="9">
        <v>3.95</v>
      </c>
      <c r="G9" s="8">
        <v>3016747</v>
      </c>
      <c r="H9" s="19">
        <v>2934534</v>
      </c>
      <c r="I9" s="8">
        <v>2744609</v>
      </c>
      <c r="J9" s="19">
        <v>2583852</v>
      </c>
      <c r="K9" s="8">
        <v>3037928</v>
      </c>
      <c r="L9" s="8">
        <v>2855080</v>
      </c>
      <c r="M9" s="8">
        <f t="shared" si="4"/>
        <v>11654364</v>
      </c>
      <c r="N9" s="3">
        <f t="shared" si="0"/>
        <v>142179286.11000001</v>
      </c>
      <c r="O9" s="38">
        <f t="shared" si="5"/>
        <v>138304587.42000002</v>
      </c>
      <c r="P9" s="3">
        <f t="shared" si="6"/>
        <v>129353422.17</v>
      </c>
      <c r="Q9" s="38">
        <f t="shared" si="1"/>
        <v>121776944.76000001</v>
      </c>
      <c r="R9" s="3">
        <f t="shared" si="2"/>
        <v>278699514.71999997</v>
      </c>
      <c r="S9" s="3">
        <f t="shared" si="3"/>
        <v>261925039.19999999</v>
      </c>
      <c r="T9" s="3">
        <f t="shared" si="7"/>
        <v>812157262.20000005</v>
      </c>
      <c r="U9" s="3"/>
      <c r="V9" s="7"/>
      <c r="W9" s="14"/>
    </row>
    <row r="10" spans="1:23" ht="57.75" customHeight="1">
      <c r="A10" s="91"/>
      <c r="B10" s="4" t="s">
        <v>29</v>
      </c>
      <c r="C10" s="3">
        <v>50.71</v>
      </c>
      <c r="D10" s="9">
        <v>95.69</v>
      </c>
      <c r="E10" s="3">
        <v>3.58</v>
      </c>
      <c r="F10" s="9">
        <v>3.96</v>
      </c>
      <c r="G10" s="8">
        <v>0</v>
      </c>
      <c r="H10" s="19">
        <v>625</v>
      </c>
      <c r="I10" s="8">
        <v>0</v>
      </c>
      <c r="J10" s="19">
        <v>0</v>
      </c>
      <c r="K10" s="8">
        <v>0</v>
      </c>
      <c r="L10" s="8">
        <v>1226</v>
      </c>
      <c r="M10" s="8">
        <f t="shared" si="4"/>
        <v>1226</v>
      </c>
      <c r="N10" s="3">
        <f t="shared" si="0"/>
        <v>0</v>
      </c>
      <c r="O10" s="38">
        <f t="shared" si="5"/>
        <v>29456.25</v>
      </c>
      <c r="P10" s="3">
        <f t="shared" si="6"/>
        <v>0</v>
      </c>
      <c r="Q10" s="38">
        <f t="shared" si="1"/>
        <v>0</v>
      </c>
      <c r="R10" s="3">
        <f t="shared" si="2"/>
        <v>0</v>
      </c>
      <c r="S10" s="3">
        <f t="shared" si="3"/>
        <v>112460.98000000001</v>
      </c>
      <c r="T10" s="3">
        <f t="shared" si="7"/>
        <v>112460.98000000001</v>
      </c>
      <c r="U10" s="3"/>
      <c r="V10" s="7"/>
      <c r="W10" s="14"/>
    </row>
    <row r="11" spans="1:23" ht="57.75" customHeight="1">
      <c r="A11" s="91"/>
      <c r="B11" s="4" t="s">
        <v>30</v>
      </c>
      <c r="C11" s="3">
        <v>50.71</v>
      </c>
      <c r="D11" s="9">
        <v>95.69</v>
      </c>
      <c r="E11" s="3">
        <v>3.58</v>
      </c>
      <c r="F11" s="9">
        <v>6.58</v>
      </c>
      <c r="G11" s="8">
        <v>0</v>
      </c>
      <c r="H11" s="19">
        <v>1453</v>
      </c>
      <c r="I11" s="8">
        <v>0</v>
      </c>
      <c r="J11" s="19">
        <v>1358</v>
      </c>
      <c r="K11" s="8">
        <v>2090</v>
      </c>
      <c r="L11" s="8">
        <v>655</v>
      </c>
      <c r="M11" s="8">
        <f t="shared" si="4"/>
        <v>2745</v>
      </c>
      <c r="N11" s="3">
        <f t="shared" si="0"/>
        <v>0</v>
      </c>
      <c r="O11" s="38">
        <f t="shared" si="5"/>
        <v>68479.89</v>
      </c>
      <c r="P11" s="3">
        <f t="shared" si="6"/>
        <v>0</v>
      </c>
      <c r="Q11" s="38">
        <f t="shared" si="1"/>
        <v>64002.54</v>
      </c>
      <c r="R11" s="3">
        <f t="shared" si="2"/>
        <v>186239.9</v>
      </c>
      <c r="S11" s="3">
        <f t="shared" si="3"/>
        <v>58367.05</v>
      </c>
      <c r="T11" s="3">
        <f t="shared" si="7"/>
        <v>244606.95</v>
      </c>
      <c r="U11" s="3"/>
      <c r="V11" s="7"/>
      <c r="W11" s="14"/>
    </row>
    <row r="12" spans="1:23" ht="57.75" customHeight="1">
      <c r="A12" s="91"/>
      <c r="B12" s="4" t="s">
        <v>27</v>
      </c>
      <c r="C12" s="3">
        <v>50.71</v>
      </c>
      <c r="D12" s="9">
        <v>95.69</v>
      </c>
      <c r="E12" s="3">
        <v>4.08</v>
      </c>
      <c r="F12" s="9">
        <v>4.55</v>
      </c>
      <c r="G12" s="8">
        <v>1667292</v>
      </c>
      <c r="H12" s="19">
        <v>1873668</v>
      </c>
      <c r="I12" s="8">
        <v>1315135</v>
      </c>
      <c r="J12" s="19">
        <v>1358486</v>
      </c>
      <c r="K12" s="8">
        <v>1201851</v>
      </c>
      <c r="L12" s="8">
        <v>1643044</v>
      </c>
      <c r="M12" s="8">
        <f t="shared" si="4"/>
        <v>5827322</v>
      </c>
      <c r="N12" s="3">
        <f t="shared" si="0"/>
        <v>77745825.960000008</v>
      </c>
      <c r="O12" s="38">
        <f t="shared" si="5"/>
        <v>87369138.840000004</v>
      </c>
      <c r="P12" s="3">
        <f t="shared" si="6"/>
        <v>61324745.050000004</v>
      </c>
      <c r="Q12" s="38">
        <f t="shared" si="1"/>
        <v>63346202.180000007</v>
      </c>
      <c r="R12" s="3">
        <f t="shared" si="2"/>
        <v>109536700.14</v>
      </c>
      <c r="S12" s="3">
        <f t="shared" si="3"/>
        <v>149747030.16</v>
      </c>
      <c r="T12" s="3">
        <f t="shared" si="7"/>
        <v>398354301.31000006</v>
      </c>
      <c r="U12" s="3"/>
      <c r="V12" s="7"/>
      <c r="W12" s="14"/>
    </row>
    <row r="13" spans="1:23" ht="57.75" customHeight="1">
      <c r="A13" s="91"/>
      <c r="B13" s="6" t="s">
        <v>31</v>
      </c>
      <c r="C13" s="3">
        <v>50.71</v>
      </c>
      <c r="D13" s="9">
        <v>95.69</v>
      </c>
      <c r="E13" s="3">
        <v>4.08</v>
      </c>
      <c r="F13" s="9">
        <v>4.55</v>
      </c>
      <c r="G13" s="8">
        <v>3816</v>
      </c>
      <c r="H13" s="19">
        <v>6640</v>
      </c>
      <c r="I13" s="8">
        <v>3096</v>
      </c>
      <c r="J13" s="19">
        <v>0</v>
      </c>
      <c r="K13" s="8">
        <v>0</v>
      </c>
      <c r="L13" s="8">
        <v>10320</v>
      </c>
      <c r="M13" s="8">
        <f t="shared" si="4"/>
        <v>17232</v>
      </c>
      <c r="N13" s="3">
        <f t="shared" si="0"/>
        <v>177940.08000000002</v>
      </c>
      <c r="O13" s="38">
        <f t="shared" si="5"/>
        <v>309623.2</v>
      </c>
      <c r="P13" s="3">
        <f t="shared" si="6"/>
        <v>144366.48000000001</v>
      </c>
      <c r="Q13" s="38">
        <f t="shared" si="1"/>
        <v>0</v>
      </c>
      <c r="R13" s="3">
        <f t="shared" si="2"/>
        <v>0</v>
      </c>
      <c r="S13" s="3">
        <f t="shared" si="3"/>
        <v>940564.8</v>
      </c>
      <c r="T13" s="3">
        <f t="shared" si="7"/>
        <v>1262871.3600000001</v>
      </c>
      <c r="U13" s="3"/>
      <c r="V13" s="7"/>
      <c r="W13" s="14"/>
    </row>
    <row r="14" spans="1:23" ht="57.75" customHeight="1">
      <c r="A14" s="91"/>
      <c r="B14" s="6" t="s">
        <v>32</v>
      </c>
      <c r="C14" s="3">
        <v>50.71</v>
      </c>
      <c r="D14" s="9">
        <v>95.69</v>
      </c>
      <c r="E14" s="3">
        <v>4.08</v>
      </c>
      <c r="F14" s="9">
        <v>7.36</v>
      </c>
      <c r="G14" s="8">
        <v>0</v>
      </c>
      <c r="H14" s="19">
        <v>17520</v>
      </c>
      <c r="I14" s="8">
        <v>0</v>
      </c>
      <c r="J14" s="19">
        <v>14880</v>
      </c>
      <c r="K14" s="8">
        <v>29120</v>
      </c>
      <c r="L14" s="8">
        <v>7680</v>
      </c>
      <c r="M14" s="8">
        <f t="shared" si="4"/>
        <v>36800</v>
      </c>
      <c r="N14" s="3">
        <f t="shared" si="0"/>
        <v>0</v>
      </c>
      <c r="O14" s="38">
        <f t="shared" si="5"/>
        <v>816957.60000000009</v>
      </c>
      <c r="P14" s="3">
        <f t="shared" si="6"/>
        <v>0</v>
      </c>
      <c r="Q14" s="38">
        <f t="shared" si="1"/>
        <v>693854.4</v>
      </c>
      <c r="R14" s="3">
        <f t="shared" si="2"/>
        <v>2572169.6</v>
      </c>
      <c r="S14" s="3">
        <f t="shared" si="3"/>
        <v>678374.40000000002</v>
      </c>
      <c r="T14" s="3">
        <f t="shared" si="7"/>
        <v>3250544</v>
      </c>
      <c r="U14" s="3"/>
      <c r="V14" s="7"/>
      <c r="W14" s="14"/>
    </row>
    <row r="15" spans="1:23" ht="57.75" customHeight="1">
      <c r="A15" s="91"/>
      <c r="B15" s="4" t="s">
        <v>28</v>
      </c>
      <c r="C15" s="3">
        <v>50.71</v>
      </c>
      <c r="D15" s="9">
        <v>95.69</v>
      </c>
      <c r="E15" s="3">
        <v>1.67</v>
      </c>
      <c r="F15" s="9">
        <v>1.95</v>
      </c>
      <c r="G15" s="8">
        <v>807974</v>
      </c>
      <c r="H15" s="19">
        <v>915710</v>
      </c>
      <c r="I15" s="8">
        <v>621072</v>
      </c>
      <c r="J15" s="19">
        <v>636544</v>
      </c>
      <c r="K15" s="8">
        <v>455418</v>
      </c>
      <c r="L15" s="8">
        <v>753653</v>
      </c>
      <c r="M15" s="8">
        <f t="shared" si="4"/>
        <v>2638117</v>
      </c>
      <c r="N15" s="3">
        <f t="shared" si="0"/>
        <v>39623044.960000001</v>
      </c>
      <c r="O15" s="38">
        <f t="shared" si="5"/>
        <v>44906418.399999999</v>
      </c>
      <c r="P15" s="3">
        <f t="shared" si="6"/>
        <v>30457370.879999999</v>
      </c>
      <c r="Q15" s="38">
        <f t="shared" si="1"/>
        <v>31216117.759999998</v>
      </c>
      <c r="R15" s="3">
        <f t="shared" si="2"/>
        <v>42690883.32</v>
      </c>
      <c r="S15" s="3">
        <f t="shared" si="3"/>
        <v>70647432.219999999</v>
      </c>
      <c r="T15" s="3">
        <f t="shared" si="7"/>
        <v>183418731.38</v>
      </c>
      <c r="U15" s="3"/>
      <c r="V15" s="7"/>
      <c r="W15" s="14"/>
    </row>
    <row r="16" spans="1:23" ht="57.75" customHeight="1">
      <c r="A16" s="91"/>
      <c r="B16" s="4" t="s">
        <v>33</v>
      </c>
      <c r="C16" s="3">
        <v>50.71</v>
      </c>
      <c r="D16" s="9">
        <v>95.69</v>
      </c>
      <c r="E16" s="3">
        <v>1.67</v>
      </c>
      <c r="F16" s="9">
        <v>1.96</v>
      </c>
      <c r="G16" s="8">
        <v>4068</v>
      </c>
      <c r="H16" s="19">
        <v>3520</v>
      </c>
      <c r="I16" s="8">
        <v>0</v>
      </c>
      <c r="J16" s="19">
        <v>0</v>
      </c>
      <c r="K16" s="8">
        <v>0</v>
      </c>
      <c r="L16" s="8">
        <v>5040</v>
      </c>
      <c r="M16" s="8">
        <f t="shared" si="4"/>
        <v>9108</v>
      </c>
      <c r="N16" s="3">
        <f t="shared" si="0"/>
        <v>199494.72</v>
      </c>
      <c r="O16" s="38">
        <f t="shared" si="5"/>
        <v>172620.79999999999</v>
      </c>
      <c r="P16" s="3">
        <f t="shared" si="6"/>
        <v>0</v>
      </c>
      <c r="Q16" s="38">
        <f t="shared" si="1"/>
        <v>0</v>
      </c>
      <c r="R16" s="3">
        <f t="shared" si="2"/>
        <v>0</v>
      </c>
      <c r="S16" s="3">
        <f t="shared" si="3"/>
        <v>472399.2</v>
      </c>
      <c r="T16" s="3">
        <f t="shared" si="7"/>
        <v>671893.92</v>
      </c>
      <c r="U16" s="3"/>
      <c r="V16" s="7"/>
      <c r="W16" s="14"/>
    </row>
    <row r="17" spans="1:23" ht="57.75" customHeight="1">
      <c r="A17" s="91"/>
      <c r="B17" s="4" t="s">
        <v>34</v>
      </c>
      <c r="C17" s="3">
        <v>50.71</v>
      </c>
      <c r="D17" s="9">
        <v>95.69</v>
      </c>
      <c r="E17" s="3">
        <v>1.67</v>
      </c>
      <c r="F17" s="9">
        <v>3.94</v>
      </c>
      <c r="G17" s="8">
        <v>920</v>
      </c>
      <c r="H17" s="19">
        <v>8880</v>
      </c>
      <c r="I17" s="8">
        <v>0</v>
      </c>
      <c r="J17" s="19">
        <v>7200</v>
      </c>
      <c r="K17" s="8">
        <v>12720</v>
      </c>
      <c r="L17" s="8">
        <v>3760</v>
      </c>
      <c r="M17" s="8">
        <f t="shared" si="4"/>
        <v>17400</v>
      </c>
      <c r="N17" s="3">
        <f t="shared" si="0"/>
        <v>45116.799999999996</v>
      </c>
      <c r="O17" s="38">
        <f t="shared" si="5"/>
        <v>435475.20000000001</v>
      </c>
      <c r="P17" s="3">
        <f t="shared" si="6"/>
        <v>0</v>
      </c>
      <c r="Q17" s="38">
        <f t="shared" si="1"/>
        <v>353088</v>
      </c>
      <c r="R17" s="3">
        <f t="shared" si="2"/>
        <v>1167060</v>
      </c>
      <c r="S17" s="3">
        <f t="shared" si="3"/>
        <v>344980</v>
      </c>
      <c r="T17" s="3">
        <f t="shared" si="7"/>
        <v>1557156.8</v>
      </c>
      <c r="U17" s="3"/>
      <c r="V17" s="7"/>
      <c r="W17" s="14"/>
    </row>
    <row r="18" spans="1:23" ht="57.75" customHeight="1">
      <c r="A18" s="91"/>
      <c r="B18" s="4" t="s">
        <v>35</v>
      </c>
      <c r="C18" s="3">
        <v>50.71</v>
      </c>
      <c r="D18" s="9">
        <v>95.69</v>
      </c>
      <c r="E18" s="3">
        <v>3.84</v>
      </c>
      <c r="F18" s="9">
        <v>4.2300000000000004</v>
      </c>
      <c r="G18" s="8">
        <v>79292</v>
      </c>
      <c r="H18" s="19">
        <v>27806</v>
      </c>
      <c r="I18" s="8">
        <v>65822</v>
      </c>
      <c r="J18" s="19">
        <v>32438</v>
      </c>
      <c r="K18" s="8">
        <v>39677</v>
      </c>
      <c r="L18" s="8">
        <v>37115</v>
      </c>
      <c r="M18" s="8">
        <f t="shared" si="4"/>
        <v>221906</v>
      </c>
      <c r="N18" s="3">
        <f t="shared" si="0"/>
        <v>3716416.0400000005</v>
      </c>
      <c r="O18" s="38">
        <f t="shared" si="5"/>
        <v>1303267.2200000002</v>
      </c>
      <c r="P18" s="3">
        <f t="shared" si="6"/>
        <v>3085077.14</v>
      </c>
      <c r="Q18" s="38">
        <f t="shared" si="1"/>
        <v>1520369.06</v>
      </c>
      <c r="R18" s="3">
        <f t="shared" si="2"/>
        <v>3628858.42</v>
      </c>
      <c r="S18" s="3">
        <f t="shared" si="3"/>
        <v>3394537.9</v>
      </c>
      <c r="T18" s="3">
        <f t="shared" si="7"/>
        <v>13824889.500000002</v>
      </c>
      <c r="U18" s="3"/>
      <c r="V18" s="7"/>
      <c r="W18" s="14"/>
    </row>
    <row r="19" spans="1:23" ht="57.75" customHeight="1">
      <c r="A19" s="91"/>
      <c r="B19" s="4" t="s">
        <v>36</v>
      </c>
      <c r="C19" s="3">
        <v>50.71</v>
      </c>
      <c r="D19" s="9">
        <v>95.69</v>
      </c>
      <c r="E19" s="3">
        <v>3.84</v>
      </c>
      <c r="F19" s="9">
        <v>4.2300000000000004</v>
      </c>
      <c r="G19" s="8">
        <v>8136</v>
      </c>
      <c r="H19" s="19">
        <v>21903</v>
      </c>
      <c r="I19" s="8">
        <v>12204</v>
      </c>
      <c r="J19" s="19">
        <v>18024</v>
      </c>
      <c r="K19" s="8">
        <v>17598</v>
      </c>
      <c r="L19" s="8">
        <v>0</v>
      </c>
      <c r="M19" s="8">
        <f t="shared" si="4"/>
        <v>37938</v>
      </c>
      <c r="N19" s="3">
        <f t="shared" si="0"/>
        <v>381334.32000000007</v>
      </c>
      <c r="O19" s="38">
        <f t="shared" si="5"/>
        <v>1026593.6100000001</v>
      </c>
      <c r="P19" s="3">
        <f t="shared" si="6"/>
        <v>572001.4800000001</v>
      </c>
      <c r="Q19" s="38">
        <f t="shared" si="1"/>
        <v>844784.88000000012</v>
      </c>
      <c r="R19" s="3">
        <f t="shared" si="2"/>
        <v>1609513.0799999998</v>
      </c>
      <c r="S19" s="3">
        <f t="shared" si="3"/>
        <v>0</v>
      </c>
      <c r="T19" s="3">
        <f t="shared" si="7"/>
        <v>2562848.88</v>
      </c>
      <c r="U19" s="3"/>
      <c r="V19" s="7"/>
      <c r="W19" s="14"/>
    </row>
    <row r="20" spans="1:23" ht="57.75" customHeight="1">
      <c r="A20" s="91"/>
      <c r="B20" s="4" t="s">
        <v>37</v>
      </c>
      <c r="C20" s="3">
        <v>50.71</v>
      </c>
      <c r="D20" s="9">
        <v>95.69</v>
      </c>
      <c r="E20" s="3">
        <v>3.84</v>
      </c>
      <c r="F20" s="9">
        <v>7.03</v>
      </c>
      <c r="G20" s="8">
        <v>20960</v>
      </c>
      <c r="H20" s="19">
        <v>79694</v>
      </c>
      <c r="I20" s="8">
        <v>35280</v>
      </c>
      <c r="J20" s="19">
        <v>53840</v>
      </c>
      <c r="K20" s="8">
        <v>81815</v>
      </c>
      <c r="L20" s="8">
        <v>49620</v>
      </c>
      <c r="M20" s="8">
        <f t="shared" si="4"/>
        <v>187675</v>
      </c>
      <c r="N20" s="3">
        <f t="shared" si="0"/>
        <v>982395.20000000007</v>
      </c>
      <c r="O20" s="38">
        <f t="shared" si="5"/>
        <v>3735257.7800000003</v>
      </c>
      <c r="P20" s="3">
        <f t="shared" si="6"/>
        <v>1653573.6</v>
      </c>
      <c r="Q20" s="38">
        <f t="shared" si="1"/>
        <v>2523480.8000000003</v>
      </c>
      <c r="R20" s="3">
        <f t="shared" si="2"/>
        <v>7253717.8999999994</v>
      </c>
      <c r="S20" s="3">
        <f t="shared" si="3"/>
        <v>4399309.2</v>
      </c>
      <c r="T20" s="3">
        <f t="shared" si="7"/>
        <v>14288995.899999999</v>
      </c>
      <c r="U20" s="3"/>
      <c r="V20" s="7"/>
      <c r="W20" s="14"/>
    </row>
    <row r="21" spans="1:23" ht="57.75" customHeight="1">
      <c r="A21" s="91"/>
      <c r="B21" s="4" t="s">
        <v>38</v>
      </c>
      <c r="C21" s="3">
        <v>50.71</v>
      </c>
      <c r="D21" s="9">
        <v>95.69</v>
      </c>
      <c r="E21" s="3">
        <v>4.37</v>
      </c>
      <c r="F21" s="9">
        <v>4.87</v>
      </c>
      <c r="G21" s="8">
        <v>159880</v>
      </c>
      <c r="H21" s="19">
        <v>15772</v>
      </c>
      <c r="I21" s="8">
        <v>100471</v>
      </c>
      <c r="J21" s="19">
        <v>32566</v>
      </c>
      <c r="K21" s="8">
        <v>43753</v>
      </c>
      <c r="L21" s="8">
        <v>42385</v>
      </c>
      <c r="M21" s="8">
        <f t="shared" si="4"/>
        <v>346489</v>
      </c>
      <c r="N21" s="3">
        <f t="shared" si="0"/>
        <v>7408839.2000000002</v>
      </c>
      <c r="O21" s="38">
        <f t="shared" si="5"/>
        <v>730874.4800000001</v>
      </c>
      <c r="P21" s="3">
        <f t="shared" si="6"/>
        <v>4655826.1400000006</v>
      </c>
      <c r="Q21" s="38">
        <f t="shared" si="1"/>
        <v>1509108.4400000002</v>
      </c>
      <c r="R21" s="3">
        <f t="shared" si="2"/>
        <v>3973647.4599999995</v>
      </c>
      <c r="S21" s="3">
        <f t="shared" si="3"/>
        <v>3849405.6999999997</v>
      </c>
      <c r="T21" s="3">
        <f t="shared" si="7"/>
        <v>19887718.5</v>
      </c>
      <c r="U21" s="3"/>
      <c r="V21" s="7"/>
      <c r="W21" s="14"/>
    </row>
    <row r="22" spans="1:23" ht="57.75" customHeight="1">
      <c r="A22" s="91"/>
      <c r="B22" s="4" t="s">
        <v>39</v>
      </c>
      <c r="C22" s="3">
        <v>50.71</v>
      </c>
      <c r="D22" s="9">
        <v>95.69</v>
      </c>
      <c r="E22" s="3">
        <v>4.37</v>
      </c>
      <c r="F22" s="9">
        <v>4.87</v>
      </c>
      <c r="G22" s="8">
        <v>34545</v>
      </c>
      <c r="H22" s="19">
        <v>49568</v>
      </c>
      <c r="I22" s="8">
        <v>19375</v>
      </c>
      <c r="J22" s="19">
        <v>62626</v>
      </c>
      <c r="K22" s="8">
        <v>42754</v>
      </c>
      <c r="L22" s="8">
        <v>33167</v>
      </c>
      <c r="M22" s="8">
        <f t="shared" si="4"/>
        <v>129841</v>
      </c>
      <c r="N22" s="3">
        <f t="shared" si="0"/>
        <v>1600815.3</v>
      </c>
      <c r="O22" s="38">
        <f t="shared" si="5"/>
        <v>2296981.12</v>
      </c>
      <c r="P22" s="3">
        <f t="shared" si="6"/>
        <v>897837.50000000012</v>
      </c>
      <c r="Q22" s="38">
        <f t="shared" si="1"/>
        <v>2902088.8400000003</v>
      </c>
      <c r="R22" s="3">
        <f t="shared" si="2"/>
        <v>3882918.28</v>
      </c>
      <c r="S22" s="3">
        <f t="shared" si="3"/>
        <v>3012226.94</v>
      </c>
      <c r="T22" s="3">
        <f t="shared" si="7"/>
        <v>9393798.0199999996</v>
      </c>
      <c r="U22" s="3"/>
      <c r="V22" s="7"/>
      <c r="W22" s="14"/>
    </row>
    <row r="23" spans="1:23" ht="57.75" customHeight="1">
      <c r="A23" s="91"/>
      <c r="B23" s="4" t="s">
        <v>40</v>
      </c>
      <c r="C23" s="3">
        <v>50.71</v>
      </c>
      <c r="D23" s="9">
        <v>95.69</v>
      </c>
      <c r="E23" s="3">
        <v>4.37</v>
      </c>
      <c r="F23" s="9">
        <v>7.87</v>
      </c>
      <c r="G23" s="8">
        <v>17153</v>
      </c>
      <c r="H23" s="19">
        <v>153941</v>
      </c>
      <c r="I23" s="8">
        <v>6260</v>
      </c>
      <c r="J23" s="19">
        <v>52800</v>
      </c>
      <c r="K23" s="8">
        <v>57560</v>
      </c>
      <c r="L23" s="8">
        <v>72495</v>
      </c>
      <c r="M23" s="8">
        <f t="shared" si="4"/>
        <v>153468</v>
      </c>
      <c r="N23" s="3">
        <f t="shared" si="0"/>
        <v>794870.02</v>
      </c>
      <c r="O23" s="38">
        <f t="shared" si="5"/>
        <v>7133625.9400000004</v>
      </c>
      <c r="P23" s="3">
        <f t="shared" si="6"/>
        <v>290088.40000000002</v>
      </c>
      <c r="Q23" s="38">
        <f t="shared" si="1"/>
        <v>2446752</v>
      </c>
      <c r="R23" s="3">
        <f t="shared" si="2"/>
        <v>5054919.1999999993</v>
      </c>
      <c r="S23" s="3">
        <f t="shared" si="3"/>
        <v>6366510.8999999994</v>
      </c>
      <c r="T23" s="3">
        <f t="shared" si="7"/>
        <v>12506388.52</v>
      </c>
      <c r="U23" s="3"/>
      <c r="V23" s="7"/>
      <c r="W23" s="14"/>
    </row>
    <row r="24" spans="1:23" ht="57.75" customHeight="1">
      <c r="A24" s="91"/>
      <c r="B24" s="4" t="s">
        <v>41</v>
      </c>
      <c r="C24" s="3">
        <v>50.71</v>
      </c>
      <c r="D24" s="9">
        <v>95.69</v>
      </c>
      <c r="E24" s="3">
        <v>1.78</v>
      </c>
      <c r="F24" s="9">
        <v>2.08</v>
      </c>
      <c r="G24" s="8">
        <v>95993</v>
      </c>
      <c r="H24" s="19">
        <v>6474</v>
      </c>
      <c r="I24" s="8">
        <v>50635</v>
      </c>
      <c r="J24" s="19">
        <v>14398</v>
      </c>
      <c r="K24" s="8">
        <v>16444</v>
      </c>
      <c r="L24" s="8">
        <v>19183</v>
      </c>
      <c r="M24" s="8">
        <f t="shared" si="4"/>
        <v>182255</v>
      </c>
      <c r="N24" s="3">
        <f t="shared" si="0"/>
        <v>4696937.49</v>
      </c>
      <c r="O24" s="38">
        <f t="shared" si="5"/>
        <v>316772.82</v>
      </c>
      <c r="P24" s="3">
        <f t="shared" si="6"/>
        <v>2477570.5499999998</v>
      </c>
      <c r="Q24" s="38">
        <f t="shared" si="1"/>
        <v>704494.14</v>
      </c>
      <c r="R24" s="3">
        <f t="shared" si="2"/>
        <v>1539322.84</v>
      </c>
      <c r="S24" s="3">
        <f t="shared" si="3"/>
        <v>1795720.63</v>
      </c>
      <c r="T24" s="3">
        <f t="shared" si="7"/>
        <v>10509551.510000002</v>
      </c>
      <c r="U24" s="3"/>
      <c r="V24" s="7"/>
      <c r="W24" s="14"/>
    </row>
    <row r="25" spans="1:23" ht="57.75" customHeight="1">
      <c r="A25" s="91"/>
      <c r="B25" s="4" t="s">
        <v>42</v>
      </c>
      <c r="C25" s="3">
        <v>50.71</v>
      </c>
      <c r="D25" s="9">
        <v>95.69</v>
      </c>
      <c r="E25" s="3">
        <v>1.78</v>
      </c>
      <c r="F25" s="9">
        <v>2.09</v>
      </c>
      <c r="G25" s="8">
        <v>628</v>
      </c>
      <c r="H25" s="19">
        <v>21049</v>
      </c>
      <c r="I25" s="8">
        <v>0</v>
      </c>
      <c r="J25" s="19">
        <v>24897</v>
      </c>
      <c r="K25" s="8">
        <v>16122</v>
      </c>
      <c r="L25" s="8">
        <v>14337</v>
      </c>
      <c r="M25" s="8">
        <f t="shared" si="4"/>
        <v>31087</v>
      </c>
      <c r="N25" s="3">
        <f t="shared" si="0"/>
        <v>30728.04</v>
      </c>
      <c r="O25" s="38">
        <f t="shared" si="5"/>
        <v>1029927.57</v>
      </c>
      <c r="P25" s="3">
        <f t="shared" si="6"/>
        <v>0</v>
      </c>
      <c r="Q25" s="38">
        <f t="shared" si="1"/>
        <v>1218210.21</v>
      </c>
      <c r="R25" s="3">
        <f t="shared" si="2"/>
        <v>1509019.2</v>
      </c>
      <c r="S25" s="3">
        <f t="shared" si="3"/>
        <v>1341943.2</v>
      </c>
      <c r="T25" s="3">
        <f t="shared" si="7"/>
        <v>2881690.44</v>
      </c>
      <c r="U25" s="3"/>
      <c r="V25" s="7"/>
      <c r="W25" s="14"/>
    </row>
    <row r="26" spans="1:23" ht="57.75" customHeight="1">
      <c r="A26" s="91"/>
      <c r="B26" s="4" t="s">
        <v>43</v>
      </c>
      <c r="C26" s="3">
        <v>50.71</v>
      </c>
      <c r="D26" s="9">
        <v>95.69</v>
      </c>
      <c r="E26" s="3">
        <v>1.78</v>
      </c>
      <c r="F26" s="9">
        <v>4.22</v>
      </c>
      <c r="G26" s="8">
        <v>0</v>
      </c>
      <c r="H26" s="19">
        <v>71106</v>
      </c>
      <c r="I26" s="8">
        <v>0</v>
      </c>
      <c r="J26" s="19">
        <v>21780</v>
      </c>
      <c r="K26" s="8">
        <v>13600</v>
      </c>
      <c r="L26" s="8">
        <v>31920</v>
      </c>
      <c r="M26" s="8">
        <f t="shared" si="4"/>
        <v>45520</v>
      </c>
      <c r="N26" s="3">
        <f t="shared" si="0"/>
        <v>0</v>
      </c>
      <c r="O26" s="38">
        <f t="shared" si="5"/>
        <v>3479216.58</v>
      </c>
      <c r="P26" s="3">
        <f t="shared" si="6"/>
        <v>0</v>
      </c>
      <c r="Q26" s="38">
        <f t="shared" si="1"/>
        <v>1065695.3999999999</v>
      </c>
      <c r="R26" s="3">
        <f t="shared" si="2"/>
        <v>1243992</v>
      </c>
      <c r="S26" s="3">
        <f t="shared" si="3"/>
        <v>2919722.4</v>
      </c>
      <c r="T26" s="3">
        <f t="shared" si="7"/>
        <v>4163714.4</v>
      </c>
      <c r="U26" s="3"/>
      <c r="V26" s="7"/>
      <c r="W26" s="14"/>
    </row>
    <row r="27" spans="1:23" ht="57.75" customHeight="1">
      <c r="A27" s="91"/>
      <c r="B27" s="4" t="s">
        <v>13</v>
      </c>
      <c r="C27" s="3">
        <v>50.71</v>
      </c>
      <c r="D27" s="9">
        <v>95.69</v>
      </c>
      <c r="E27" s="3">
        <v>8.4499999999999993</v>
      </c>
      <c r="F27" s="9">
        <v>10.28</v>
      </c>
      <c r="G27" s="8">
        <v>4558921</v>
      </c>
      <c r="H27" s="19">
        <v>4415481</v>
      </c>
      <c r="I27" s="8">
        <v>3328753</v>
      </c>
      <c r="J27" s="19">
        <v>2945301</v>
      </c>
      <c r="K27" s="8">
        <v>2081550</v>
      </c>
      <c r="L27" s="8">
        <v>3756714</v>
      </c>
      <c r="M27" s="8">
        <f t="shared" si="4"/>
        <v>13725938</v>
      </c>
      <c r="N27" s="3">
        <f t="shared" si="0"/>
        <v>192660001.46000004</v>
      </c>
      <c r="O27" s="38">
        <f t="shared" si="5"/>
        <v>186598227.06000003</v>
      </c>
      <c r="P27" s="3">
        <f t="shared" si="6"/>
        <v>140673101.78000003</v>
      </c>
      <c r="Q27" s="38">
        <f t="shared" si="1"/>
        <v>124468420.26000002</v>
      </c>
      <c r="R27" s="3">
        <f t="shared" si="2"/>
        <v>177785185.5</v>
      </c>
      <c r="S27" s="3">
        <f t="shared" si="3"/>
        <v>320860942.74000001</v>
      </c>
      <c r="T27" s="3">
        <f>N27+P27+R27+S27</f>
        <v>831979231.48000002</v>
      </c>
      <c r="U27" s="3"/>
      <c r="V27" s="7"/>
      <c r="W27" s="14"/>
    </row>
    <row r="28" spans="1:23" ht="57.75" customHeight="1">
      <c r="A28" s="91"/>
      <c r="B28" s="4" t="s">
        <v>12</v>
      </c>
      <c r="C28" s="3">
        <v>50.71</v>
      </c>
      <c r="D28" s="9">
        <v>95.69</v>
      </c>
      <c r="E28" s="3">
        <v>0.5</v>
      </c>
      <c r="F28" s="9">
        <v>0.5</v>
      </c>
      <c r="G28" s="8">
        <v>131357</v>
      </c>
      <c r="H28" s="19">
        <v>82933</v>
      </c>
      <c r="I28" s="8">
        <v>83405</v>
      </c>
      <c r="J28" s="19">
        <v>71497</v>
      </c>
      <c r="K28" s="8">
        <v>62315</v>
      </c>
      <c r="L28" s="8">
        <v>76895</v>
      </c>
      <c r="M28" s="8">
        <f t="shared" si="4"/>
        <v>353972</v>
      </c>
      <c r="N28" s="3">
        <f t="shared" si="0"/>
        <v>6595434.9699999997</v>
      </c>
      <c r="O28" s="38">
        <f t="shared" si="5"/>
        <v>4164065.93</v>
      </c>
      <c r="P28" s="3">
        <f t="shared" si="6"/>
        <v>4187765.0500000003</v>
      </c>
      <c r="Q28" s="38">
        <f t="shared" si="1"/>
        <v>3589864.37</v>
      </c>
      <c r="R28" s="3">
        <f t="shared" si="2"/>
        <v>5931764.8499999996</v>
      </c>
      <c r="S28" s="3">
        <f t="shared" si="3"/>
        <v>7319635.0499999998</v>
      </c>
      <c r="T28" s="3">
        <f t="shared" si="7"/>
        <v>24034599.919999998</v>
      </c>
      <c r="U28" s="3"/>
      <c r="V28" s="7"/>
      <c r="W28" s="14"/>
    </row>
    <row r="29" spans="1:23" ht="57.75" customHeight="1">
      <c r="A29" s="91"/>
      <c r="B29" s="39" t="s">
        <v>65</v>
      </c>
      <c r="C29" s="20">
        <v>50.71</v>
      </c>
      <c r="D29" s="21">
        <v>95.69</v>
      </c>
      <c r="E29" s="20">
        <v>3.58</v>
      </c>
      <c r="F29" s="21">
        <v>3.95</v>
      </c>
      <c r="G29" s="40">
        <v>38206</v>
      </c>
      <c r="H29" s="41">
        <v>38060</v>
      </c>
      <c r="I29" s="40">
        <v>31508</v>
      </c>
      <c r="J29" s="41">
        <v>35700</v>
      </c>
      <c r="K29" s="40">
        <v>35300</v>
      </c>
      <c r="L29" s="40">
        <v>38060</v>
      </c>
      <c r="M29" s="8">
        <f t="shared" si="4"/>
        <v>143074</v>
      </c>
      <c r="N29" s="3">
        <f t="shared" ref="N29" si="8">(C29-E29)*G29</f>
        <v>1800648.78</v>
      </c>
      <c r="O29" s="38">
        <f t="shared" ref="O29:O72" si="9">(C29-E29)*H29</f>
        <v>1793767.8</v>
      </c>
      <c r="P29" s="3">
        <f t="shared" si="6"/>
        <v>1484972.04</v>
      </c>
      <c r="Q29" s="38">
        <f t="shared" ref="Q29" si="10">(C29-E29)*J29</f>
        <v>1682541</v>
      </c>
      <c r="R29" s="3">
        <f t="shared" ref="R29" si="11">(D29-F29)*K29</f>
        <v>3238422</v>
      </c>
      <c r="S29" s="3">
        <f t="shared" ref="S29" si="12">(D29-F29)*L29</f>
        <v>3491624.4</v>
      </c>
      <c r="T29" s="3">
        <f t="shared" si="7"/>
        <v>10015667.220000001</v>
      </c>
      <c r="U29" s="20"/>
      <c r="V29" s="42"/>
      <c r="W29" s="43"/>
    </row>
    <row r="30" spans="1:23" ht="48" customHeight="1">
      <c r="A30" s="92"/>
      <c r="B30" s="44" t="s">
        <v>7</v>
      </c>
      <c r="C30" s="45"/>
      <c r="D30" s="45"/>
      <c r="E30" s="45"/>
      <c r="F30" s="45"/>
      <c r="G30" s="46">
        <f>SUM(G5:G29)</f>
        <v>11091264</v>
      </c>
      <c r="H30" s="47">
        <f>SUM(H5:H29)</f>
        <v>10760393</v>
      </c>
      <c r="I30" s="46">
        <f>SUM(I5:I29)</f>
        <v>8748526</v>
      </c>
      <c r="J30" s="47">
        <f>SUM(J5:J29)</f>
        <v>7977635</v>
      </c>
      <c r="K30" s="46">
        <f t="shared" ref="K30:L30" si="13">SUM(K5:K29)</f>
        <v>7254358</v>
      </c>
      <c r="L30" s="46">
        <f t="shared" si="13"/>
        <v>9460419</v>
      </c>
      <c r="M30" s="46">
        <f>SUM(M5:M29)</f>
        <v>36554567</v>
      </c>
      <c r="N30" s="45">
        <f>SUM(N5:N29)</f>
        <v>501748297.25000012</v>
      </c>
      <c r="O30" s="48">
        <f t="shared" ref="O30:S30" si="14">SUM(O5:O29)</f>
        <v>486687763.62</v>
      </c>
      <c r="P30" s="49">
        <f>SUM(P5:P29)</f>
        <v>396938590.01000011</v>
      </c>
      <c r="Q30" s="48">
        <f t="shared" si="14"/>
        <v>362374284.05000007</v>
      </c>
      <c r="R30" s="45">
        <f t="shared" si="14"/>
        <v>652124200.8299998</v>
      </c>
      <c r="S30" s="45">
        <f t="shared" si="14"/>
        <v>844419813.46999967</v>
      </c>
      <c r="T30" s="45">
        <f>SUM(T5:T29)</f>
        <v>2395230901.5600004</v>
      </c>
      <c r="U30" s="45">
        <v>306305294.81</v>
      </c>
      <c r="V30" s="50">
        <f>S30/3</f>
        <v>281473271.15666658</v>
      </c>
      <c r="W30" s="51">
        <f>T30+U30-V30</f>
        <v>2420062925.2133336</v>
      </c>
    </row>
    <row r="31" spans="1:23" ht="44.25" customHeight="1">
      <c r="A31" s="90" t="s">
        <v>11</v>
      </c>
      <c r="B31" s="52" t="s">
        <v>26</v>
      </c>
      <c r="C31" s="12">
        <v>66.11</v>
      </c>
      <c r="D31" s="12">
        <v>66.11</v>
      </c>
      <c r="E31" s="11">
        <v>3.58</v>
      </c>
      <c r="F31" s="12">
        <v>3.95</v>
      </c>
      <c r="G31" s="13">
        <v>39939</v>
      </c>
      <c r="H31" s="18">
        <v>36345</v>
      </c>
      <c r="I31" s="13">
        <v>33566</v>
      </c>
      <c r="J31" s="18">
        <v>33450</v>
      </c>
      <c r="K31" s="13">
        <v>40244</v>
      </c>
      <c r="L31" s="13">
        <v>31757</v>
      </c>
      <c r="M31" s="13">
        <f>G31+I31+K31+L31</f>
        <v>145506</v>
      </c>
      <c r="N31" s="11">
        <f>(C31-E31)*G31</f>
        <v>2497385.67</v>
      </c>
      <c r="O31" s="35">
        <f t="shared" si="9"/>
        <v>2272652.85</v>
      </c>
      <c r="P31" s="12">
        <f t="shared" si="6"/>
        <v>2098881.98</v>
      </c>
      <c r="Q31" s="35">
        <f t="shared" ref="Q31:R34" si="15">(C31-E31)*J31</f>
        <v>2091628.5</v>
      </c>
      <c r="R31" s="11">
        <f t="shared" si="15"/>
        <v>2501567.04</v>
      </c>
      <c r="S31" s="11">
        <f>(D31-F31)*L31</f>
        <v>1974015.1199999999</v>
      </c>
      <c r="T31" s="3">
        <f>N31+P31+R31+S31</f>
        <v>9071849.8100000005</v>
      </c>
      <c r="U31" s="11"/>
      <c r="V31" s="36"/>
      <c r="W31" s="37"/>
    </row>
    <row r="32" spans="1:23" ht="44.25" customHeight="1">
      <c r="A32" s="91"/>
      <c r="B32" s="6" t="s">
        <v>27</v>
      </c>
      <c r="C32" s="9">
        <v>66.11</v>
      </c>
      <c r="D32" s="9">
        <v>66.11</v>
      </c>
      <c r="E32" s="3">
        <v>4.08</v>
      </c>
      <c r="F32" s="9">
        <v>4.55</v>
      </c>
      <c r="G32" s="8">
        <v>33339</v>
      </c>
      <c r="H32" s="19">
        <v>29486</v>
      </c>
      <c r="I32" s="8">
        <v>27387</v>
      </c>
      <c r="J32" s="19">
        <v>29740</v>
      </c>
      <c r="K32" s="8">
        <v>33724</v>
      </c>
      <c r="L32" s="8">
        <v>32110</v>
      </c>
      <c r="M32" s="8">
        <f t="shared" ref="M32:M34" si="16">G32+I32+K32+L32</f>
        <v>126560</v>
      </c>
      <c r="N32" s="3">
        <f>(C32-E32)*G32</f>
        <v>2068018.17</v>
      </c>
      <c r="O32" s="38">
        <f t="shared" si="9"/>
        <v>1829016.58</v>
      </c>
      <c r="P32" s="9">
        <f>(C32-E32)*I32</f>
        <v>1698815.61</v>
      </c>
      <c r="Q32" s="38">
        <f t="shared" si="15"/>
        <v>1844772.2</v>
      </c>
      <c r="R32" s="3">
        <f t="shared" si="15"/>
        <v>2076049.4400000002</v>
      </c>
      <c r="S32" s="3">
        <f>(D32-F32)*L32</f>
        <v>1976691.6</v>
      </c>
      <c r="T32" s="3">
        <f>N32+P32+R32+S32</f>
        <v>7819574.8200000003</v>
      </c>
      <c r="U32" s="3"/>
      <c r="V32" s="7"/>
      <c r="W32" s="14"/>
    </row>
    <row r="33" spans="1:23" ht="44.25" customHeight="1">
      <c r="A33" s="91"/>
      <c r="B33" s="6" t="s">
        <v>28</v>
      </c>
      <c r="C33" s="9">
        <v>66.11</v>
      </c>
      <c r="D33" s="9">
        <v>66.11</v>
      </c>
      <c r="E33" s="3">
        <v>1.67</v>
      </c>
      <c r="F33" s="9">
        <v>1.95</v>
      </c>
      <c r="G33" s="8">
        <v>11866</v>
      </c>
      <c r="H33" s="19">
        <v>11293</v>
      </c>
      <c r="I33" s="8">
        <v>10521</v>
      </c>
      <c r="J33" s="19">
        <v>10610</v>
      </c>
      <c r="K33" s="8">
        <v>11597</v>
      </c>
      <c r="L33" s="8">
        <v>10707</v>
      </c>
      <c r="M33" s="8">
        <f>G33+I33+K33+L33</f>
        <v>44691</v>
      </c>
      <c r="N33" s="3">
        <f>(C33-E33)*G33</f>
        <v>764645.03999999992</v>
      </c>
      <c r="O33" s="38">
        <f t="shared" si="9"/>
        <v>727720.91999999993</v>
      </c>
      <c r="P33" s="9">
        <f t="shared" si="6"/>
        <v>677973.24</v>
      </c>
      <c r="Q33" s="38">
        <f t="shared" si="15"/>
        <v>683708.4</v>
      </c>
      <c r="R33" s="3">
        <f t="shared" si="15"/>
        <v>744063.52</v>
      </c>
      <c r="S33" s="3">
        <f>(D33-F33)*L33</f>
        <v>686961.12</v>
      </c>
      <c r="T33" s="3">
        <f>N33+P33+R33+S33</f>
        <v>2873642.92</v>
      </c>
      <c r="U33" s="3"/>
      <c r="V33" s="7"/>
      <c r="W33" s="14"/>
    </row>
    <row r="34" spans="1:23" ht="44.25" customHeight="1">
      <c r="A34" s="91"/>
      <c r="B34" s="4" t="s">
        <v>13</v>
      </c>
      <c r="C34" s="9">
        <v>66.11</v>
      </c>
      <c r="D34" s="9">
        <v>66.11</v>
      </c>
      <c r="E34" s="3">
        <v>8.4499999999999993</v>
      </c>
      <c r="F34" s="9">
        <v>10.28</v>
      </c>
      <c r="G34" s="8">
        <v>104598</v>
      </c>
      <c r="H34" s="19">
        <v>107675.811</v>
      </c>
      <c r="I34" s="8">
        <v>55382</v>
      </c>
      <c r="J34" s="19">
        <v>52983</v>
      </c>
      <c r="K34" s="8">
        <v>22123</v>
      </c>
      <c r="L34" s="8">
        <v>76014</v>
      </c>
      <c r="M34" s="8">
        <f t="shared" si="16"/>
        <v>258117</v>
      </c>
      <c r="N34" s="3">
        <f>(C34-E34)*G34</f>
        <v>6031120.6799999997</v>
      </c>
      <c r="O34" s="38">
        <f t="shared" si="9"/>
        <v>6208587.2622599993</v>
      </c>
      <c r="P34" s="9">
        <f t="shared" si="6"/>
        <v>3193326.1199999996</v>
      </c>
      <c r="Q34" s="38">
        <f t="shared" si="15"/>
        <v>3054999.78</v>
      </c>
      <c r="R34" s="3">
        <f t="shared" si="15"/>
        <v>1235127.0899999999</v>
      </c>
      <c r="S34" s="3">
        <f>(D34-F34)*L34</f>
        <v>4243861.62</v>
      </c>
      <c r="T34" s="3">
        <f>N34+P34+R34+S34</f>
        <v>14703435.509999998</v>
      </c>
      <c r="U34" s="3"/>
      <c r="V34" s="7"/>
      <c r="W34" s="14"/>
    </row>
    <row r="35" spans="1:23" ht="45" customHeight="1">
      <c r="A35" s="92"/>
      <c r="B35" s="44" t="s">
        <v>7</v>
      </c>
      <c r="C35" s="45"/>
      <c r="D35" s="45"/>
      <c r="E35" s="45"/>
      <c r="F35" s="45"/>
      <c r="G35" s="46">
        <f>SUM(G31:G34)</f>
        <v>189742</v>
      </c>
      <c r="H35" s="47">
        <f>SUM(H31:H34)</f>
        <v>184799.81099999999</v>
      </c>
      <c r="I35" s="46">
        <f>SUM(I31:I34)</f>
        <v>126856</v>
      </c>
      <c r="J35" s="47">
        <f t="shared" ref="J35:L35" si="17">SUM(J31:J34)</f>
        <v>126783</v>
      </c>
      <c r="K35" s="46">
        <f t="shared" si="17"/>
        <v>107688</v>
      </c>
      <c r="L35" s="46">
        <f t="shared" si="17"/>
        <v>150588</v>
      </c>
      <c r="M35" s="46">
        <f>SUM(M31:M34)</f>
        <v>574874</v>
      </c>
      <c r="N35" s="45">
        <f>SUM(N31:N34)</f>
        <v>11361169.559999999</v>
      </c>
      <c r="O35" s="48">
        <f t="shared" ref="O35:S35" si="18">SUM(O31:O34)</f>
        <v>11037977.612259999</v>
      </c>
      <c r="P35" s="49">
        <f>SUM(P31:P34)</f>
        <v>7668996.9499999993</v>
      </c>
      <c r="Q35" s="48">
        <f t="shared" si="18"/>
        <v>7675108.8800000008</v>
      </c>
      <c r="R35" s="45">
        <f t="shared" si="18"/>
        <v>6556807.0899999999</v>
      </c>
      <c r="S35" s="45">
        <f t="shared" si="18"/>
        <v>8881529.4600000009</v>
      </c>
      <c r="T35" s="45">
        <f>SUM(T31:T34)</f>
        <v>34468503.060000002</v>
      </c>
      <c r="U35" s="45">
        <v>8208363.4900000002</v>
      </c>
      <c r="V35" s="50">
        <f>S35/3</f>
        <v>2960509.8200000003</v>
      </c>
      <c r="W35" s="51">
        <f>T35+U35-V35</f>
        <v>39716356.730000004</v>
      </c>
    </row>
    <row r="36" spans="1:23" ht="39" customHeight="1">
      <c r="A36" s="90" t="s">
        <v>15</v>
      </c>
      <c r="B36" s="52" t="s">
        <v>44</v>
      </c>
      <c r="C36" s="11">
        <v>29.69</v>
      </c>
      <c r="D36" s="12">
        <v>49.79</v>
      </c>
      <c r="E36" s="11">
        <v>5.05</v>
      </c>
      <c r="F36" s="12">
        <v>5.49</v>
      </c>
      <c r="G36" s="13">
        <v>370707.82400000002</v>
      </c>
      <c r="H36" s="18">
        <v>366082</v>
      </c>
      <c r="I36" s="13">
        <v>325075.109</v>
      </c>
      <c r="J36" s="18">
        <v>305441</v>
      </c>
      <c r="K36" s="13">
        <v>260213</v>
      </c>
      <c r="L36" s="13">
        <v>345830</v>
      </c>
      <c r="M36" s="13">
        <f>G36+I36+K36+L36</f>
        <v>1301825.933</v>
      </c>
      <c r="N36" s="11">
        <f t="shared" ref="N36:N71" si="19">(C36-E36)*G36</f>
        <v>9134240.7833600007</v>
      </c>
      <c r="O36" s="35">
        <f t="shared" si="9"/>
        <v>9020260.4800000004</v>
      </c>
      <c r="P36" s="12">
        <f>(C36-E36)*I36</f>
        <v>8009850.6857599998</v>
      </c>
      <c r="Q36" s="35">
        <f t="shared" ref="Q36:Q72" si="20">(C36-E36)*J36</f>
        <v>7526066.2400000002</v>
      </c>
      <c r="R36" s="11">
        <f t="shared" ref="R36:R72" si="21">(D36-F36)*K36</f>
        <v>11527435.899999999</v>
      </c>
      <c r="S36" s="11">
        <f t="shared" ref="S36:S72" si="22">(D36-F36)*L36</f>
        <v>15320268.999999998</v>
      </c>
      <c r="T36" s="11">
        <f>N36+P36+R36+S36</f>
        <v>43991796.369119994</v>
      </c>
      <c r="U36" s="11"/>
      <c r="V36" s="36"/>
      <c r="W36" s="37"/>
    </row>
    <row r="37" spans="1:23" ht="39" customHeight="1">
      <c r="A37" s="91"/>
      <c r="B37" s="4" t="s">
        <v>45</v>
      </c>
      <c r="C37" s="3">
        <v>29.69</v>
      </c>
      <c r="D37" s="9">
        <v>49.79</v>
      </c>
      <c r="E37" s="3">
        <v>5.74</v>
      </c>
      <c r="F37" s="9">
        <v>6.32</v>
      </c>
      <c r="G37" s="8">
        <v>568328.58200000005</v>
      </c>
      <c r="H37" s="19">
        <v>566141</v>
      </c>
      <c r="I37" s="8">
        <v>453056.61800000002</v>
      </c>
      <c r="J37" s="19">
        <v>452667</v>
      </c>
      <c r="K37" s="8">
        <v>351396</v>
      </c>
      <c r="L37" s="8">
        <v>510769</v>
      </c>
      <c r="M37" s="8">
        <f t="shared" ref="M37:M70" si="23">G37+I37+K37+L37</f>
        <v>1883550.2000000002</v>
      </c>
      <c r="N37" s="3">
        <f t="shared" si="19"/>
        <v>13611469.538900003</v>
      </c>
      <c r="O37" s="38">
        <f t="shared" si="9"/>
        <v>13559076.950000001</v>
      </c>
      <c r="P37" s="9">
        <f>(C37-E37)*I37</f>
        <v>10850706.001100002</v>
      </c>
      <c r="Q37" s="38">
        <f t="shared" si="20"/>
        <v>10841374.65</v>
      </c>
      <c r="R37" s="3">
        <f t="shared" si="21"/>
        <v>15275184.119999999</v>
      </c>
      <c r="S37" s="3">
        <f t="shared" si="22"/>
        <v>22203128.43</v>
      </c>
      <c r="T37" s="3">
        <f>N37+P37+R37+S37</f>
        <v>61940488.090000004</v>
      </c>
      <c r="U37" s="3"/>
      <c r="V37" s="7"/>
      <c r="W37" s="14"/>
    </row>
    <row r="38" spans="1:23" ht="39" customHeight="1">
      <c r="A38" s="91"/>
      <c r="B38" s="4" t="s">
        <v>46</v>
      </c>
      <c r="C38" s="3">
        <v>29.69</v>
      </c>
      <c r="D38" s="9">
        <v>49.79</v>
      </c>
      <c r="E38" s="3">
        <v>2.35</v>
      </c>
      <c r="F38" s="9">
        <v>2.71</v>
      </c>
      <c r="G38" s="8">
        <v>381850.50200000004</v>
      </c>
      <c r="H38" s="19">
        <v>415027</v>
      </c>
      <c r="I38" s="8">
        <v>281508.93900000001</v>
      </c>
      <c r="J38" s="19">
        <v>290294</v>
      </c>
      <c r="K38" s="8">
        <v>143739</v>
      </c>
      <c r="L38" s="8">
        <v>328023</v>
      </c>
      <c r="M38" s="8">
        <f t="shared" si="23"/>
        <v>1135121.4410000001</v>
      </c>
      <c r="N38" s="3">
        <f t="shared" si="19"/>
        <v>10439792.724680001</v>
      </c>
      <c r="O38" s="38">
        <f t="shared" si="9"/>
        <v>11346838.18</v>
      </c>
      <c r="P38" s="9">
        <f t="shared" ref="P38:P94" si="24">(C38-E38)*I38</f>
        <v>7696454.3922600001</v>
      </c>
      <c r="Q38" s="38">
        <f t="shared" si="20"/>
        <v>7936637.96</v>
      </c>
      <c r="R38" s="3">
        <f t="shared" si="21"/>
        <v>6767232.1200000001</v>
      </c>
      <c r="S38" s="3">
        <f t="shared" si="22"/>
        <v>15443322.84</v>
      </c>
      <c r="T38" s="3">
        <f t="shared" ref="T38:T72" si="25">N38+P38+R38+S38</f>
        <v>40346802.07694</v>
      </c>
      <c r="U38" s="3"/>
      <c r="V38" s="7"/>
      <c r="W38" s="14"/>
    </row>
    <row r="39" spans="1:23" ht="60.75" customHeight="1">
      <c r="A39" s="91"/>
      <c r="B39" s="4" t="s">
        <v>73</v>
      </c>
      <c r="C39" s="3">
        <v>29.69</v>
      </c>
      <c r="D39" s="9">
        <v>49.79</v>
      </c>
      <c r="E39" s="3">
        <v>3.84</v>
      </c>
      <c r="F39" s="9">
        <v>4.18</v>
      </c>
      <c r="G39" s="8">
        <v>83283.743000000002</v>
      </c>
      <c r="H39" s="19">
        <v>32560</v>
      </c>
      <c r="I39" s="8">
        <v>119183.81</v>
      </c>
      <c r="J39" s="19">
        <v>35380</v>
      </c>
      <c r="K39" s="8">
        <v>38997</v>
      </c>
      <c r="L39" s="8">
        <v>26956</v>
      </c>
      <c r="M39" s="8">
        <f t="shared" si="23"/>
        <v>268420.55300000001</v>
      </c>
      <c r="N39" s="3">
        <f t="shared" si="19"/>
        <v>2152884.75655</v>
      </c>
      <c r="O39" s="38">
        <f t="shared" si="9"/>
        <v>841676</v>
      </c>
      <c r="P39" s="9">
        <f t="shared" si="24"/>
        <v>3080901.4885</v>
      </c>
      <c r="Q39" s="38">
        <f t="shared" si="20"/>
        <v>914573</v>
      </c>
      <c r="R39" s="3">
        <f t="shared" si="21"/>
        <v>1778653.17</v>
      </c>
      <c r="S39" s="3">
        <f t="shared" si="22"/>
        <v>1229463.1599999999</v>
      </c>
      <c r="T39" s="3">
        <f t="shared" si="25"/>
        <v>8241902.5750500001</v>
      </c>
      <c r="U39" s="3"/>
      <c r="V39" s="7"/>
      <c r="W39" s="14"/>
    </row>
    <row r="40" spans="1:23" ht="60.75" customHeight="1">
      <c r="A40" s="91"/>
      <c r="B40" s="4" t="s">
        <v>86</v>
      </c>
      <c r="C40" s="3">
        <v>29.69</v>
      </c>
      <c r="D40" s="9">
        <v>49.79</v>
      </c>
      <c r="E40" s="3">
        <v>4.37</v>
      </c>
      <c r="F40" s="9">
        <v>4.8</v>
      </c>
      <c r="G40" s="8">
        <v>17946.402999999998</v>
      </c>
      <c r="H40" s="19">
        <v>12877</v>
      </c>
      <c r="I40" s="8">
        <v>17946.127</v>
      </c>
      <c r="J40" s="19">
        <v>14631</v>
      </c>
      <c r="K40" s="8">
        <v>24863</v>
      </c>
      <c r="L40" s="8">
        <v>17170</v>
      </c>
      <c r="M40" s="8">
        <f t="shared" si="23"/>
        <v>77925.53</v>
      </c>
      <c r="N40" s="3">
        <f t="shared" si="19"/>
        <v>454402.92395999999</v>
      </c>
      <c r="O40" s="38">
        <f t="shared" si="9"/>
        <v>326045.64</v>
      </c>
      <c r="P40" s="9">
        <f t="shared" si="24"/>
        <v>454395.93564000004</v>
      </c>
      <c r="Q40" s="38">
        <f t="shared" si="20"/>
        <v>370456.92</v>
      </c>
      <c r="R40" s="3">
        <f t="shared" si="21"/>
        <v>1118586.3700000001</v>
      </c>
      <c r="S40" s="3">
        <f t="shared" si="22"/>
        <v>772478.3</v>
      </c>
      <c r="T40" s="3">
        <f t="shared" si="25"/>
        <v>2799863.5296</v>
      </c>
      <c r="U40" s="3"/>
      <c r="V40" s="7"/>
      <c r="W40" s="14"/>
    </row>
    <row r="41" spans="1:23" ht="60.75" customHeight="1">
      <c r="A41" s="91"/>
      <c r="B41" s="4" t="s">
        <v>74</v>
      </c>
      <c r="C41" s="3">
        <v>29.69</v>
      </c>
      <c r="D41" s="9">
        <v>49.79</v>
      </c>
      <c r="E41" s="3">
        <v>1.78</v>
      </c>
      <c r="F41" s="9">
        <v>2.06</v>
      </c>
      <c r="G41" s="8">
        <v>7103.8360000000002</v>
      </c>
      <c r="H41" s="19">
        <v>4905</v>
      </c>
      <c r="I41" s="8">
        <v>7435.7969999999996</v>
      </c>
      <c r="J41" s="19">
        <v>7937</v>
      </c>
      <c r="K41" s="8">
        <v>9768</v>
      </c>
      <c r="L41" s="8">
        <v>6437</v>
      </c>
      <c r="M41" s="8">
        <f t="shared" si="23"/>
        <v>30744.633000000002</v>
      </c>
      <c r="N41" s="3">
        <f t="shared" si="19"/>
        <v>198268.06276</v>
      </c>
      <c r="O41" s="38">
        <f t="shared" si="9"/>
        <v>136898.54999999999</v>
      </c>
      <c r="P41" s="9">
        <f t="shared" si="24"/>
        <v>207533.09427</v>
      </c>
      <c r="Q41" s="38">
        <f t="shared" si="20"/>
        <v>221521.67</v>
      </c>
      <c r="R41" s="3">
        <f t="shared" si="21"/>
        <v>466226.63999999996</v>
      </c>
      <c r="S41" s="3">
        <f t="shared" si="22"/>
        <v>307238.00999999995</v>
      </c>
      <c r="T41" s="3">
        <f t="shared" si="25"/>
        <v>1179265.80703</v>
      </c>
      <c r="U41" s="3"/>
      <c r="V41" s="7"/>
      <c r="W41" s="14"/>
    </row>
    <row r="42" spans="1:23" ht="60.75" customHeight="1">
      <c r="A42" s="91"/>
      <c r="B42" s="4" t="s">
        <v>75</v>
      </c>
      <c r="C42" s="3">
        <v>29.69</v>
      </c>
      <c r="D42" s="9">
        <v>49.79</v>
      </c>
      <c r="E42" s="3">
        <v>3.84</v>
      </c>
      <c r="F42" s="9">
        <v>4.18</v>
      </c>
      <c r="G42" s="8">
        <v>5222.1440000000002</v>
      </c>
      <c r="H42" s="19">
        <v>5285</v>
      </c>
      <c r="I42" s="8">
        <v>2308.4780000000001</v>
      </c>
      <c r="J42" s="19">
        <v>2762</v>
      </c>
      <c r="K42" s="8">
        <v>69</v>
      </c>
      <c r="L42" s="8">
        <v>4330</v>
      </c>
      <c r="M42" s="8">
        <f t="shared" si="23"/>
        <v>11929.621999999999</v>
      </c>
      <c r="N42" s="3">
        <f t="shared" si="19"/>
        <v>134992.42240000001</v>
      </c>
      <c r="O42" s="38">
        <f t="shared" si="9"/>
        <v>136617.25</v>
      </c>
      <c r="P42" s="9">
        <f t="shared" si="24"/>
        <v>59674.156300000002</v>
      </c>
      <c r="Q42" s="38">
        <f t="shared" si="20"/>
        <v>71397.7</v>
      </c>
      <c r="R42" s="3">
        <f t="shared" si="21"/>
        <v>3147.09</v>
      </c>
      <c r="S42" s="3">
        <f t="shared" si="22"/>
        <v>197491.3</v>
      </c>
      <c r="T42" s="3">
        <f t="shared" si="25"/>
        <v>395304.96869999997</v>
      </c>
      <c r="U42" s="3"/>
      <c r="V42" s="7"/>
      <c r="W42" s="14"/>
    </row>
    <row r="43" spans="1:23" ht="57" customHeight="1">
      <c r="A43" s="91"/>
      <c r="B43" s="4" t="s">
        <v>76</v>
      </c>
      <c r="C43" s="3">
        <v>29.69</v>
      </c>
      <c r="D43" s="9">
        <v>49.79</v>
      </c>
      <c r="E43" s="3">
        <v>4.37</v>
      </c>
      <c r="F43" s="9">
        <v>4.8</v>
      </c>
      <c r="G43" s="8">
        <v>27550.106</v>
      </c>
      <c r="H43" s="19">
        <v>21103</v>
      </c>
      <c r="I43" s="8">
        <v>18354.175999999999</v>
      </c>
      <c r="J43" s="19">
        <v>15129</v>
      </c>
      <c r="K43" s="8">
        <v>7005</v>
      </c>
      <c r="L43" s="8">
        <v>21364</v>
      </c>
      <c r="M43" s="8">
        <f t="shared" si="23"/>
        <v>74273.282000000007</v>
      </c>
      <c r="N43" s="3">
        <f t="shared" si="19"/>
        <v>697568.68391999998</v>
      </c>
      <c r="O43" s="38">
        <f t="shared" si="9"/>
        <v>534327.96</v>
      </c>
      <c r="P43" s="9">
        <f t="shared" si="24"/>
        <v>464727.73631999997</v>
      </c>
      <c r="Q43" s="38">
        <f t="shared" si="20"/>
        <v>383066.28</v>
      </c>
      <c r="R43" s="3">
        <f t="shared" si="21"/>
        <v>315154.95</v>
      </c>
      <c r="S43" s="3">
        <f t="shared" si="22"/>
        <v>961166.36</v>
      </c>
      <c r="T43" s="3">
        <f t="shared" si="25"/>
        <v>2438617.7302399999</v>
      </c>
      <c r="U43" s="3"/>
      <c r="V43" s="7"/>
      <c r="W43" s="14"/>
    </row>
    <row r="44" spans="1:23" ht="57" customHeight="1">
      <c r="A44" s="91"/>
      <c r="B44" s="4" t="s">
        <v>77</v>
      </c>
      <c r="C44" s="3">
        <v>29.69</v>
      </c>
      <c r="D44" s="9">
        <v>49.79</v>
      </c>
      <c r="E44" s="3">
        <v>1.78</v>
      </c>
      <c r="F44" s="9">
        <v>2.06</v>
      </c>
      <c r="G44" s="8">
        <v>15341.303</v>
      </c>
      <c r="H44" s="19">
        <v>13046</v>
      </c>
      <c r="I44" s="8">
        <v>11851.911</v>
      </c>
      <c r="J44" s="19">
        <v>10067</v>
      </c>
      <c r="K44" s="8">
        <v>4316</v>
      </c>
      <c r="L44" s="8">
        <v>12703</v>
      </c>
      <c r="M44" s="8">
        <f t="shared" si="23"/>
        <v>44212.214</v>
      </c>
      <c r="N44" s="3">
        <f t="shared" si="19"/>
        <v>428175.76672999997</v>
      </c>
      <c r="O44" s="38">
        <f t="shared" si="9"/>
        <v>364113.86</v>
      </c>
      <c r="P44" s="9">
        <f t="shared" si="24"/>
        <v>330786.83601000003</v>
      </c>
      <c r="Q44" s="38">
        <f t="shared" si="20"/>
        <v>280969.97000000003</v>
      </c>
      <c r="R44" s="3">
        <f t="shared" si="21"/>
        <v>206002.68</v>
      </c>
      <c r="S44" s="3">
        <f t="shared" si="22"/>
        <v>606314.18999999994</v>
      </c>
      <c r="T44" s="3">
        <f t="shared" si="25"/>
        <v>1571279.4727399999</v>
      </c>
      <c r="U44" s="3"/>
      <c r="V44" s="7"/>
      <c r="W44" s="14"/>
    </row>
    <row r="45" spans="1:23" ht="57" customHeight="1">
      <c r="A45" s="91"/>
      <c r="B45" s="4" t="s">
        <v>78</v>
      </c>
      <c r="C45" s="3">
        <v>29.69</v>
      </c>
      <c r="D45" s="9">
        <v>49.79</v>
      </c>
      <c r="E45" s="3">
        <v>4.08</v>
      </c>
      <c r="F45" s="9">
        <v>4.55</v>
      </c>
      <c r="G45" s="8">
        <v>8103.82</v>
      </c>
      <c r="H45" s="19">
        <v>7697</v>
      </c>
      <c r="I45" s="8">
        <v>7558.35</v>
      </c>
      <c r="J45" s="19">
        <v>6843</v>
      </c>
      <c r="K45" s="8">
        <v>7003</v>
      </c>
      <c r="L45" s="8">
        <v>5969</v>
      </c>
      <c r="M45" s="8">
        <f t="shared" si="23"/>
        <v>28634.17</v>
      </c>
      <c r="N45" s="3">
        <f t="shared" si="19"/>
        <v>207538.8302</v>
      </c>
      <c r="O45" s="38">
        <f t="shared" si="9"/>
        <v>197120.16999999998</v>
      </c>
      <c r="P45" s="9">
        <f t="shared" si="24"/>
        <v>193569.34350000002</v>
      </c>
      <c r="Q45" s="38">
        <f t="shared" si="20"/>
        <v>175249.23</v>
      </c>
      <c r="R45" s="3">
        <f t="shared" si="21"/>
        <v>316815.72000000003</v>
      </c>
      <c r="S45" s="3">
        <f t="shared" si="22"/>
        <v>270037.56</v>
      </c>
      <c r="T45" s="3">
        <f t="shared" si="25"/>
        <v>987961.45370000019</v>
      </c>
      <c r="U45" s="3"/>
      <c r="V45" s="7"/>
      <c r="W45" s="14"/>
    </row>
    <row r="46" spans="1:23" ht="57" customHeight="1">
      <c r="A46" s="91"/>
      <c r="B46" s="4" t="s">
        <v>79</v>
      </c>
      <c r="C46" s="3">
        <v>29.69</v>
      </c>
      <c r="D46" s="9">
        <v>49.79</v>
      </c>
      <c r="E46" s="3">
        <v>1.67</v>
      </c>
      <c r="F46" s="9">
        <v>1.95</v>
      </c>
      <c r="G46" s="8">
        <v>4037</v>
      </c>
      <c r="H46" s="19">
        <v>4173</v>
      </c>
      <c r="I46" s="8">
        <v>3855</v>
      </c>
      <c r="J46" s="19">
        <v>3240</v>
      </c>
      <c r="K46" s="8">
        <v>2847</v>
      </c>
      <c r="L46" s="8">
        <v>3142</v>
      </c>
      <c r="M46" s="8">
        <f t="shared" si="23"/>
        <v>13881</v>
      </c>
      <c r="N46" s="3">
        <f t="shared" si="19"/>
        <v>113116.74000000002</v>
      </c>
      <c r="O46" s="38">
        <f t="shared" si="9"/>
        <v>116927.46</v>
      </c>
      <c r="P46" s="9">
        <f t="shared" si="24"/>
        <v>108017.1</v>
      </c>
      <c r="Q46" s="38">
        <f t="shared" si="20"/>
        <v>90784.8</v>
      </c>
      <c r="R46" s="3">
        <f t="shared" si="21"/>
        <v>136200.47999999998</v>
      </c>
      <c r="S46" s="3">
        <f t="shared" si="22"/>
        <v>150313.28</v>
      </c>
      <c r="T46" s="3">
        <f t="shared" si="25"/>
        <v>507647.6</v>
      </c>
      <c r="U46" s="3"/>
      <c r="V46" s="7"/>
      <c r="W46" s="14"/>
    </row>
    <row r="47" spans="1:23" ht="57" customHeight="1">
      <c r="A47" s="91"/>
      <c r="B47" s="4" t="s">
        <v>80</v>
      </c>
      <c r="C47" s="3">
        <v>29.69</v>
      </c>
      <c r="D47" s="9">
        <v>49.79</v>
      </c>
      <c r="E47" s="3">
        <v>3.58</v>
      </c>
      <c r="F47" s="9">
        <v>3.95</v>
      </c>
      <c r="G47" s="8">
        <v>633</v>
      </c>
      <c r="H47" s="19">
        <v>509</v>
      </c>
      <c r="I47" s="8">
        <v>772</v>
      </c>
      <c r="J47" s="19">
        <v>484</v>
      </c>
      <c r="K47" s="8">
        <v>720</v>
      </c>
      <c r="L47" s="8">
        <v>613</v>
      </c>
      <c r="M47" s="8">
        <f t="shared" si="23"/>
        <v>2738</v>
      </c>
      <c r="N47" s="3">
        <f t="shared" si="19"/>
        <v>16527.63</v>
      </c>
      <c r="O47" s="38">
        <f t="shared" si="9"/>
        <v>13289.99</v>
      </c>
      <c r="P47" s="9">
        <f t="shared" si="24"/>
        <v>20156.919999999998</v>
      </c>
      <c r="Q47" s="38">
        <f t="shared" si="20"/>
        <v>12637.24</v>
      </c>
      <c r="R47" s="3">
        <f t="shared" si="21"/>
        <v>33004.799999999996</v>
      </c>
      <c r="S47" s="3">
        <f t="shared" si="22"/>
        <v>28099.919999999998</v>
      </c>
      <c r="T47" s="3">
        <f t="shared" si="25"/>
        <v>97789.27</v>
      </c>
      <c r="U47" s="3"/>
      <c r="V47" s="7"/>
      <c r="W47" s="14"/>
    </row>
    <row r="48" spans="1:23" ht="57" customHeight="1">
      <c r="A48" s="91"/>
      <c r="B48" s="4" t="s">
        <v>81</v>
      </c>
      <c r="C48" s="3">
        <v>29.69</v>
      </c>
      <c r="D48" s="9">
        <v>49.79</v>
      </c>
      <c r="E48" s="3">
        <v>4.08</v>
      </c>
      <c r="F48" s="9">
        <v>4.55</v>
      </c>
      <c r="G48" s="8">
        <v>2495.0389999999998</v>
      </c>
      <c r="H48" s="19">
        <v>3023</v>
      </c>
      <c r="I48" s="8">
        <v>2165.04</v>
      </c>
      <c r="J48" s="19">
        <v>2759</v>
      </c>
      <c r="K48" s="8">
        <v>2167</v>
      </c>
      <c r="L48" s="8">
        <v>1832</v>
      </c>
      <c r="M48" s="8">
        <f t="shared" si="23"/>
        <v>8659.0789999999997</v>
      </c>
      <c r="N48" s="3">
        <f t="shared" si="19"/>
        <v>63897.948789999995</v>
      </c>
      <c r="O48" s="38">
        <f t="shared" si="9"/>
        <v>77419.03</v>
      </c>
      <c r="P48" s="9">
        <f t="shared" si="24"/>
        <v>55446.674399999996</v>
      </c>
      <c r="Q48" s="38">
        <f t="shared" si="20"/>
        <v>70657.990000000005</v>
      </c>
      <c r="R48" s="3">
        <f t="shared" si="21"/>
        <v>98035.08</v>
      </c>
      <c r="S48" s="3">
        <f t="shared" si="22"/>
        <v>82879.680000000008</v>
      </c>
      <c r="T48" s="3">
        <f t="shared" si="25"/>
        <v>300259.38318999996</v>
      </c>
      <c r="U48" s="3"/>
      <c r="V48" s="7"/>
      <c r="W48" s="14"/>
    </row>
    <row r="49" spans="1:23" ht="57" customHeight="1">
      <c r="A49" s="91"/>
      <c r="B49" s="4" t="s">
        <v>71</v>
      </c>
      <c r="C49" s="3">
        <v>29.69</v>
      </c>
      <c r="D49" s="9">
        <v>49.79</v>
      </c>
      <c r="E49" s="3">
        <v>1.67</v>
      </c>
      <c r="F49" s="9">
        <v>1.95</v>
      </c>
      <c r="G49" s="8">
        <v>595.54500000000007</v>
      </c>
      <c r="H49" s="19">
        <v>829</v>
      </c>
      <c r="I49" s="8">
        <v>519.49199999999996</v>
      </c>
      <c r="J49" s="19">
        <v>811</v>
      </c>
      <c r="K49" s="8">
        <v>701</v>
      </c>
      <c r="L49" s="8">
        <v>508</v>
      </c>
      <c r="M49" s="8">
        <f t="shared" si="23"/>
        <v>2324.0370000000003</v>
      </c>
      <c r="N49" s="3">
        <f t="shared" si="19"/>
        <v>16687.170900000005</v>
      </c>
      <c r="O49" s="38">
        <f t="shared" si="9"/>
        <v>23228.58</v>
      </c>
      <c r="P49" s="9">
        <f t="shared" si="24"/>
        <v>14556.16584</v>
      </c>
      <c r="Q49" s="38">
        <f t="shared" si="20"/>
        <v>22724.22</v>
      </c>
      <c r="R49" s="3">
        <f t="shared" si="21"/>
        <v>33535.839999999997</v>
      </c>
      <c r="S49" s="3">
        <f t="shared" si="22"/>
        <v>24302.719999999998</v>
      </c>
      <c r="T49" s="3">
        <f t="shared" si="25"/>
        <v>89081.896739999996</v>
      </c>
      <c r="U49" s="3"/>
      <c r="V49" s="7"/>
      <c r="W49" s="14"/>
    </row>
    <row r="50" spans="1:23" ht="54" customHeight="1">
      <c r="A50" s="91"/>
      <c r="B50" s="4" t="s">
        <v>82</v>
      </c>
      <c r="C50" s="3">
        <v>29.69</v>
      </c>
      <c r="D50" s="9">
        <v>49.79</v>
      </c>
      <c r="E50" s="3">
        <v>3.58</v>
      </c>
      <c r="F50" s="9">
        <v>3.95</v>
      </c>
      <c r="G50" s="8">
        <v>0</v>
      </c>
      <c r="H50" s="19">
        <v>0</v>
      </c>
      <c r="I50" s="8">
        <v>0</v>
      </c>
      <c r="J50" s="19">
        <v>0</v>
      </c>
      <c r="K50" s="8">
        <v>0</v>
      </c>
      <c r="L50" s="8">
        <v>0</v>
      </c>
      <c r="M50" s="8">
        <f t="shared" si="23"/>
        <v>0</v>
      </c>
      <c r="N50" s="3">
        <f t="shared" si="19"/>
        <v>0</v>
      </c>
      <c r="O50" s="38">
        <f t="shared" si="9"/>
        <v>0</v>
      </c>
      <c r="P50" s="9">
        <f t="shared" si="24"/>
        <v>0</v>
      </c>
      <c r="Q50" s="38">
        <f t="shared" si="20"/>
        <v>0</v>
      </c>
      <c r="R50" s="3">
        <f t="shared" si="21"/>
        <v>0</v>
      </c>
      <c r="S50" s="3">
        <f t="shared" si="22"/>
        <v>0</v>
      </c>
      <c r="T50" s="3">
        <f t="shared" si="25"/>
        <v>0</v>
      </c>
      <c r="U50" s="3"/>
      <c r="V50" s="7"/>
      <c r="W50" s="14"/>
    </row>
    <row r="51" spans="1:23" ht="54" customHeight="1">
      <c r="A51" s="91"/>
      <c r="B51" s="4" t="s">
        <v>69</v>
      </c>
      <c r="C51" s="3">
        <v>29.69</v>
      </c>
      <c r="D51" s="9">
        <v>49.79</v>
      </c>
      <c r="E51" s="3">
        <v>4.08</v>
      </c>
      <c r="F51" s="9">
        <v>4.55</v>
      </c>
      <c r="G51" s="8">
        <v>5012</v>
      </c>
      <c r="H51" s="19">
        <v>5157</v>
      </c>
      <c r="I51" s="8">
        <v>2856</v>
      </c>
      <c r="J51" s="19">
        <v>2345</v>
      </c>
      <c r="K51" s="8">
        <v>1333</v>
      </c>
      <c r="L51" s="8">
        <v>4026</v>
      </c>
      <c r="M51" s="8">
        <f t="shared" si="23"/>
        <v>13227</v>
      </c>
      <c r="N51" s="3">
        <f t="shared" si="19"/>
        <v>128357.31999999999</v>
      </c>
      <c r="O51" s="38">
        <f t="shared" si="9"/>
        <v>132070.76999999999</v>
      </c>
      <c r="P51" s="9">
        <f t="shared" si="24"/>
        <v>73142.16</v>
      </c>
      <c r="Q51" s="38">
        <f t="shared" si="20"/>
        <v>60055.45</v>
      </c>
      <c r="R51" s="3">
        <f t="shared" si="21"/>
        <v>60304.920000000006</v>
      </c>
      <c r="S51" s="3">
        <f t="shared" si="22"/>
        <v>182136.24000000002</v>
      </c>
      <c r="T51" s="3">
        <f t="shared" si="25"/>
        <v>443940.64</v>
      </c>
      <c r="U51" s="3"/>
      <c r="V51" s="7"/>
      <c r="W51" s="14"/>
    </row>
    <row r="52" spans="1:23" ht="54" customHeight="1">
      <c r="A52" s="91"/>
      <c r="B52" s="4" t="s">
        <v>70</v>
      </c>
      <c r="C52" s="3">
        <v>29.69</v>
      </c>
      <c r="D52" s="9">
        <v>49.79</v>
      </c>
      <c r="E52" s="3">
        <v>1.67</v>
      </c>
      <c r="F52" s="9">
        <v>1.95</v>
      </c>
      <c r="G52" s="8">
        <v>3376</v>
      </c>
      <c r="H52" s="19">
        <v>3474</v>
      </c>
      <c r="I52" s="8">
        <v>1704</v>
      </c>
      <c r="J52" s="19">
        <v>1764</v>
      </c>
      <c r="K52" s="8">
        <v>869</v>
      </c>
      <c r="L52" s="8">
        <v>2525</v>
      </c>
      <c r="M52" s="8">
        <f t="shared" si="23"/>
        <v>8474</v>
      </c>
      <c r="N52" s="3">
        <f t="shared" si="19"/>
        <v>94595.520000000004</v>
      </c>
      <c r="O52" s="38">
        <f t="shared" si="9"/>
        <v>97341.48000000001</v>
      </c>
      <c r="P52" s="9">
        <f t="shared" si="24"/>
        <v>47746.080000000002</v>
      </c>
      <c r="Q52" s="38">
        <f t="shared" si="20"/>
        <v>49427.280000000006</v>
      </c>
      <c r="R52" s="3">
        <f t="shared" si="21"/>
        <v>41572.959999999999</v>
      </c>
      <c r="S52" s="3">
        <f t="shared" si="22"/>
        <v>120795.99999999999</v>
      </c>
      <c r="T52" s="3">
        <f t="shared" si="25"/>
        <v>304710.56</v>
      </c>
      <c r="U52" s="3"/>
      <c r="V52" s="7"/>
      <c r="W52" s="14"/>
    </row>
    <row r="53" spans="1:23" ht="54" customHeight="1">
      <c r="A53" s="91"/>
      <c r="B53" s="4" t="s">
        <v>26</v>
      </c>
      <c r="C53" s="3">
        <v>29.69</v>
      </c>
      <c r="D53" s="9">
        <v>49.79</v>
      </c>
      <c r="E53" s="3">
        <v>3.58</v>
      </c>
      <c r="F53" s="9">
        <v>3.95</v>
      </c>
      <c r="G53" s="8">
        <v>495323.00100000005</v>
      </c>
      <c r="H53" s="19">
        <v>508807</v>
      </c>
      <c r="I53" s="8">
        <v>483631.86700000009</v>
      </c>
      <c r="J53" s="19">
        <v>472649</v>
      </c>
      <c r="K53" s="8">
        <v>525942</v>
      </c>
      <c r="L53" s="8">
        <v>462129</v>
      </c>
      <c r="M53" s="8">
        <f t="shared" si="23"/>
        <v>1967025.8680000002</v>
      </c>
      <c r="N53" s="3">
        <f t="shared" si="19"/>
        <v>12932883.55611</v>
      </c>
      <c r="O53" s="38">
        <f t="shared" si="9"/>
        <v>13284950.77</v>
      </c>
      <c r="P53" s="9">
        <f t="shared" si="24"/>
        <v>12627628.047370002</v>
      </c>
      <c r="Q53" s="38">
        <f t="shared" si="20"/>
        <v>12340865.390000001</v>
      </c>
      <c r="R53" s="3">
        <f t="shared" si="21"/>
        <v>24109181.279999997</v>
      </c>
      <c r="S53" s="3">
        <f t="shared" si="22"/>
        <v>21183993.359999999</v>
      </c>
      <c r="T53" s="3">
        <f t="shared" si="25"/>
        <v>70853686.243479997</v>
      </c>
      <c r="U53" s="3"/>
      <c r="V53" s="7"/>
      <c r="W53" s="14"/>
    </row>
    <row r="54" spans="1:23" ht="57" customHeight="1">
      <c r="A54" s="91"/>
      <c r="B54" s="4" t="s">
        <v>27</v>
      </c>
      <c r="C54" s="3">
        <v>29.69</v>
      </c>
      <c r="D54" s="9">
        <v>49.79</v>
      </c>
      <c r="E54" s="3">
        <v>4.08</v>
      </c>
      <c r="F54" s="9">
        <v>4.55</v>
      </c>
      <c r="G54" s="8">
        <v>392021.84699999995</v>
      </c>
      <c r="H54" s="19">
        <v>373388</v>
      </c>
      <c r="I54" s="8">
        <v>320852.94999999995</v>
      </c>
      <c r="J54" s="19">
        <v>294714</v>
      </c>
      <c r="K54" s="8">
        <v>272207</v>
      </c>
      <c r="L54" s="8">
        <v>318074</v>
      </c>
      <c r="M54" s="8">
        <f t="shared" si="23"/>
        <v>1303155.7969999998</v>
      </c>
      <c r="N54" s="3">
        <f t="shared" si="19"/>
        <v>10039679.501669999</v>
      </c>
      <c r="O54" s="38">
        <f t="shared" si="9"/>
        <v>9562466.6799999997</v>
      </c>
      <c r="P54" s="9">
        <f t="shared" si="24"/>
        <v>8217044.0494999988</v>
      </c>
      <c r="Q54" s="38">
        <f t="shared" si="20"/>
        <v>7547625.54</v>
      </c>
      <c r="R54" s="3">
        <f t="shared" si="21"/>
        <v>12314644.68</v>
      </c>
      <c r="S54" s="3">
        <f t="shared" si="22"/>
        <v>14389667.76</v>
      </c>
      <c r="T54" s="3">
        <f t="shared" si="25"/>
        <v>44961035.991169997</v>
      </c>
      <c r="U54" s="3"/>
      <c r="V54" s="7"/>
      <c r="W54" s="14"/>
    </row>
    <row r="55" spans="1:23" ht="57" customHeight="1">
      <c r="A55" s="91"/>
      <c r="B55" s="4" t="s">
        <v>28</v>
      </c>
      <c r="C55" s="3">
        <v>29.69</v>
      </c>
      <c r="D55" s="9">
        <v>49.79</v>
      </c>
      <c r="E55" s="3">
        <v>1.67</v>
      </c>
      <c r="F55" s="9">
        <v>1.95</v>
      </c>
      <c r="G55" s="8">
        <v>203992.91500000001</v>
      </c>
      <c r="H55" s="19">
        <v>188915</v>
      </c>
      <c r="I55" s="8">
        <v>155457.17600000001</v>
      </c>
      <c r="J55" s="19">
        <v>144256</v>
      </c>
      <c r="K55" s="8">
        <v>98146</v>
      </c>
      <c r="L55" s="8">
        <v>151672</v>
      </c>
      <c r="M55" s="8">
        <f t="shared" si="23"/>
        <v>609268.09100000001</v>
      </c>
      <c r="N55" s="3">
        <f t="shared" si="19"/>
        <v>5715881.4783000005</v>
      </c>
      <c r="O55" s="38">
        <f t="shared" si="9"/>
        <v>5293398.3000000007</v>
      </c>
      <c r="P55" s="9">
        <f t="shared" si="24"/>
        <v>4355910.0715200007</v>
      </c>
      <c r="Q55" s="38">
        <f t="shared" si="20"/>
        <v>4042053.1200000006</v>
      </c>
      <c r="R55" s="3">
        <f t="shared" si="21"/>
        <v>4695304.6399999997</v>
      </c>
      <c r="S55" s="3">
        <f t="shared" si="22"/>
        <v>7255988.4799999995</v>
      </c>
      <c r="T55" s="3">
        <f t="shared" si="25"/>
        <v>22023084.669820003</v>
      </c>
      <c r="U55" s="3"/>
      <c r="V55" s="7"/>
      <c r="W55" s="14"/>
    </row>
    <row r="56" spans="1:23" ht="57" customHeight="1">
      <c r="A56" s="91"/>
      <c r="B56" s="4" t="s">
        <v>35</v>
      </c>
      <c r="C56" s="3">
        <v>29.69</v>
      </c>
      <c r="D56" s="9">
        <v>49.79</v>
      </c>
      <c r="E56" s="3">
        <v>3.84</v>
      </c>
      <c r="F56" s="9">
        <v>4.2300000000000004</v>
      </c>
      <c r="G56" s="8">
        <v>10.1</v>
      </c>
      <c r="H56" s="19">
        <v>10</v>
      </c>
      <c r="I56" s="8">
        <v>0</v>
      </c>
      <c r="J56" s="19">
        <v>10</v>
      </c>
      <c r="K56" s="8">
        <v>10</v>
      </c>
      <c r="L56" s="8">
        <v>10</v>
      </c>
      <c r="M56" s="8">
        <f t="shared" si="23"/>
        <v>30.1</v>
      </c>
      <c r="N56" s="3">
        <f t="shared" si="19"/>
        <v>261.08499999999998</v>
      </c>
      <c r="O56" s="38">
        <f t="shared" si="9"/>
        <v>258.5</v>
      </c>
      <c r="P56" s="9">
        <f t="shared" si="24"/>
        <v>0</v>
      </c>
      <c r="Q56" s="38">
        <f t="shared" si="20"/>
        <v>258.5</v>
      </c>
      <c r="R56" s="3">
        <f t="shared" si="21"/>
        <v>455.6</v>
      </c>
      <c r="S56" s="3">
        <f t="shared" si="22"/>
        <v>455.6</v>
      </c>
      <c r="T56" s="3">
        <f t="shared" si="25"/>
        <v>1172.2849999999999</v>
      </c>
      <c r="U56" s="3"/>
      <c r="V56" s="7"/>
      <c r="W56" s="14"/>
    </row>
    <row r="57" spans="1:23" ht="45" customHeight="1">
      <c r="A57" s="91"/>
      <c r="B57" s="4" t="s">
        <v>38</v>
      </c>
      <c r="C57" s="3">
        <v>29.69</v>
      </c>
      <c r="D57" s="9">
        <v>49.79</v>
      </c>
      <c r="E57" s="3">
        <v>4.37</v>
      </c>
      <c r="F57" s="9">
        <v>4.87</v>
      </c>
      <c r="G57" s="8">
        <v>4079.1379999999999</v>
      </c>
      <c r="H57" s="19">
        <v>5217</v>
      </c>
      <c r="I57" s="8">
        <v>1624.08</v>
      </c>
      <c r="J57" s="19">
        <v>2923</v>
      </c>
      <c r="K57" s="8">
        <v>2514</v>
      </c>
      <c r="L57" s="8">
        <v>3711</v>
      </c>
      <c r="M57" s="8">
        <f t="shared" si="23"/>
        <v>11928.218000000001</v>
      </c>
      <c r="N57" s="3">
        <f t="shared" si="19"/>
        <v>103283.77416</v>
      </c>
      <c r="O57" s="38">
        <f t="shared" si="9"/>
        <v>132094.44</v>
      </c>
      <c r="P57" s="9">
        <f t="shared" si="24"/>
        <v>41121.705600000001</v>
      </c>
      <c r="Q57" s="38">
        <f t="shared" si="20"/>
        <v>74010.36</v>
      </c>
      <c r="R57" s="3">
        <f t="shared" si="21"/>
        <v>112928.88</v>
      </c>
      <c r="S57" s="3">
        <f t="shared" si="22"/>
        <v>166698.12</v>
      </c>
      <c r="T57" s="3">
        <f t="shared" si="25"/>
        <v>424032.47976000002</v>
      </c>
      <c r="U57" s="3"/>
      <c r="V57" s="7"/>
      <c r="W57" s="14"/>
    </row>
    <row r="58" spans="1:23" ht="53.25" customHeight="1">
      <c r="A58" s="91"/>
      <c r="B58" s="4" t="s">
        <v>41</v>
      </c>
      <c r="C58" s="3">
        <v>29.69</v>
      </c>
      <c r="D58" s="9">
        <v>49.79</v>
      </c>
      <c r="E58" s="3">
        <v>1.78</v>
      </c>
      <c r="F58" s="9">
        <v>2.08</v>
      </c>
      <c r="G58" s="8">
        <v>1909.405</v>
      </c>
      <c r="H58" s="19">
        <v>2625</v>
      </c>
      <c r="I58" s="8">
        <v>823.15</v>
      </c>
      <c r="J58" s="19">
        <v>1432</v>
      </c>
      <c r="K58" s="8">
        <v>1056</v>
      </c>
      <c r="L58" s="8">
        <v>1801</v>
      </c>
      <c r="M58" s="8">
        <f t="shared" si="23"/>
        <v>5589.5550000000003</v>
      </c>
      <c r="N58" s="3">
        <f t="shared" si="19"/>
        <v>53291.493549999999</v>
      </c>
      <c r="O58" s="38">
        <f t="shared" si="9"/>
        <v>73263.75</v>
      </c>
      <c r="P58" s="9">
        <f t="shared" si="24"/>
        <v>22974.1165</v>
      </c>
      <c r="Q58" s="38">
        <f t="shared" si="20"/>
        <v>39967.120000000003</v>
      </c>
      <c r="R58" s="3">
        <f t="shared" si="21"/>
        <v>50381.760000000002</v>
      </c>
      <c r="S58" s="3">
        <f t="shared" si="22"/>
        <v>85925.71</v>
      </c>
      <c r="T58" s="3">
        <f t="shared" si="25"/>
        <v>212573.08004999999</v>
      </c>
      <c r="U58" s="3"/>
      <c r="V58" s="7"/>
      <c r="W58" s="14"/>
    </row>
    <row r="59" spans="1:23" ht="51.75" customHeight="1">
      <c r="A59" s="91"/>
      <c r="B59" s="4" t="s">
        <v>83</v>
      </c>
      <c r="C59" s="3">
        <v>29.69</v>
      </c>
      <c r="D59" s="9">
        <v>49.79</v>
      </c>
      <c r="E59" s="3">
        <v>3.84</v>
      </c>
      <c r="F59" s="9">
        <v>4.18</v>
      </c>
      <c r="G59" s="8">
        <v>9946.8250000000007</v>
      </c>
      <c r="H59" s="19">
        <v>870</v>
      </c>
      <c r="I59" s="8">
        <v>10690.64</v>
      </c>
      <c r="J59" s="19">
        <v>678</v>
      </c>
      <c r="K59" s="8">
        <v>411</v>
      </c>
      <c r="L59" s="8">
        <v>7333</v>
      </c>
      <c r="M59" s="8">
        <f t="shared" si="23"/>
        <v>28381.465</v>
      </c>
      <c r="N59" s="3">
        <f t="shared" si="19"/>
        <v>257125.42625000002</v>
      </c>
      <c r="O59" s="38">
        <f t="shared" si="9"/>
        <v>22489.5</v>
      </c>
      <c r="P59" s="9">
        <f t="shared" si="24"/>
        <v>276353.04399999999</v>
      </c>
      <c r="Q59" s="38">
        <f t="shared" si="20"/>
        <v>17526.3</v>
      </c>
      <c r="R59" s="3">
        <f t="shared" si="21"/>
        <v>18745.71</v>
      </c>
      <c r="S59" s="3">
        <f t="shared" si="22"/>
        <v>334458.13</v>
      </c>
      <c r="T59" s="3">
        <f t="shared" si="25"/>
        <v>886682.31024999998</v>
      </c>
      <c r="U59" s="3"/>
      <c r="V59" s="7"/>
      <c r="W59" s="14"/>
    </row>
    <row r="60" spans="1:23" ht="51.75" customHeight="1">
      <c r="A60" s="91"/>
      <c r="B60" s="4" t="s">
        <v>84</v>
      </c>
      <c r="C60" s="3">
        <v>29.69</v>
      </c>
      <c r="D60" s="9">
        <v>49.79</v>
      </c>
      <c r="E60" s="3">
        <v>4.37</v>
      </c>
      <c r="F60" s="9">
        <v>4.8</v>
      </c>
      <c r="G60" s="8">
        <v>162901.92499999999</v>
      </c>
      <c r="H60" s="19">
        <v>127555</v>
      </c>
      <c r="I60" s="8">
        <v>118320.59300000001</v>
      </c>
      <c r="J60" s="19">
        <v>96391</v>
      </c>
      <c r="K60" s="8">
        <v>57621</v>
      </c>
      <c r="L60" s="8">
        <v>135480</v>
      </c>
      <c r="M60" s="8">
        <f t="shared" si="23"/>
        <v>474323.51799999998</v>
      </c>
      <c r="N60" s="3">
        <f t="shared" si="19"/>
        <v>4124676.7409999999</v>
      </c>
      <c r="O60" s="38">
        <f t="shared" si="9"/>
        <v>3229692.6</v>
      </c>
      <c r="P60" s="9">
        <f t="shared" si="24"/>
        <v>2995877.4147600001</v>
      </c>
      <c r="Q60" s="38">
        <f t="shared" si="20"/>
        <v>2440620.12</v>
      </c>
      <c r="R60" s="3">
        <f t="shared" si="21"/>
        <v>2592368.79</v>
      </c>
      <c r="S60" s="3">
        <f t="shared" si="22"/>
        <v>6095245.2000000002</v>
      </c>
      <c r="T60" s="3">
        <f t="shared" si="25"/>
        <v>15808168.14576</v>
      </c>
      <c r="U60" s="3"/>
      <c r="V60" s="7"/>
      <c r="W60" s="14"/>
    </row>
    <row r="61" spans="1:23" ht="51.75" customHeight="1">
      <c r="A61" s="91"/>
      <c r="B61" s="4" t="s">
        <v>85</v>
      </c>
      <c r="C61" s="3">
        <v>29.69</v>
      </c>
      <c r="D61" s="9">
        <v>49.79</v>
      </c>
      <c r="E61" s="3">
        <v>1.78</v>
      </c>
      <c r="F61" s="9">
        <v>2.06</v>
      </c>
      <c r="G61" s="8">
        <v>114189.897</v>
      </c>
      <c r="H61" s="19">
        <v>99298</v>
      </c>
      <c r="I61" s="8">
        <v>86025.272999999986</v>
      </c>
      <c r="J61" s="19">
        <v>78971</v>
      </c>
      <c r="K61" s="8">
        <v>26791</v>
      </c>
      <c r="L61" s="8">
        <v>99575</v>
      </c>
      <c r="M61" s="8">
        <f t="shared" si="23"/>
        <v>326581.17</v>
      </c>
      <c r="N61" s="3">
        <f t="shared" si="19"/>
        <v>3187040.0252700001</v>
      </c>
      <c r="O61" s="38">
        <f t="shared" si="9"/>
        <v>2771407.18</v>
      </c>
      <c r="P61" s="9">
        <f t="shared" si="24"/>
        <v>2400965.3694299995</v>
      </c>
      <c r="Q61" s="38">
        <f t="shared" si="20"/>
        <v>2204080.61</v>
      </c>
      <c r="R61" s="3">
        <f t="shared" si="21"/>
        <v>1278734.43</v>
      </c>
      <c r="S61" s="3">
        <f t="shared" si="22"/>
        <v>4752714.75</v>
      </c>
      <c r="T61" s="3">
        <f t="shared" si="25"/>
        <v>11619454.5747</v>
      </c>
      <c r="U61" s="3"/>
      <c r="V61" s="7"/>
      <c r="W61" s="14"/>
    </row>
    <row r="62" spans="1:23" ht="42" customHeight="1">
      <c r="A62" s="91"/>
      <c r="B62" s="4" t="s">
        <v>47</v>
      </c>
      <c r="C62" s="3">
        <v>28.5</v>
      </c>
      <c r="D62" s="9">
        <v>48.55</v>
      </c>
      <c r="E62" s="3">
        <v>3.3</v>
      </c>
      <c r="F62" s="9">
        <v>3.64</v>
      </c>
      <c r="G62" s="8">
        <v>272612.11099999998</v>
      </c>
      <c r="H62" s="19">
        <v>266423</v>
      </c>
      <c r="I62" s="8">
        <v>141868.39000000001</v>
      </c>
      <c r="J62" s="19">
        <v>138161</v>
      </c>
      <c r="K62" s="8">
        <v>91116</v>
      </c>
      <c r="L62" s="8">
        <v>249597</v>
      </c>
      <c r="M62" s="8">
        <f t="shared" si="23"/>
        <v>755193.50099999993</v>
      </c>
      <c r="N62" s="3">
        <f t="shared" si="19"/>
        <v>6869825.1971999994</v>
      </c>
      <c r="O62" s="38">
        <f t="shared" si="9"/>
        <v>6713859.5999999996</v>
      </c>
      <c r="P62" s="9">
        <f t="shared" si="24"/>
        <v>3575083.4280000003</v>
      </c>
      <c r="Q62" s="38">
        <f t="shared" si="20"/>
        <v>3481657.1999999997</v>
      </c>
      <c r="R62" s="3">
        <f t="shared" si="21"/>
        <v>4092019.5599999996</v>
      </c>
      <c r="S62" s="3">
        <f t="shared" si="22"/>
        <v>11209401.27</v>
      </c>
      <c r="T62" s="3">
        <f t="shared" si="25"/>
        <v>25746329.455199998</v>
      </c>
      <c r="U62" s="3"/>
      <c r="V62" s="7"/>
      <c r="W62" s="14"/>
    </row>
    <row r="63" spans="1:23" ht="42" customHeight="1">
      <c r="A63" s="91"/>
      <c r="B63" s="4" t="s">
        <v>48</v>
      </c>
      <c r="C63" s="3">
        <v>28.5</v>
      </c>
      <c r="D63" s="9">
        <v>48.55</v>
      </c>
      <c r="E63" s="3">
        <v>3.3</v>
      </c>
      <c r="F63" s="9">
        <v>3.64</v>
      </c>
      <c r="G63" s="8">
        <v>4589.5410000000002</v>
      </c>
      <c r="H63" s="19">
        <v>3331</v>
      </c>
      <c r="I63" s="8">
        <v>1034.038</v>
      </c>
      <c r="J63" s="19">
        <v>538</v>
      </c>
      <c r="K63" s="8">
        <v>572</v>
      </c>
      <c r="L63" s="8">
        <v>4517</v>
      </c>
      <c r="M63" s="8">
        <f t="shared" si="23"/>
        <v>10712.579</v>
      </c>
      <c r="N63" s="3">
        <f t="shared" si="19"/>
        <v>115656.4332</v>
      </c>
      <c r="O63" s="38">
        <f t="shared" si="9"/>
        <v>83941.2</v>
      </c>
      <c r="P63" s="9">
        <f t="shared" si="24"/>
        <v>26057.757600000001</v>
      </c>
      <c r="Q63" s="38">
        <f t="shared" si="20"/>
        <v>13557.6</v>
      </c>
      <c r="R63" s="3">
        <f t="shared" si="21"/>
        <v>25688.519999999997</v>
      </c>
      <c r="S63" s="3">
        <f t="shared" si="22"/>
        <v>202858.46999999997</v>
      </c>
      <c r="T63" s="3">
        <f t="shared" si="25"/>
        <v>370261.18079999997</v>
      </c>
      <c r="U63" s="3"/>
      <c r="V63" s="7"/>
      <c r="W63" s="14"/>
    </row>
    <row r="64" spans="1:23" ht="42" customHeight="1">
      <c r="A64" s="91"/>
      <c r="B64" s="4" t="s">
        <v>49</v>
      </c>
      <c r="C64" s="3">
        <v>28.5</v>
      </c>
      <c r="D64" s="9">
        <v>48.55</v>
      </c>
      <c r="E64" s="3">
        <v>3.3</v>
      </c>
      <c r="F64" s="9">
        <v>3.64</v>
      </c>
      <c r="G64" s="8">
        <v>198555.1</v>
      </c>
      <c r="H64" s="19">
        <v>212086</v>
      </c>
      <c r="I64" s="8">
        <v>157858.69399999999</v>
      </c>
      <c r="J64" s="19">
        <v>160159</v>
      </c>
      <c r="K64" s="8">
        <v>124606</v>
      </c>
      <c r="L64" s="8">
        <v>217118</v>
      </c>
      <c r="M64" s="8">
        <f t="shared" si="23"/>
        <v>698137.79399999999</v>
      </c>
      <c r="N64" s="3">
        <f t="shared" si="19"/>
        <v>5003588.5199999996</v>
      </c>
      <c r="O64" s="38">
        <f t="shared" si="9"/>
        <v>5344567.2</v>
      </c>
      <c r="P64" s="9">
        <f t="shared" si="24"/>
        <v>3978039.0887999996</v>
      </c>
      <c r="Q64" s="38">
        <f t="shared" si="20"/>
        <v>4036006.8</v>
      </c>
      <c r="R64" s="3">
        <f t="shared" si="21"/>
        <v>5596055.46</v>
      </c>
      <c r="S64" s="3">
        <f t="shared" si="22"/>
        <v>9750769.379999999</v>
      </c>
      <c r="T64" s="3">
        <f t="shared" si="25"/>
        <v>24328452.448799998</v>
      </c>
      <c r="U64" s="3"/>
      <c r="V64" s="7"/>
      <c r="W64" s="14"/>
    </row>
    <row r="65" spans="1:23" ht="42" customHeight="1">
      <c r="A65" s="91"/>
      <c r="B65" s="4" t="s">
        <v>50</v>
      </c>
      <c r="C65" s="3">
        <v>31.35</v>
      </c>
      <c r="D65" s="9">
        <v>51.94</v>
      </c>
      <c r="E65" s="3">
        <v>6.15</v>
      </c>
      <c r="F65" s="9">
        <v>7.03</v>
      </c>
      <c r="G65" s="8">
        <v>5288</v>
      </c>
      <c r="H65" s="19">
        <v>4125</v>
      </c>
      <c r="I65" s="8">
        <v>661</v>
      </c>
      <c r="J65" s="19">
        <v>601</v>
      </c>
      <c r="K65" s="8">
        <v>1259</v>
      </c>
      <c r="L65" s="8">
        <v>5632</v>
      </c>
      <c r="M65" s="8">
        <f t="shared" si="23"/>
        <v>12840</v>
      </c>
      <c r="N65" s="3">
        <f t="shared" si="19"/>
        <v>133257.60000000001</v>
      </c>
      <c r="O65" s="38">
        <f t="shared" si="9"/>
        <v>103950.00000000001</v>
      </c>
      <c r="P65" s="9">
        <f t="shared" si="24"/>
        <v>16657.2</v>
      </c>
      <c r="Q65" s="38">
        <f t="shared" si="20"/>
        <v>15145.200000000003</v>
      </c>
      <c r="R65" s="3">
        <f t="shared" si="21"/>
        <v>56541.689999999995</v>
      </c>
      <c r="S65" s="3">
        <f t="shared" si="22"/>
        <v>252933.12</v>
      </c>
      <c r="T65" s="3">
        <f t="shared" si="25"/>
        <v>459389.61</v>
      </c>
      <c r="U65" s="3"/>
      <c r="V65" s="7"/>
      <c r="W65" s="14"/>
    </row>
    <row r="66" spans="1:23" ht="42" customHeight="1">
      <c r="A66" s="91"/>
      <c r="B66" s="4" t="s">
        <v>51</v>
      </c>
      <c r="C66" s="3">
        <v>32.479999999999997</v>
      </c>
      <c r="D66" s="9">
        <v>53.43</v>
      </c>
      <c r="E66" s="3">
        <v>7.28</v>
      </c>
      <c r="F66" s="9">
        <v>8.52</v>
      </c>
      <c r="G66" s="8">
        <v>950623.17599999998</v>
      </c>
      <c r="H66" s="19">
        <v>970706</v>
      </c>
      <c r="I66" s="8">
        <v>657624.43599999999</v>
      </c>
      <c r="J66" s="19">
        <v>613100</v>
      </c>
      <c r="K66" s="8">
        <v>440831</v>
      </c>
      <c r="L66" s="8">
        <v>905210</v>
      </c>
      <c r="M66" s="8">
        <f t="shared" si="23"/>
        <v>2954288.6119999997</v>
      </c>
      <c r="N66" s="3">
        <f>(C66-E66)*G66+0.01</f>
        <v>23955704.045199998</v>
      </c>
      <c r="O66" s="38">
        <f t="shared" si="9"/>
        <v>24461791.199999996</v>
      </c>
      <c r="P66" s="9">
        <f t="shared" si="24"/>
        <v>16572135.787199996</v>
      </c>
      <c r="Q66" s="38">
        <f t="shared" si="20"/>
        <v>15450119.999999998</v>
      </c>
      <c r="R66" s="3">
        <f t="shared" si="21"/>
        <v>19797720.209999997</v>
      </c>
      <c r="S66" s="3">
        <f t="shared" si="22"/>
        <v>40652981.099999994</v>
      </c>
      <c r="T66" s="3">
        <f t="shared" si="25"/>
        <v>100978541.14239998</v>
      </c>
      <c r="U66" s="3"/>
      <c r="V66" s="7"/>
      <c r="W66" s="14"/>
    </row>
    <row r="67" spans="1:23" ht="42" customHeight="1">
      <c r="A67" s="91"/>
      <c r="B67" s="4" t="s">
        <v>52</v>
      </c>
      <c r="C67" s="3">
        <v>33.65</v>
      </c>
      <c r="D67" s="9">
        <v>55.19</v>
      </c>
      <c r="E67" s="3">
        <v>8.4499999999999993</v>
      </c>
      <c r="F67" s="9">
        <v>10.28</v>
      </c>
      <c r="G67" s="8">
        <v>1024415.78</v>
      </c>
      <c r="H67" s="19">
        <v>1039695</v>
      </c>
      <c r="I67" s="8">
        <v>711767.06299999997</v>
      </c>
      <c r="J67" s="19">
        <v>725010</v>
      </c>
      <c r="K67" s="8">
        <v>504855</v>
      </c>
      <c r="L67" s="8">
        <v>912347</v>
      </c>
      <c r="M67" s="8">
        <f t="shared" si="23"/>
        <v>3153384.8429999999</v>
      </c>
      <c r="N67" s="3">
        <f>(C67-E67)*G67+0.01</f>
        <v>25815277.666000001</v>
      </c>
      <c r="O67" s="38">
        <f t="shared" si="9"/>
        <v>26200314</v>
      </c>
      <c r="P67" s="9">
        <f t="shared" si="24"/>
        <v>17936529.987599999</v>
      </c>
      <c r="Q67" s="38">
        <f t="shared" si="20"/>
        <v>18270252</v>
      </c>
      <c r="R67" s="3">
        <f t="shared" si="21"/>
        <v>22673038.049999997</v>
      </c>
      <c r="S67" s="3">
        <f t="shared" si="22"/>
        <v>40973503.769999996</v>
      </c>
      <c r="T67" s="3">
        <f t="shared" si="25"/>
        <v>107398349.4736</v>
      </c>
      <c r="U67" s="3"/>
      <c r="V67" s="7"/>
      <c r="W67" s="14"/>
    </row>
    <row r="68" spans="1:23" ht="42" customHeight="1">
      <c r="A68" s="91"/>
      <c r="B68" s="4" t="s">
        <v>53</v>
      </c>
      <c r="C68" s="3">
        <v>32.479999999999997</v>
      </c>
      <c r="D68" s="9">
        <v>53.43</v>
      </c>
      <c r="E68" s="3">
        <v>7.28</v>
      </c>
      <c r="F68" s="9">
        <v>8.52</v>
      </c>
      <c r="G68" s="8">
        <v>799</v>
      </c>
      <c r="H68" s="19">
        <v>744</v>
      </c>
      <c r="I68" s="8">
        <v>694</v>
      </c>
      <c r="J68" s="19">
        <v>578</v>
      </c>
      <c r="K68" s="8">
        <v>594</v>
      </c>
      <c r="L68" s="8">
        <v>854</v>
      </c>
      <c r="M68" s="8">
        <f t="shared" si="23"/>
        <v>2941</v>
      </c>
      <c r="N68" s="3">
        <f t="shared" si="19"/>
        <v>20134.799999999996</v>
      </c>
      <c r="O68" s="38">
        <f t="shared" si="9"/>
        <v>18748.799999999996</v>
      </c>
      <c r="P68" s="9">
        <f t="shared" si="24"/>
        <v>17488.799999999996</v>
      </c>
      <c r="Q68" s="38">
        <f t="shared" si="20"/>
        <v>14565.599999999997</v>
      </c>
      <c r="R68" s="3">
        <f t="shared" si="21"/>
        <v>26676.539999999997</v>
      </c>
      <c r="S68" s="3">
        <f t="shared" si="22"/>
        <v>38353.14</v>
      </c>
      <c r="T68" s="3">
        <f t="shared" si="25"/>
        <v>102653.27999999998</v>
      </c>
      <c r="U68" s="3"/>
      <c r="V68" s="7"/>
      <c r="W68" s="14"/>
    </row>
    <row r="69" spans="1:23" ht="42" customHeight="1">
      <c r="A69" s="91"/>
      <c r="B69" s="4" t="s">
        <v>54</v>
      </c>
      <c r="C69" s="3">
        <v>33.65</v>
      </c>
      <c r="D69" s="9">
        <v>55.19</v>
      </c>
      <c r="E69" s="3">
        <v>8.4499999999999993</v>
      </c>
      <c r="F69" s="9">
        <v>10.28</v>
      </c>
      <c r="G69" s="8">
        <v>4811.1910000000007</v>
      </c>
      <c r="H69" s="19">
        <v>5928</v>
      </c>
      <c r="I69" s="8">
        <v>1820.816</v>
      </c>
      <c r="J69" s="19">
        <v>162</v>
      </c>
      <c r="K69" s="8">
        <v>173</v>
      </c>
      <c r="L69" s="8">
        <v>2441</v>
      </c>
      <c r="M69" s="8">
        <f t="shared" si="23"/>
        <v>9246.0070000000014</v>
      </c>
      <c r="N69" s="3">
        <f t="shared" si="19"/>
        <v>121242.01320000002</v>
      </c>
      <c r="O69" s="38">
        <f t="shared" si="9"/>
        <v>149385.60000000001</v>
      </c>
      <c r="P69" s="9">
        <f t="shared" si="24"/>
        <v>45884.563199999997</v>
      </c>
      <c r="Q69" s="38">
        <f t="shared" si="20"/>
        <v>4082.4</v>
      </c>
      <c r="R69" s="3">
        <f t="shared" si="21"/>
        <v>7769.4299999999994</v>
      </c>
      <c r="S69" s="3">
        <f t="shared" si="22"/>
        <v>109625.31</v>
      </c>
      <c r="T69" s="3">
        <f t="shared" si="25"/>
        <v>284521.31640000001</v>
      </c>
      <c r="U69" s="3"/>
      <c r="V69" s="7"/>
      <c r="W69" s="14"/>
    </row>
    <row r="70" spans="1:23" ht="42" customHeight="1">
      <c r="A70" s="91"/>
      <c r="B70" s="4" t="s">
        <v>55</v>
      </c>
      <c r="C70" s="3">
        <v>32.479999999999997</v>
      </c>
      <c r="D70" s="9">
        <v>53.43</v>
      </c>
      <c r="E70" s="3">
        <v>7.28</v>
      </c>
      <c r="F70" s="9">
        <v>8.52</v>
      </c>
      <c r="G70" s="8">
        <v>1454</v>
      </c>
      <c r="H70" s="19">
        <v>1403</v>
      </c>
      <c r="I70" s="8">
        <v>1271</v>
      </c>
      <c r="J70" s="19">
        <v>1120</v>
      </c>
      <c r="K70" s="8">
        <v>1146</v>
      </c>
      <c r="L70" s="8">
        <v>1611</v>
      </c>
      <c r="M70" s="8">
        <f t="shared" si="23"/>
        <v>5482</v>
      </c>
      <c r="N70" s="3">
        <f t="shared" si="19"/>
        <v>36640.799999999996</v>
      </c>
      <c r="O70" s="38">
        <f t="shared" si="9"/>
        <v>35355.599999999991</v>
      </c>
      <c r="P70" s="9">
        <f t="shared" si="24"/>
        <v>32029.199999999993</v>
      </c>
      <c r="Q70" s="38">
        <f t="shared" si="20"/>
        <v>28223.999999999996</v>
      </c>
      <c r="R70" s="3">
        <f t="shared" si="21"/>
        <v>51466.859999999993</v>
      </c>
      <c r="S70" s="3">
        <f t="shared" si="22"/>
        <v>72350.009999999995</v>
      </c>
      <c r="T70" s="3">
        <f t="shared" si="25"/>
        <v>192486.87</v>
      </c>
      <c r="U70" s="3"/>
      <c r="V70" s="7"/>
      <c r="W70" s="14"/>
    </row>
    <row r="71" spans="1:23" ht="42" customHeight="1">
      <c r="A71" s="91"/>
      <c r="B71" s="4" t="s">
        <v>56</v>
      </c>
      <c r="C71" s="3">
        <v>33.65</v>
      </c>
      <c r="D71" s="9">
        <v>55.19</v>
      </c>
      <c r="E71" s="3">
        <v>8.4499999999999993</v>
      </c>
      <c r="F71" s="9">
        <v>10.28</v>
      </c>
      <c r="G71" s="8">
        <v>5976.3920000000007</v>
      </c>
      <c r="H71" s="19">
        <v>7586</v>
      </c>
      <c r="I71" s="8">
        <v>2765.0660000000003</v>
      </c>
      <c r="J71" s="19">
        <v>1067</v>
      </c>
      <c r="K71" s="8">
        <v>1728</v>
      </c>
      <c r="L71" s="8">
        <v>3610</v>
      </c>
      <c r="M71" s="8">
        <f>G71+I71+K71+L71</f>
        <v>14079.458000000001</v>
      </c>
      <c r="N71" s="3">
        <f t="shared" si="19"/>
        <v>150605.07840000003</v>
      </c>
      <c r="O71" s="38">
        <f t="shared" si="9"/>
        <v>191167.19999999998</v>
      </c>
      <c r="P71" s="9">
        <f t="shared" si="24"/>
        <v>69679.66320000001</v>
      </c>
      <c r="Q71" s="38">
        <f t="shared" si="20"/>
        <v>26888.399999999998</v>
      </c>
      <c r="R71" s="3">
        <f t="shared" si="21"/>
        <v>77604.479999999996</v>
      </c>
      <c r="S71" s="3">
        <f t="shared" si="22"/>
        <v>162125.09999999998</v>
      </c>
      <c r="T71" s="3">
        <f t="shared" si="25"/>
        <v>460014.32160000002</v>
      </c>
      <c r="U71" s="3"/>
      <c r="V71" s="7"/>
      <c r="W71" s="14"/>
    </row>
    <row r="72" spans="1:23" ht="42" customHeight="1">
      <c r="A72" s="91"/>
      <c r="B72" s="4" t="s">
        <v>12</v>
      </c>
      <c r="C72" s="3">
        <v>28.5</v>
      </c>
      <c r="D72" s="9">
        <v>48.55</v>
      </c>
      <c r="E72" s="3">
        <v>0.5</v>
      </c>
      <c r="F72" s="9">
        <v>0.5</v>
      </c>
      <c r="G72" s="8">
        <v>844568.08700000006</v>
      </c>
      <c r="H72" s="19">
        <v>847507</v>
      </c>
      <c r="I72" s="8">
        <v>269046.13800000004</v>
      </c>
      <c r="J72" s="19">
        <v>261086</v>
      </c>
      <c r="K72" s="8">
        <v>390961</v>
      </c>
      <c r="L72" s="8">
        <v>912391</v>
      </c>
      <c r="M72" s="8">
        <f>G72+I72+K72+L72</f>
        <v>2416966.2250000001</v>
      </c>
      <c r="N72" s="3">
        <f>(C72-E72)*G72</f>
        <v>23647906.436000001</v>
      </c>
      <c r="O72" s="38">
        <f t="shared" si="9"/>
        <v>23730196</v>
      </c>
      <c r="P72" s="9">
        <f t="shared" si="24"/>
        <v>7533291.864000001</v>
      </c>
      <c r="Q72" s="38">
        <f t="shared" si="20"/>
        <v>7310408</v>
      </c>
      <c r="R72" s="3">
        <f t="shared" si="21"/>
        <v>18785676.050000001</v>
      </c>
      <c r="S72" s="3">
        <f t="shared" si="22"/>
        <v>43840387.549999997</v>
      </c>
      <c r="T72" s="3">
        <f t="shared" si="25"/>
        <v>93807261.900000006</v>
      </c>
      <c r="U72" s="3"/>
      <c r="V72" s="7"/>
      <c r="W72" s="14"/>
    </row>
    <row r="73" spans="1:23" ht="37.5" customHeight="1">
      <c r="A73" s="92"/>
      <c r="B73" s="44" t="s">
        <v>7</v>
      </c>
      <c r="C73" s="45"/>
      <c r="D73" s="53"/>
      <c r="E73" s="45"/>
      <c r="F73" s="53"/>
      <c r="G73" s="46">
        <f>SUM(G36:G72)</f>
        <v>6199654.2779999999</v>
      </c>
      <c r="H73" s="47">
        <f>SUM(H36:H72)</f>
        <v>6128107</v>
      </c>
      <c r="I73" s="46">
        <f>SUM(I36:I72)</f>
        <v>4379987.2170000011</v>
      </c>
      <c r="J73" s="47">
        <f t="shared" ref="J73:L73" si="26">SUM(J36:J72)</f>
        <v>4146160</v>
      </c>
      <c r="K73" s="46">
        <f t="shared" si="26"/>
        <v>3398545</v>
      </c>
      <c r="L73" s="46">
        <f t="shared" si="26"/>
        <v>5687310</v>
      </c>
      <c r="M73" s="45">
        <f>SUM(M36:M72)</f>
        <v>19665496.495000001</v>
      </c>
      <c r="N73" s="45">
        <f>SUM(N36:N72)</f>
        <v>160176478.49366003</v>
      </c>
      <c r="O73" s="48">
        <f>SUM(O36:O72)</f>
        <v>158326550.47</v>
      </c>
      <c r="P73" s="49">
        <f>SUM(P36:P72)</f>
        <v>112408415.92818001</v>
      </c>
      <c r="Q73" s="48">
        <f t="shared" ref="Q73:S73" si="27">SUM(Q36:Q72)</f>
        <v>106385514.86</v>
      </c>
      <c r="R73" s="45">
        <f t="shared" si="27"/>
        <v>154540095.45999998</v>
      </c>
      <c r="S73" s="45">
        <f t="shared" si="27"/>
        <v>259429872.31999993</v>
      </c>
      <c r="T73" s="45">
        <f>SUM(T36:T72)</f>
        <v>686554862.20183992</v>
      </c>
      <c r="U73" s="45">
        <v>107359224.84</v>
      </c>
      <c r="V73" s="50">
        <f>S73/3</f>
        <v>86476624.106666639</v>
      </c>
      <c r="W73" s="51">
        <f>T73+U73-V73</f>
        <v>707437462.93517327</v>
      </c>
    </row>
    <row r="74" spans="1:23" ht="47.25" customHeight="1">
      <c r="A74" s="90" t="s">
        <v>14</v>
      </c>
      <c r="B74" s="34" t="s">
        <v>44</v>
      </c>
      <c r="C74" s="11">
        <v>5.05</v>
      </c>
      <c r="D74" s="12">
        <v>5.49</v>
      </c>
      <c r="E74" s="11">
        <v>4.87</v>
      </c>
      <c r="F74" s="12">
        <v>5.49</v>
      </c>
      <c r="G74" s="13">
        <v>5618415.8289999999</v>
      </c>
      <c r="H74" s="18">
        <v>5525826</v>
      </c>
      <c r="I74" s="13">
        <v>4769387.1970000006</v>
      </c>
      <c r="J74" s="18">
        <v>4658379</v>
      </c>
      <c r="K74" s="13">
        <v>0</v>
      </c>
      <c r="L74" s="13">
        <v>0</v>
      </c>
      <c r="M74" s="13">
        <f>G74+I74+K74+L74</f>
        <v>10387803.026000001</v>
      </c>
      <c r="N74" s="11">
        <f t="shared" ref="N74:N89" si="28">(C74-E74)*G74</f>
        <v>1011314.8492199983</v>
      </c>
      <c r="O74" s="38">
        <f t="shared" ref="O74:O94" si="29">(C74-E74)*H74</f>
        <v>994648.67999999842</v>
      </c>
      <c r="P74" s="54">
        <f t="shared" si="24"/>
        <v>858489.69545999879</v>
      </c>
      <c r="Q74" s="35">
        <f t="shared" ref="Q74:Q89" si="30">(C74-E74)*J74</f>
        <v>838508.21999999869</v>
      </c>
      <c r="R74" s="11">
        <f t="shared" ref="R74:R89" si="31">(D74-F74)*K74</f>
        <v>0</v>
      </c>
      <c r="S74" s="11">
        <f t="shared" ref="S74:S89" si="32">(D74-F74)*L74</f>
        <v>0</v>
      </c>
      <c r="T74" s="3">
        <f>N74+P74+R74+S74</f>
        <v>1869804.544679997</v>
      </c>
      <c r="U74" s="11"/>
      <c r="V74" s="36"/>
      <c r="W74" s="37"/>
    </row>
    <row r="75" spans="1:23" ht="47.25" customHeight="1">
      <c r="A75" s="91"/>
      <c r="B75" s="6" t="s">
        <v>45</v>
      </c>
      <c r="C75" s="3">
        <v>5.74</v>
      </c>
      <c r="D75" s="9">
        <v>6.32</v>
      </c>
      <c r="E75" s="3">
        <v>5.19</v>
      </c>
      <c r="F75" s="9">
        <v>5.87</v>
      </c>
      <c r="G75" s="8">
        <v>143956.916</v>
      </c>
      <c r="H75" s="19">
        <v>140666</v>
      </c>
      <c r="I75" s="8">
        <v>118388.68100000001</v>
      </c>
      <c r="J75" s="19">
        <v>105348</v>
      </c>
      <c r="K75" s="8">
        <v>93022</v>
      </c>
      <c r="L75" s="8">
        <v>127797</v>
      </c>
      <c r="M75" s="8">
        <f t="shared" ref="M75:M94" si="33">G75+I75+K75+L75</f>
        <v>483164.59700000001</v>
      </c>
      <c r="N75" s="3">
        <f t="shared" si="28"/>
        <v>79176.30379999998</v>
      </c>
      <c r="O75" s="38">
        <f t="shared" si="29"/>
        <v>77366.299999999974</v>
      </c>
      <c r="P75" s="9">
        <f t="shared" si="24"/>
        <v>65113.774549999987</v>
      </c>
      <c r="Q75" s="38">
        <f t="shared" si="30"/>
        <v>57941.39999999998</v>
      </c>
      <c r="R75" s="3">
        <f t="shared" si="31"/>
        <v>41859.900000000016</v>
      </c>
      <c r="S75" s="3">
        <f t="shared" si="32"/>
        <v>57508.650000000023</v>
      </c>
      <c r="T75" s="3">
        <f>N75+P75+R75+S75</f>
        <v>243658.62835000001</v>
      </c>
      <c r="U75" s="3"/>
      <c r="V75" s="7"/>
      <c r="W75" s="14"/>
    </row>
    <row r="76" spans="1:23" ht="47.25" customHeight="1">
      <c r="A76" s="91"/>
      <c r="B76" s="6" t="s">
        <v>46</v>
      </c>
      <c r="C76" s="3">
        <v>2.35</v>
      </c>
      <c r="D76" s="9">
        <v>2.71</v>
      </c>
      <c r="E76" s="3">
        <v>2.17</v>
      </c>
      <c r="F76" s="9">
        <v>2.62</v>
      </c>
      <c r="G76" s="8">
        <v>61344.335999999996</v>
      </c>
      <c r="H76" s="19">
        <v>61580</v>
      </c>
      <c r="I76" s="8">
        <v>47785.32</v>
      </c>
      <c r="J76" s="19">
        <v>43183</v>
      </c>
      <c r="K76" s="8">
        <v>36557</v>
      </c>
      <c r="L76" s="8">
        <v>51412</v>
      </c>
      <c r="M76" s="8">
        <f t="shared" si="33"/>
        <v>197098.65599999999</v>
      </c>
      <c r="N76" s="3">
        <f t="shared" si="28"/>
        <v>11041.980480000009</v>
      </c>
      <c r="O76" s="38">
        <f t="shared" si="29"/>
        <v>11084.400000000011</v>
      </c>
      <c r="P76" s="9">
        <f t="shared" si="24"/>
        <v>8601.3576000000085</v>
      </c>
      <c r="Q76" s="38">
        <f t="shared" si="30"/>
        <v>7772.9400000000069</v>
      </c>
      <c r="R76" s="3">
        <f t="shared" si="31"/>
        <v>3290.1299999999947</v>
      </c>
      <c r="S76" s="3">
        <f t="shared" si="32"/>
        <v>4627.0799999999927</v>
      </c>
      <c r="T76" s="3">
        <f t="shared" ref="T76:T89" si="34">N76+P76+R76+S76</f>
        <v>27560.54808</v>
      </c>
      <c r="U76" s="3"/>
      <c r="V76" s="7"/>
      <c r="W76" s="14"/>
    </row>
    <row r="77" spans="1:23" ht="47.25" customHeight="1">
      <c r="A77" s="91"/>
      <c r="B77" s="6" t="s">
        <v>84</v>
      </c>
      <c r="C77" s="3">
        <v>4.37</v>
      </c>
      <c r="D77" s="9">
        <v>4.8</v>
      </c>
      <c r="E77" s="3">
        <v>3.94</v>
      </c>
      <c r="F77" s="9">
        <v>4.46</v>
      </c>
      <c r="G77" s="8">
        <v>11492</v>
      </c>
      <c r="H77" s="19">
        <v>11901</v>
      </c>
      <c r="I77" s="8">
        <v>1991</v>
      </c>
      <c r="J77" s="19">
        <v>4755</v>
      </c>
      <c r="K77" s="8">
        <v>1670</v>
      </c>
      <c r="L77" s="8">
        <v>9730</v>
      </c>
      <c r="M77" s="8">
        <f t="shared" si="33"/>
        <v>24883</v>
      </c>
      <c r="N77" s="3">
        <f t="shared" si="28"/>
        <v>4941.5600000000022</v>
      </c>
      <c r="O77" s="38">
        <f t="shared" si="29"/>
        <v>5117.4300000000021</v>
      </c>
      <c r="P77" s="9">
        <f t="shared" si="24"/>
        <v>856.13000000000034</v>
      </c>
      <c r="Q77" s="38">
        <f t="shared" si="30"/>
        <v>2044.6500000000008</v>
      </c>
      <c r="R77" s="3">
        <f t="shared" si="31"/>
        <v>567.79999999999973</v>
      </c>
      <c r="S77" s="3">
        <f t="shared" si="32"/>
        <v>3308.1999999999985</v>
      </c>
      <c r="T77" s="3">
        <f t="shared" si="34"/>
        <v>9673.69</v>
      </c>
      <c r="U77" s="3"/>
      <c r="V77" s="7"/>
      <c r="W77" s="14"/>
    </row>
    <row r="78" spans="1:23" ht="47.25" customHeight="1">
      <c r="A78" s="91"/>
      <c r="B78" s="6" t="s">
        <v>73</v>
      </c>
      <c r="C78" s="3">
        <v>3.84</v>
      </c>
      <c r="D78" s="9">
        <v>4.18</v>
      </c>
      <c r="E78" s="3">
        <v>3.7</v>
      </c>
      <c r="F78" s="9">
        <v>4.18</v>
      </c>
      <c r="G78" s="8">
        <v>1142624.0630000001</v>
      </c>
      <c r="H78" s="19">
        <v>1128365</v>
      </c>
      <c r="I78" s="8">
        <v>975904.93300000008</v>
      </c>
      <c r="J78" s="19">
        <v>959144</v>
      </c>
      <c r="K78" s="8">
        <v>0</v>
      </c>
      <c r="L78" s="8">
        <v>0</v>
      </c>
      <c r="M78" s="8">
        <f t="shared" si="33"/>
        <v>2118528.9960000003</v>
      </c>
      <c r="N78" s="3">
        <f t="shared" si="28"/>
        <v>159967.36881999965</v>
      </c>
      <c r="O78" s="38">
        <f t="shared" si="29"/>
        <v>157971.09999999963</v>
      </c>
      <c r="P78" s="9">
        <f t="shared" si="24"/>
        <v>136626.69061999969</v>
      </c>
      <c r="Q78" s="38">
        <f t="shared" si="30"/>
        <v>134280.15999999968</v>
      </c>
      <c r="R78" s="3">
        <f t="shared" si="31"/>
        <v>0</v>
      </c>
      <c r="S78" s="3">
        <f t="shared" si="32"/>
        <v>0</v>
      </c>
      <c r="T78" s="3">
        <f t="shared" si="34"/>
        <v>296594.05943999934</v>
      </c>
      <c r="U78" s="3"/>
      <c r="V78" s="7"/>
      <c r="W78" s="14"/>
    </row>
    <row r="79" spans="1:23" ht="47.25" customHeight="1">
      <c r="A79" s="91"/>
      <c r="B79" s="6" t="s">
        <v>87</v>
      </c>
      <c r="C79" s="3">
        <v>4.37</v>
      </c>
      <c r="D79" s="9">
        <v>4.8</v>
      </c>
      <c r="E79" s="3">
        <v>3.94</v>
      </c>
      <c r="F79" s="9">
        <v>4.46</v>
      </c>
      <c r="G79" s="8">
        <v>16795.038</v>
      </c>
      <c r="H79" s="19">
        <v>15906</v>
      </c>
      <c r="I79" s="8">
        <v>18080.845000000001</v>
      </c>
      <c r="J79" s="19">
        <v>10420</v>
      </c>
      <c r="K79" s="8">
        <v>9520</v>
      </c>
      <c r="L79" s="8">
        <v>11031</v>
      </c>
      <c r="M79" s="8">
        <f t="shared" si="33"/>
        <v>55426.883000000002</v>
      </c>
      <c r="N79" s="3">
        <f t="shared" si="28"/>
        <v>7221.8663400000032</v>
      </c>
      <c r="O79" s="38">
        <f t="shared" si="29"/>
        <v>6839.5800000000027</v>
      </c>
      <c r="P79" s="9">
        <f t="shared" si="24"/>
        <v>7774.7633500000038</v>
      </c>
      <c r="Q79" s="38">
        <f t="shared" si="30"/>
        <v>4480.6000000000013</v>
      </c>
      <c r="R79" s="3">
        <f t="shared" si="31"/>
        <v>3236.7999999999988</v>
      </c>
      <c r="S79" s="3">
        <f t="shared" si="32"/>
        <v>3750.5399999999986</v>
      </c>
      <c r="T79" s="3">
        <f t="shared" si="34"/>
        <v>21983.969690000002</v>
      </c>
      <c r="U79" s="3"/>
      <c r="V79" s="7"/>
      <c r="W79" s="14"/>
    </row>
    <row r="80" spans="1:23" ht="47.25" customHeight="1">
      <c r="A80" s="91"/>
      <c r="B80" s="4" t="s">
        <v>74</v>
      </c>
      <c r="C80" s="3">
        <v>1.78</v>
      </c>
      <c r="D80" s="9">
        <v>2.06</v>
      </c>
      <c r="E80" s="3">
        <v>1.65</v>
      </c>
      <c r="F80" s="9">
        <v>1.99</v>
      </c>
      <c r="G80" s="8">
        <v>6877.7570000000005</v>
      </c>
      <c r="H80" s="19">
        <v>8336</v>
      </c>
      <c r="I80" s="8">
        <v>7167.884</v>
      </c>
      <c r="J80" s="19">
        <v>4130</v>
      </c>
      <c r="K80" s="8">
        <v>3374</v>
      </c>
      <c r="L80" s="8">
        <v>4479</v>
      </c>
      <c r="M80" s="8">
        <f t="shared" si="33"/>
        <v>21898.641</v>
      </c>
      <c r="N80" s="3">
        <f t="shared" si="28"/>
        <v>894.10841000000084</v>
      </c>
      <c r="O80" s="38">
        <f t="shared" si="29"/>
        <v>1083.680000000001</v>
      </c>
      <c r="P80" s="9">
        <f>(C80-E80)*I80</f>
        <v>931.82492000000082</v>
      </c>
      <c r="Q80" s="38">
        <f t="shared" si="30"/>
        <v>536.90000000000043</v>
      </c>
      <c r="R80" s="3">
        <f t="shared" si="31"/>
        <v>236.18000000000021</v>
      </c>
      <c r="S80" s="3">
        <f t="shared" si="32"/>
        <v>313.53000000000026</v>
      </c>
      <c r="T80" s="3">
        <f t="shared" si="34"/>
        <v>2375.6433300000022</v>
      </c>
      <c r="U80" s="3"/>
      <c r="V80" s="7"/>
      <c r="W80" s="14"/>
    </row>
    <row r="81" spans="1:23" ht="47.25" customHeight="1">
      <c r="A81" s="91"/>
      <c r="B81" s="4" t="s">
        <v>75</v>
      </c>
      <c r="C81" s="3">
        <v>3.84</v>
      </c>
      <c r="D81" s="9">
        <v>4.18</v>
      </c>
      <c r="E81" s="3">
        <v>3.7</v>
      </c>
      <c r="F81" s="9">
        <v>4.18</v>
      </c>
      <c r="G81" s="8">
        <v>3369</v>
      </c>
      <c r="H81" s="19">
        <v>867</v>
      </c>
      <c r="I81" s="8">
        <v>1743</v>
      </c>
      <c r="J81" s="19">
        <v>773</v>
      </c>
      <c r="K81" s="8">
        <v>0</v>
      </c>
      <c r="L81" s="8">
        <v>0</v>
      </c>
      <c r="M81" s="8">
        <f t="shared" si="33"/>
        <v>5112</v>
      </c>
      <c r="N81" s="3">
        <f t="shared" si="28"/>
        <v>471.65999999999894</v>
      </c>
      <c r="O81" s="38">
        <f t="shared" si="29"/>
        <v>121.37999999999973</v>
      </c>
      <c r="P81" s="9">
        <f t="shared" si="24"/>
        <v>244.01999999999944</v>
      </c>
      <c r="Q81" s="38">
        <f t="shared" si="30"/>
        <v>108.21999999999976</v>
      </c>
      <c r="R81" s="3">
        <f t="shared" si="31"/>
        <v>0</v>
      </c>
      <c r="S81" s="3">
        <f t="shared" si="32"/>
        <v>0</v>
      </c>
      <c r="T81" s="3">
        <f t="shared" si="34"/>
        <v>715.67999999999836</v>
      </c>
      <c r="U81" s="3"/>
      <c r="V81" s="7"/>
      <c r="W81" s="14"/>
    </row>
    <row r="82" spans="1:23" ht="47.25" customHeight="1">
      <c r="A82" s="91"/>
      <c r="B82" s="10" t="s">
        <v>76</v>
      </c>
      <c r="C82" s="3">
        <v>4.37</v>
      </c>
      <c r="D82" s="9">
        <v>4.8</v>
      </c>
      <c r="E82" s="3">
        <v>3.94</v>
      </c>
      <c r="F82" s="9">
        <v>4.46</v>
      </c>
      <c r="G82" s="8">
        <v>1344</v>
      </c>
      <c r="H82" s="19">
        <v>2398</v>
      </c>
      <c r="I82" s="8">
        <v>1104</v>
      </c>
      <c r="J82" s="19">
        <v>961</v>
      </c>
      <c r="K82" s="8">
        <v>970</v>
      </c>
      <c r="L82" s="8">
        <v>1178</v>
      </c>
      <c r="M82" s="8">
        <f t="shared" si="33"/>
        <v>4596</v>
      </c>
      <c r="N82" s="3">
        <f t="shared" si="28"/>
        <v>577.92000000000019</v>
      </c>
      <c r="O82" s="38">
        <f t="shared" si="29"/>
        <v>1031.1400000000003</v>
      </c>
      <c r="P82" s="9">
        <f t="shared" si="24"/>
        <v>474.7200000000002</v>
      </c>
      <c r="Q82" s="38">
        <f t="shared" si="30"/>
        <v>413.23000000000013</v>
      </c>
      <c r="R82" s="3">
        <f t="shared" si="31"/>
        <v>329.79999999999984</v>
      </c>
      <c r="S82" s="3">
        <f t="shared" si="32"/>
        <v>400.51999999999981</v>
      </c>
      <c r="T82" s="3">
        <f t="shared" si="34"/>
        <v>1782.9599999999998</v>
      </c>
      <c r="U82" s="3"/>
      <c r="V82" s="7"/>
      <c r="W82" s="14"/>
    </row>
    <row r="83" spans="1:23" ht="47.25" customHeight="1">
      <c r="A83" s="91"/>
      <c r="B83" s="4" t="s">
        <v>77</v>
      </c>
      <c r="C83" s="3">
        <v>1.78</v>
      </c>
      <c r="D83" s="9">
        <v>2.06</v>
      </c>
      <c r="E83" s="3">
        <v>1.65</v>
      </c>
      <c r="F83" s="9">
        <v>1.99</v>
      </c>
      <c r="G83" s="8">
        <v>470</v>
      </c>
      <c r="H83" s="19">
        <v>2266</v>
      </c>
      <c r="I83" s="8">
        <v>398</v>
      </c>
      <c r="J83" s="19">
        <v>375</v>
      </c>
      <c r="K83" s="8">
        <v>350</v>
      </c>
      <c r="L83" s="8">
        <v>392</v>
      </c>
      <c r="M83" s="8">
        <f t="shared" si="33"/>
        <v>1610</v>
      </c>
      <c r="N83" s="3">
        <f t="shared" si="28"/>
        <v>61.100000000000051</v>
      </c>
      <c r="O83" s="38">
        <f t="shared" si="29"/>
        <v>294.58000000000027</v>
      </c>
      <c r="P83" s="9">
        <f t="shared" si="24"/>
        <v>51.740000000000045</v>
      </c>
      <c r="Q83" s="38">
        <f t="shared" si="30"/>
        <v>48.750000000000043</v>
      </c>
      <c r="R83" s="3">
        <f t="shared" si="31"/>
        <v>24.500000000000021</v>
      </c>
      <c r="S83" s="3">
        <f t="shared" si="32"/>
        <v>27.440000000000026</v>
      </c>
      <c r="T83" s="3">
        <f t="shared" si="34"/>
        <v>164.78000000000014</v>
      </c>
      <c r="U83" s="3"/>
      <c r="V83" s="7"/>
      <c r="W83" s="14"/>
    </row>
    <row r="84" spans="1:23" ht="47.25" customHeight="1">
      <c r="A84" s="91"/>
      <c r="B84" s="4" t="s">
        <v>57</v>
      </c>
      <c r="C84" s="3">
        <v>3.68</v>
      </c>
      <c r="D84" s="9">
        <v>4.07</v>
      </c>
      <c r="E84" s="3">
        <v>3.55</v>
      </c>
      <c r="F84" s="9">
        <v>4.07</v>
      </c>
      <c r="G84" s="8">
        <v>98296.725000000006</v>
      </c>
      <c r="H84" s="19">
        <v>79596</v>
      </c>
      <c r="I84" s="8">
        <v>146506.856</v>
      </c>
      <c r="J84" s="19">
        <v>143571</v>
      </c>
      <c r="K84" s="8">
        <v>0</v>
      </c>
      <c r="L84" s="8">
        <v>0</v>
      </c>
      <c r="M84" s="8">
        <f t="shared" si="33"/>
        <v>244803.58100000001</v>
      </c>
      <c r="N84" s="3">
        <f t="shared" si="28"/>
        <v>12778.574250000034</v>
      </c>
      <c r="O84" s="38">
        <f t="shared" si="29"/>
        <v>10347.480000000027</v>
      </c>
      <c r="P84" s="9">
        <f t="shared" si="24"/>
        <v>19045.891280000051</v>
      </c>
      <c r="Q84" s="38">
        <f t="shared" si="30"/>
        <v>18664.230000000047</v>
      </c>
      <c r="R84" s="3">
        <f t="shared" si="31"/>
        <v>0</v>
      </c>
      <c r="S84" s="3">
        <f t="shared" si="32"/>
        <v>0</v>
      </c>
      <c r="T84" s="3">
        <f t="shared" si="34"/>
        <v>31824.465530000085</v>
      </c>
      <c r="U84" s="3"/>
      <c r="V84" s="7"/>
      <c r="W84" s="14"/>
    </row>
    <row r="85" spans="1:23" ht="47.25" customHeight="1">
      <c r="A85" s="91"/>
      <c r="B85" s="4" t="s">
        <v>58</v>
      </c>
      <c r="C85" s="3">
        <v>5.05</v>
      </c>
      <c r="D85" s="9">
        <v>5.49</v>
      </c>
      <c r="E85" s="3">
        <v>4.87</v>
      </c>
      <c r="F85" s="9">
        <v>5.49</v>
      </c>
      <c r="G85" s="8">
        <v>81814</v>
      </c>
      <c r="H85" s="19">
        <v>166482</v>
      </c>
      <c r="I85" s="8">
        <v>78669</v>
      </c>
      <c r="J85" s="19">
        <v>120701</v>
      </c>
      <c r="K85" s="8">
        <v>0</v>
      </c>
      <c r="L85" s="8">
        <v>0</v>
      </c>
      <c r="M85" s="8">
        <f>G85+I85+K85+L85</f>
        <v>160483</v>
      </c>
      <c r="N85" s="3">
        <f t="shared" si="28"/>
        <v>14726.519999999977</v>
      </c>
      <c r="O85" s="38">
        <f t="shared" si="29"/>
        <v>29966.759999999951</v>
      </c>
      <c r="P85" s="9">
        <f t="shared" si="24"/>
        <v>14160.419999999978</v>
      </c>
      <c r="Q85" s="38">
        <f t="shared" si="30"/>
        <v>21726.179999999964</v>
      </c>
      <c r="R85" s="3">
        <f t="shared" si="31"/>
        <v>0</v>
      </c>
      <c r="S85" s="3">
        <f t="shared" si="32"/>
        <v>0</v>
      </c>
      <c r="T85" s="3">
        <f t="shared" si="34"/>
        <v>28886.939999999955</v>
      </c>
      <c r="U85" s="3"/>
      <c r="V85" s="7"/>
      <c r="W85" s="14"/>
    </row>
    <row r="86" spans="1:23" ht="47.25" customHeight="1">
      <c r="A86" s="91"/>
      <c r="B86" s="4" t="s">
        <v>35</v>
      </c>
      <c r="C86" s="3">
        <v>3.84</v>
      </c>
      <c r="D86" s="9">
        <v>4.2300000000000004</v>
      </c>
      <c r="E86" s="3">
        <v>3.7</v>
      </c>
      <c r="F86" s="9">
        <v>4.2300000000000004</v>
      </c>
      <c r="G86" s="8">
        <v>11947.31</v>
      </c>
      <c r="H86" s="19">
        <v>9568</v>
      </c>
      <c r="I86" s="8">
        <v>5365.99</v>
      </c>
      <c r="J86" s="19">
        <v>5390</v>
      </c>
      <c r="K86" s="8">
        <v>0</v>
      </c>
      <c r="L86" s="8">
        <v>0</v>
      </c>
      <c r="M86" s="8">
        <f t="shared" si="33"/>
        <v>17313.3</v>
      </c>
      <c r="N86" s="3">
        <f t="shared" si="28"/>
        <v>1672.6233999999961</v>
      </c>
      <c r="O86" s="38">
        <f t="shared" si="29"/>
        <v>1339.519999999997</v>
      </c>
      <c r="P86" s="9">
        <f t="shared" si="24"/>
        <v>751.2385999999982</v>
      </c>
      <c r="Q86" s="38">
        <f t="shared" si="30"/>
        <v>754.59999999999832</v>
      </c>
      <c r="R86" s="3">
        <f t="shared" si="31"/>
        <v>0</v>
      </c>
      <c r="S86" s="3">
        <f t="shared" si="32"/>
        <v>0</v>
      </c>
      <c r="T86" s="3">
        <f t="shared" si="34"/>
        <v>2423.8619999999942</v>
      </c>
      <c r="U86" s="3"/>
      <c r="V86" s="7"/>
      <c r="W86" s="14"/>
    </row>
    <row r="87" spans="1:23" ht="47.25" customHeight="1">
      <c r="A87" s="91"/>
      <c r="B87" s="4" t="s">
        <v>59</v>
      </c>
      <c r="C87" s="3">
        <v>5.05</v>
      </c>
      <c r="D87" s="9">
        <v>5.49</v>
      </c>
      <c r="E87" s="3">
        <v>4.87</v>
      </c>
      <c r="F87" s="9">
        <v>5.49</v>
      </c>
      <c r="G87" s="8">
        <v>150578.736</v>
      </c>
      <c r="H87" s="19">
        <v>156209</v>
      </c>
      <c r="I87" s="8">
        <v>106831.83499999999</v>
      </c>
      <c r="J87" s="19">
        <v>101063</v>
      </c>
      <c r="K87" s="8">
        <v>0</v>
      </c>
      <c r="L87" s="8">
        <v>0</v>
      </c>
      <c r="M87" s="8">
        <f t="shared" si="33"/>
        <v>257410.571</v>
      </c>
      <c r="N87" s="3">
        <f t="shared" si="28"/>
        <v>27104.172479999957</v>
      </c>
      <c r="O87" s="38">
        <f t="shared" si="29"/>
        <v>28117.619999999955</v>
      </c>
      <c r="P87" s="9">
        <f t="shared" si="24"/>
        <v>19229.730299999967</v>
      </c>
      <c r="Q87" s="38">
        <f t="shared" si="30"/>
        <v>18191.339999999971</v>
      </c>
      <c r="R87" s="3">
        <f t="shared" si="31"/>
        <v>0</v>
      </c>
      <c r="S87" s="3">
        <f t="shared" si="32"/>
        <v>0</v>
      </c>
      <c r="T87" s="3">
        <f t="shared" si="34"/>
        <v>46333.902779999924</v>
      </c>
      <c r="U87" s="3"/>
      <c r="V87" s="7"/>
      <c r="W87" s="14"/>
    </row>
    <row r="88" spans="1:23" ht="47.25" customHeight="1">
      <c r="A88" s="91"/>
      <c r="B88" s="4" t="s">
        <v>83</v>
      </c>
      <c r="C88" s="3">
        <v>3.84</v>
      </c>
      <c r="D88" s="9">
        <v>4.18</v>
      </c>
      <c r="E88" s="3">
        <v>3.7</v>
      </c>
      <c r="F88" s="9">
        <v>4.18</v>
      </c>
      <c r="G88" s="8">
        <v>36161</v>
      </c>
      <c r="H88" s="19">
        <v>41756</v>
      </c>
      <c r="I88" s="8">
        <v>18853.620000000003</v>
      </c>
      <c r="J88" s="19">
        <v>16694</v>
      </c>
      <c r="K88" s="8">
        <v>0</v>
      </c>
      <c r="L88" s="8">
        <v>0</v>
      </c>
      <c r="M88" s="8">
        <f t="shared" si="33"/>
        <v>55014.62</v>
      </c>
      <c r="N88" s="3">
        <f t="shared" si="28"/>
        <v>5062.5399999999881</v>
      </c>
      <c r="O88" s="38">
        <f t="shared" si="29"/>
        <v>5845.8399999999865</v>
      </c>
      <c r="P88" s="9">
        <f t="shared" si="24"/>
        <v>2639.5067999999942</v>
      </c>
      <c r="Q88" s="38">
        <f t="shared" si="30"/>
        <v>2337.1599999999949</v>
      </c>
      <c r="R88" s="3">
        <f t="shared" si="31"/>
        <v>0</v>
      </c>
      <c r="S88" s="3">
        <f t="shared" si="32"/>
        <v>0</v>
      </c>
      <c r="T88" s="3">
        <f>N88+P88+R88+S88</f>
        <v>7702.0467999999819</v>
      </c>
      <c r="U88" s="3"/>
      <c r="V88" s="7"/>
      <c r="W88" s="14"/>
    </row>
    <row r="89" spans="1:23" ht="47.25" customHeight="1">
      <c r="A89" s="91"/>
      <c r="B89" s="4" t="s">
        <v>85</v>
      </c>
      <c r="C89" s="3">
        <v>1.78</v>
      </c>
      <c r="D89" s="9">
        <v>2.06</v>
      </c>
      <c r="E89" s="3">
        <v>1.65</v>
      </c>
      <c r="F89" s="9">
        <v>1.99</v>
      </c>
      <c r="G89" s="8">
        <v>5491</v>
      </c>
      <c r="H89" s="19">
        <v>6392</v>
      </c>
      <c r="I89" s="8">
        <v>785</v>
      </c>
      <c r="J89" s="19">
        <v>2609</v>
      </c>
      <c r="K89" s="8">
        <v>473</v>
      </c>
      <c r="L89" s="8">
        <v>4820</v>
      </c>
      <c r="M89" s="8">
        <f>G89+I89+K89+L89</f>
        <v>11569</v>
      </c>
      <c r="N89" s="3">
        <f t="shared" si="28"/>
        <v>713.83000000000061</v>
      </c>
      <c r="O89" s="38">
        <f t="shared" si="29"/>
        <v>830.96000000000072</v>
      </c>
      <c r="P89" s="9">
        <f t="shared" si="24"/>
        <v>102.0500000000001</v>
      </c>
      <c r="Q89" s="38">
        <f t="shared" si="30"/>
        <v>339.1700000000003</v>
      </c>
      <c r="R89" s="3">
        <f t="shared" si="31"/>
        <v>33.110000000000028</v>
      </c>
      <c r="S89" s="3">
        <f t="shared" si="32"/>
        <v>337.40000000000032</v>
      </c>
      <c r="T89" s="3">
        <f t="shared" si="34"/>
        <v>1186.390000000001</v>
      </c>
      <c r="U89" s="3"/>
      <c r="V89" s="7"/>
      <c r="W89" s="14"/>
    </row>
    <row r="90" spans="1:23" ht="36" customHeight="1">
      <c r="A90" s="92"/>
      <c r="B90" s="44" t="s">
        <v>7</v>
      </c>
      <c r="C90" s="45"/>
      <c r="D90" s="45"/>
      <c r="E90" s="45"/>
      <c r="F90" s="53"/>
      <c r="G90" s="46">
        <f>SUM(G74:G89)</f>
        <v>7390977.709999999</v>
      </c>
      <c r="H90" s="47">
        <f>SUM(H74:H89)</f>
        <v>7358114</v>
      </c>
      <c r="I90" s="46">
        <f>SUM(I74:I89)</f>
        <v>6298963.1610000003</v>
      </c>
      <c r="J90" s="47">
        <f t="shared" ref="J90:L90" si="35">SUM(J74:J89)</f>
        <v>6177496</v>
      </c>
      <c r="K90" s="46">
        <f>SUM(K74:K89)</f>
        <v>145936</v>
      </c>
      <c r="L90" s="46">
        <f t="shared" si="35"/>
        <v>210839</v>
      </c>
      <c r="M90" s="46">
        <f>SUM(M74:M89)</f>
        <v>14046715.870999999</v>
      </c>
      <c r="N90" s="45">
        <f>SUM(N74:N89)</f>
        <v>1337726.977199998</v>
      </c>
      <c r="O90" s="45">
        <f>SUM(O74:O89)</f>
        <v>1332006.4499999976</v>
      </c>
      <c r="P90" s="49">
        <f>SUM(P74:P89)</f>
        <v>1135093.5534799986</v>
      </c>
      <c r="Q90" s="48">
        <f t="shared" ref="Q90:S90" si="36">SUM(Q74:Q89)</f>
        <v>1108147.7499999984</v>
      </c>
      <c r="R90" s="45">
        <f t="shared" si="36"/>
        <v>49578.220000000016</v>
      </c>
      <c r="S90" s="45">
        <f t="shared" si="36"/>
        <v>70273.360000000015</v>
      </c>
      <c r="T90" s="45">
        <f>SUM(T74:T89)</f>
        <v>2592672.1106799971</v>
      </c>
      <c r="U90" s="45">
        <v>864643.57</v>
      </c>
      <c r="V90" s="50">
        <f>S90/3</f>
        <v>23424.453333333338</v>
      </c>
      <c r="W90" s="51">
        <f>T90+U90-V90</f>
        <v>3433891.2273466638</v>
      </c>
    </row>
    <row r="91" spans="1:23" ht="41.25" customHeight="1">
      <c r="A91" s="90" t="s">
        <v>8</v>
      </c>
      <c r="B91" s="34" t="s">
        <v>26</v>
      </c>
      <c r="C91" s="11">
        <v>75.89</v>
      </c>
      <c r="D91" s="12">
        <v>93.58</v>
      </c>
      <c r="E91" s="11">
        <v>3.58</v>
      </c>
      <c r="F91" s="12">
        <v>3.95</v>
      </c>
      <c r="G91" s="13">
        <v>55593</v>
      </c>
      <c r="H91" s="18">
        <v>53000</v>
      </c>
      <c r="I91" s="13">
        <v>39074</v>
      </c>
      <c r="J91" s="18">
        <v>38000</v>
      </c>
      <c r="K91" s="13">
        <v>45000</v>
      </c>
      <c r="L91" s="13">
        <v>42300</v>
      </c>
      <c r="M91" s="13">
        <f>G91+I91+K91+L91</f>
        <v>181967</v>
      </c>
      <c r="N91" s="11">
        <f>(C91-E91)*G91</f>
        <v>4019929.83</v>
      </c>
      <c r="O91" s="38">
        <f t="shared" si="29"/>
        <v>3832430</v>
      </c>
      <c r="P91" s="54">
        <f t="shared" si="24"/>
        <v>2825440.94</v>
      </c>
      <c r="Q91" s="35">
        <f t="shared" ref="Q91:R94" si="37">(C91-E91)*J91</f>
        <v>2747780</v>
      </c>
      <c r="R91" s="11">
        <f t="shared" si="37"/>
        <v>4033350</v>
      </c>
      <c r="S91" s="11">
        <f>(D91-F91)*L91</f>
        <v>3791349</v>
      </c>
      <c r="T91" s="11">
        <f>N91+P91+R91+S91</f>
        <v>14670069.77</v>
      </c>
      <c r="U91" s="11"/>
      <c r="V91" s="36"/>
      <c r="W91" s="37"/>
    </row>
    <row r="92" spans="1:23" ht="52.5" customHeight="1">
      <c r="A92" s="91"/>
      <c r="B92" s="6" t="s">
        <v>27</v>
      </c>
      <c r="C92" s="3">
        <v>75.89</v>
      </c>
      <c r="D92" s="9">
        <v>93.58</v>
      </c>
      <c r="E92" s="3">
        <v>4.08</v>
      </c>
      <c r="F92" s="9">
        <v>4.55</v>
      </c>
      <c r="G92" s="8">
        <v>13565</v>
      </c>
      <c r="H92" s="19">
        <v>10400</v>
      </c>
      <c r="I92" s="8">
        <v>7003</v>
      </c>
      <c r="J92" s="19">
        <v>7300</v>
      </c>
      <c r="K92" s="8">
        <v>5500</v>
      </c>
      <c r="L92" s="8">
        <v>8600</v>
      </c>
      <c r="M92" s="8">
        <f t="shared" si="33"/>
        <v>34668</v>
      </c>
      <c r="N92" s="3">
        <f>(C92-E92)*G92</f>
        <v>974102.65</v>
      </c>
      <c r="O92" s="38">
        <f t="shared" si="29"/>
        <v>746824</v>
      </c>
      <c r="P92" s="9">
        <f>(C92-E92)*I92</f>
        <v>502885.43</v>
      </c>
      <c r="Q92" s="38">
        <f t="shared" si="37"/>
        <v>524213</v>
      </c>
      <c r="R92" s="3">
        <f t="shared" si="37"/>
        <v>489665</v>
      </c>
      <c r="S92" s="3">
        <f>(D92-F92)*L92</f>
        <v>765658</v>
      </c>
      <c r="T92" s="3">
        <f>N92+P92+R92+S92</f>
        <v>2732311.08</v>
      </c>
      <c r="U92" s="3"/>
      <c r="V92" s="7"/>
      <c r="W92" s="14"/>
    </row>
    <row r="93" spans="1:23" ht="52.5" customHeight="1">
      <c r="A93" s="91"/>
      <c r="B93" s="6" t="s">
        <v>28</v>
      </c>
      <c r="C93" s="3">
        <v>75.89</v>
      </c>
      <c r="D93" s="9">
        <v>93.58</v>
      </c>
      <c r="E93" s="3">
        <v>1.67</v>
      </c>
      <c r="F93" s="9">
        <v>1.95</v>
      </c>
      <c r="G93" s="8">
        <v>5927</v>
      </c>
      <c r="H93" s="19">
        <v>4500</v>
      </c>
      <c r="I93" s="8">
        <v>3011</v>
      </c>
      <c r="J93" s="19">
        <v>3000</v>
      </c>
      <c r="K93" s="8">
        <v>1900</v>
      </c>
      <c r="L93" s="8">
        <v>3300</v>
      </c>
      <c r="M93" s="8">
        <f>G93+I93+K93+L93</f>
        <v>14138</v>
      </c>
      <c r="N93" s="3">
        <f>(C93-E93)*G93</f>
        <v>439901.94</v>
      </c>
      <c r="O93" s="38">
        <f t="shared" si="29"/>
        <v>333990</v>
      </c>
      <c r="P93" s="9">
        <f t="shared" si="24"/>
        <v>223476.41999999998</v>
      </c>
      <c r="Q93" s="38">
        <f t="shared" si="37"/>
        <v>222660</v>
      </c>
      <c r="R93" s="3">
        <f t="shared" si="37"/>
        <v>174097</v>
      </c>
      <c r="S93" s="3">
        <f>(D93-F93)*L93</f>
        <v>302379</v>
      </c>
      <c r="T93" s="3">
        <f t="shared" ref="T93:T94" si="38">N93+P93+R93+S93</f>
        <v>1139854.3599999999</v>
      </c>
      <c r="U93" s="3"/>
      <c r="V93" s="7"/>
      <c r="W93" s="14"/>
    </row>
    <row r="94" spans="1:23" ht="52.5" customHeight="1">
      <c r="A94" s="91"/>
      <c r="B94" s="4" t="s">
        <v>13</v>
      </c>
      <c r="C94" s="3">
        <v>75.89</v>
      </c>
      <c r="D94" s="9">
        <v>93.58</v>
      </c>
      <c r="E94" s="3">
        <v>8.4499999999999993</v>
      </c>
      <c r="F94" s="9">
        <v>10.28</v>
      </c>
      <c r="G94" s="8">
        <v>106188</v>
      </c>
      <c r="H94" s="19">
        <v>92000</v>
      </c>
      <c r="I94" s="8">
        <v>41354</v>
      </c>
      <c r="J94" s="19">
        <v>53000</v>
      </c>
      <c r="K94" s="8">
        <v>21500</v>
      </c>
      <c r="L94" s="8">
        <v>55500</v>
      </c>
      <c r="M94" s="8">
        <f t="shared" si="33"/>
        <v>224542</v>
      </c>
      <c r="N94" s="3">
        <f>(C94-E94)*G94</f>
        <v>7161318.7199999997</v>
      </c>
      <c r="O94" s="38">
        <f t="shared" si="29"/>
        <v>6204480</v>
      </c>
      <c r="P94" s="9">
        <f t="shared" si="24"/>
        <v>2788913.76</v>
      </c>
      <c r="Q94" s="38">
        <f t="shared" si="37"/>
        <v>3574320</v>
      </c>
      <c r="R94" s="3">
        <f t="shared" si="37"/>
        <v>1790950</v>
      </c>
      <c r="S94" s="3">
        <f>(D94-F94)*L94</f>
        <v>4623150</v>
      </c>
      <c r="T94" s="3">
        <f t="shared" si="38"/>
        <v>16364332.48</v>
      </c>
      <c r="U94" s="3"/>
      <c r="V94" s="7"/>
      <c r="W94" s="14"/>
    </row>
    <row r="95" spans="1:23" ht="36.75" customHeight="1">
      <c r="A95" s="92"/>
      <c r="B95" s="44" t="s">
        <v>7</v>
      </c>
      <c r="C95" s="45"/>
      <c r="D95" s="45"/>
      <c r="E95" s="45"/>
      <c r="F95" s="45"/>
      <c r="G95" s="46">
        <f>SUM(G91:G94)</f>
        <v>181273</v>
      </c>
      <c r="H95" s="47">
        <f>SUM(H91:H94)</f>
        <v>159900</v>
      </c>
      <c r="I95" s="46">
        <f>SUM(I91:I94)</f>
        <v>90442</v>
      </c>
      <c r="J95" s="47">
        <f t="shared" ref="J95:L95" si="39">SUM(J91:J94)</f>
        <v>101300</v>
      </c>
      <c r="K95" s="46">
        <f t="shared" si="39"/>
        <v>73900</v>
      </c>
      <c r="L95" s="46">
        <f t="shared" si="39"/>
        <v>109700</v>
      </c>
      <c r="M95" s="46">
        <f>SUM(M91:M94)</f>
        <v>455315</v>
      </c>
      <c r="N95" s="46">
        <f>SUM(N91:N94)</f>
        <v>12595253.140000001</v>
      </c>
      <c r="O95" s="47">
        <f>SUM(O91:O94)</f>
        <v>11117724</v>
      </c>
      <c r="P95" s="55">
        <f>SUM(P91:P94)</f>
        <v>6340716.5499999998</v>
      </c>
      <c r="Q95" s="47">
        <f t="shared" ref="Q95:S95" si="40">SUM(Q91:Q94)</f>
        <v>7068973</v>
      </c>
      <c r="R95" s="46">
        <f t="shared" si="40"/>
        <v>6488062</v>
      </c>
      <c r="S95" s="46">
        <f t="shared" si="40"/>
        <v>9482536</v>
      </c>
      <c r="T95" s="46">
        <f>SUM(T91:T94)</f>
        <v>34906567.689999998</v>
      </c>
      <c r="U95" s="45">
        <v>5634879.0099999998</v>
      </c>
      <c r="V95" s="50">
        <f>S95/3</f>
        <v>3160845.3333333335</v>
      </c>
      <c r="W95" s="51">
        <f>T95+U95-V95</f>
        <v>37380601.36666666</v>
      </c>
    </row>
    <row r="96" spans="1:23" s="65" customFormat="1" ht="48.75" customHeight="1">
      <c r="A96" s="56"/>
      <c r="B96" s="57" t="s">
        <v>9</v>
      </c>
      <c r="C96" s="58"/>
      <c r="D96" s="58"/>
      <c r="E96" s="58"/>
      <c r="F96" s="58"/>
      <c r="G96" s="59">
        <f>G95+G90+G73+G35+G30</f>
        <v>25052910.987999998</v>
      </c>
      <c r="H96" s="60">
        <f t="shared" ref="H96" si="41">H95+H90+H73+H35+H30</f>
        <v>24591313.811000001</v>
      </c>
      <c r="I96" s="59">
        <f>I95+I90+I73+I35+I30</f>
        <v>19644774.378000002</v>
      </c>
      <c r="J96" s="60">
        <f t="shared" ref="J96:L96" si="42">J95+J90+J73+J35+J30</f>
        <v>18529374</v>
      </c>
      <c r="K96" s="59">
        <f t="shared" si="42"/>
        <v>10980427</v>
      </c>
      <c r="L96" s="59">
        <f t="shared" si="42"/>
        <v>15618856</v>
      </c>
      <c r="M96" s="59">
        <f>M95+M90+M73+M35+M30</f>
        <v>71296968.365999997</v>
      </c>
      <c r="N96" s="58">
        <f>N95+N90+N73+N35+N30</f>
        <v>687218925.42086017</v>
      </c>
      <c r="O96" s="61">
        <f t="shared" ref="O96" si="43">O95+O90+O73+O35+O30</f>
        <v>668502022.15226007</v>
      </c>
      <c r="P96" s="62">
        <f>P95+P90+P73+P35+P30</f>
        <v>524491812.99166012</v>
      </c>
      <c r="Q96" s="61">
        <f t="shared" ref="Q96:T96" si="44">Q95+Q90+Q73+Q35+Q30</f>
        <v>484612028.54000008</v>
      </c>
      <c r="R96" s="58">
        <f t="shared" si="44"/>
        <v>819758743.59999979</v>
      </c>
      <c r="S96" s="58">
        <f t="shared" si="44"/>
        <v>1122284024.6099997</v>
      </c>
      <c r="T96" s="58">
        <f t="shared" si="44"/>
        <v>3153753506.6225204</v>
      </c>
      <c r="U96" s="58">
        <f>U95+U90+U73+U35+U30</f>
        <v>428372405.72000003</v>
      </c>
      <c r="V96" s="63">
        <f>V95+V90+V73+V35+V30</f>
        <v>374094674.86999989</v>
      </c>
      <c r="W96" s="64">
        <f>W95+W90+W73+W35+W30</f>
        <v>3208031237.4725204</v>
      </c>
    </row>
    <row r="97" spans="1:23" s="65" customFormat="1" ht="24" customHeight="1">
      <c r="A97" s="66"/>
      <c r="B97" s="67"/>
      <c r="C97" s="68"/>
      <c r="D97" s="68"/>
      <c r="E97" s="68"/>
      <c r="F97" s="68"/>
      <c r="G97" s="68"/>
      <c r="H97" s="69"/>
      <c r="I97" s="69"/>
      <c r="J97" s="68"/>
      <c r="K97" s="68"/>
      <c r="L97" s="68"/>
      <c r="M97" s="68"/>
      <c r="N97" s="68"/>
      <c r="O97" s="69"/>
      <c r="P97" s="70"/>
      <c r="Q97" s="69"/>
      <c r="R97" s="68"/>
      <c r="S97" s="68"/>
      <c r="T97" s="68"/>
      <c r="U97" s="70"/>
      <c r="V97" s="68"/>
      <c r="W97" s="15"/>
    </row>
    <row r="98" spans="1:23" s="65" customFormat="1" ht="69.75" customHeight="1">
      <c r="B98" s="71"/>
      <c r="C98" s="72"/>
      <c r="D98" s="72"/>
      <c r="E98" s="72"/>
      <c r="F98" s="72"/>
      <c r="G98" s="73"/>
      <c r="H98" s="74"/>
      <c r="I98" s="74"/>
      <c r="L98" s="72"/>
      <c r="M98" s="72"/>
      <c r="N98" s="75"/>
      <c r="O98" s="76"/>
      <c r="P98" s="77"/>
      <c r="Q98" s="76"/>
      <c r="R98" s="72"/>
      <c r="S98" s="78"/>
      <c r="U98" s="96" t="s">
        <v>25</v>
      </c>
      <c r="V98" s="97"/>
      <c r="W98" s="23">
        <v>1401938654.22</v>
      </c>
    </row>
    <row r="99" spans="1:23" s="65" customFormat="1" ht="69.75" customHeight="1">
      <c r="B99" s="71"/>
      <c r="C99" s="16"/>
      <c r="D99" s="16"/>
      <c r="E99" s="17"/>
      <c r="F99" s="17"/>
      <c r="H99" s="22"/>
      <c r="I99" s="22"/>
      <c r="L99" s="72"/>
      <c r="M99" s="16"/>
      <c r="N99" s="17"/>
      <c r="O99" s="22"/>
      <c r="P99" s="17"/>
      <c r="Q99" s="22"/>
      <c r="R99" s="72"/>
      <c r="T99" s="73"/>
      <c r="U99" s="96" t="s">
        <v>62</v>
      </c>
      <c r="V99" s="97"/>
      <c r="W99" s="23">
        <f>W96-W98</f>
        <v>1806092583.2525203</v>
      </c>
    </row>
    <row r="100" spans="1:23" ht="47.25" customHeight="1">
      <c r="C100" s="79"/>
      <c r="D100" s="79"/>
      <c r="E100" s="79"/>
      <c r="F100" s="79"/>
      <c r="G100" s="80"/>
      <c r="H100" s="81"/>
      <c r="I100" s="81"/>
      <c r="J100" s="80"/>
      <c r="L100" s="79"/>
      <c r="M100" s="79"/>
      <c r="N100" s="82"/>
      <c r="O100" s="83"/>
      <c r="P100" s="84"/>
      <c r="Q100" s="83"/>
      <c r="R100" s="79"/>
      <c r="S100" s="79"/>
      <c r="U100" s="2"/>
      <c r="V100" s="1"/>
      <c r="W100" s="80"/>
    </row>
    <row r="101" spans="1:23">
      <c r="C101" s="79"/>
      <c r="D101" s="79"/>
      <c r="E101" s="79"/>
      <c r="F101" s="79"/>
      <c r="L101" s="79"/>
      <c r="M101" s="79"/>
      <c r="N101" s="82"/>
      <c r="O101" s="83"/>
      <c r="P101" s="84"/>
      <c r="Q101" s="83"/>
      <c r="R101" s="85"/>
      <c r="S101" s="86"/>
      <c r="T101" s="85"/>
    </row>
    <row r="102" spans="1:23">
      <c r="C102" s="79"/>
      <c r="D102" s="79"/>
      <c r="E102" s="79"/>
      <c r="F102" s="79"/>
      <c r="L102" s="79"/>
      <c r="M102" s="79"/>
      <c r="N102" s="82"/>
      <c r="O102" s="83"/>
      <c r="P102" s="84"/>
      <c r="Q102" s="83"/>
      <c r="R102" s="85"/>
      <c r="S102" s="79"/>
      <c r="T102" s="85"/>
    </row>
    <row r="103" spans="1:23">
      <c r="C103" s="79"/>
      <c r="D103" s="79"/>
      <c r="E103" s="79"/>
      <c r="F103" s="79"/>
      <c r="G103" s="87"/>
      <c r="H103" s="88"/>
      <c r="I103" s="88"/>
      <c r="J103" s="87"/>
      <c r="K103" s="87"/>
      <c r="L103" s="89"/>
      <c r="M103" s="89"/>
      <c r="N103" s="82"/>
      <c r="O103" s="83"/>
      <c r="P103" s="84"/>
      <c r="Q103" s="83"/>
      <c r="R103" s="79"/>
      <c r="S103" s="79"/>
    </row>
    <row r="104" spans="1:23">
      <c r="C104" s="79"/>
      <c r="D104" s="79"/>
      <c r="E104" s="79"/>
      <c r="F104" s="79"/>
      <c r="G104" s="87"/>
      <c r="H104" s="88"/>
      <c r="I104" s="88"/>
      <c r="J104" s="87"/>
      <c r="K104" s="87"/>
      <c r="L104" s="89"/>
      <c r="M104" s="89"/>
      <c r="N104" s="82"/>
      <c r="O104" s="83"/>
      <c r="P104" s="84"/>
      <c r="Q104" s="83"/>
      <c r="R104" s="79"/>
      <c r="S104" s="79"/>
    </row>
    <row r="105" spans="1:23">
      <c r="C105" s="79"/>
      <c r="D105" s="79"/>
      <c r="E105" s="79"/>
      <c r="F105" s="79"/>
      <c r="L105" s="79"/>
      <c r="M105" s="79"/>
      <c r="N105" s="82"/>
      <c r="O105" s="83"/>
      <c r="P105" s="84"/>
      <c r="Q105" s="83"/>
      <c r="R105" s="79"/>
      <c r="S105" s="79"/>
    </row>
    <row r="106" spans="1:23">
      <c r="C106" s="79"/>
      <c r="D106" s="79"/>
      <c r="E106" s="79"/>
      <c r="F106" s="79"/>
      <c r="L106" s="86"/>
      <c r="M106" s="79"/>
      <c r="N106" s="82"/>
      <c r="O106" s="83"/>
      <c r="P106" s="84"/>
      <c r="Q106" s="83"/>
      <c r="R106" s="79"/>
      <c r="S106" s="79"/>
    </row>
    <row r="107" spans="1:23">
      <c r="C107" s="79"/>
      <c r="D107" s="79"/>
      <c r="E107" s="79"/>
      <c r="F107" s="79"/>
      <c r="L107" s="79"/>
      <c r="M107" s="79"/>
      <c r="N107" s="82"/>
      <c r="O107" s="83"/>
      <c r="P107" s="84"/>
      <c r="Q107" s="83"/>
      <c r="R107" s="79"/>
      <c r="S107" s="79"/>
    </row>
    <row r="108" spans="1:23">
      <c r="C108" s="79"/>
      <c r="D108" s="79"/>
      <c r="E108" s="79"/>
      <c r="F108" s="79"/>
      <c r="L108" s="79"/>
      <c r="M108" s="79"/>
      <c r="N108" s="82"/>
      <c r="O108" s="83"/>
      <c r="P108" s="84"/>
      <c r="Q108" s="83"/>
      <c r="R108" s="79"/>
      <c r="S108" s="79"/>
    </row>
    <row r="109" spans="1:23">
      <c r="C109" s="79"/>
      <c r="D109" s="79"/>
      <c r="E109" s="79"/>
      <c r="F109" s="79"/>
      <c r="L109" s="79"/>
      <c r="M109" s="79"/>
      <c r="N109" s="82"/>
      <c r="O109" s="83"/>
      <c r="P109" s="84"/>
      <c r="Q109" s="83"/>
      <c r="R109" s="79"/>
      <c r="S109" s="79"/>
    </row>
  </sheetData>
  <mergeCells count="17">
    <mergeCell ref="U99:V99"/>
    <mergeCell ref="A91:A95"/>
    <mergeCell ref="G3:M3"/>
    <mergeCell ref="N3:T3"/>
    <mergeCell ref="U98:V98"/>
    <mergeCell ref="A3:A4"/>
    <mergeCell ref="A36:A73"/>
    <mergeCell ref="A74:A90"/>
    <mergeCell ref="C3:D3"/>
    <mergeCell ref="E3:F3"/>
    <mergeCell ref="A31:A35"/>
    <mergeCell ref="A5:A30"/>
    <mergeCell ref="U3:U4"/>
    <mergeCell ref="V3:V4"/>
    <mergeCell ref="B3:B4"/>
    <mergeCell ref="A1:W1"/>
    <mergeCell ref="W3:W4"/>
  </mergeCells>
  <pageMargins left="0.19685039370078741" right="0.19685039370078741" top="0.59055118110236227" bottom="0.39370078740157483" header="0.31496062992125984" footer="0.31496062992125984"/>
  <pageSetup paperSize="9" scale="25" fitToHeight="0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2024</vt:lpstr>
      <vt:lpstr>'2024'!Заголовки_для_печати</vt:lpstr>
    </vt:vector>
  </TitlesOfParts>
  <Company>Минестерство энергетики и связи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lubovtsova</dc:creator>
  <cp:lastModifiedBy>minfin user</cp:lastModifiedBy>
  <cp:lastPrinted>2024-09-13T11:29:45Z</cp:lastPrinted>
  <dcterms:created xsi:type="dcterms:W3CDTF">2016-01-14T10:10:37Z</dcterms:created>
  <dcterms:modified xsi:type="dcterms:W3CDTF">2024-10-07T06:51:24Z</dcterms:modified>
</cp:coreProperties>
</file>