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 tabRatio="606"/>
  </bookViews>
  <sheets>
    <sheet name="2025" sheetId="14" r:id="rId1"/>
    <sheet name="2026" sheetId="16" r:id="rId2"/>
    <sheet name="2027" sheetId="15" r:id="rId3"/>
  </sheets>
  <externalReferences>
    <externalReference r:id="rId4"/>
  </externalReferences>
  <definedNames>
    <definedName name="_Hlk133921489" localSheetId="0">'2025'!$D$20</definedName>
    <definedName name="_xlnm._FilterDatabase" localSheetId="0" hidden="1">'2025'!$A$7:$T$347</definedName>
    <definedName name="_xlnm._FilterDatabase" localSheetId="1" hidden="1">'2026'!$A$5:$V$349</definedName>
    <definedName name="_xlnm._FilterDatabase" localSheetId="2" hidden="1">'2027'!$A$5:$V$346</definedName>
    <definedName name="_xlnm.Print_Titles" localSheetId="0">'2025'!$5:$6</definedName>
    <definedName name="_xlnm.Print_Titles" localSheetId="1">'2026'!$3:$4</definedName>
    <definedName name="_xlnm.Print_Titles" localSheetId="2">'2027'!$3:$4</definedName>
    <definedName name="_xlnm.Print_Area" localSheetId="0">'2025'!$A$1:$T$352</definedName>
    <definedName name="_xlnm.Print_Area" localSheetId="1">'2026'!$A$1:$T$347</definedName>
    <definedName name="_xlnm.Print_Area" localSheetId="2">'2027'!$A$1:$T$346</definedName>
  </definedNames>
  <calcPr calcId="125725"/>
</workbook>
</file>

<file path=xl/calcChain.xml><?xml version="1.0" encoding="utf-8"?>
<calcChain xmlns="http://schemas.openxmlformats.org/spreadsheetml/2006/main">
  <c r="E343" i="14"/>
  <c r="R341" i="15" l="1"/>
  <c r="P341"/>
  <c r="P340" s="1"/>
  <c r="S340" s="1"/>
  <c r="O341"/>
  <c r="O340" s="1"/>
  <c r="N341"/>
  <c r="N340" s="1"/>
  <c r="M341"/>
  <c r="Q341" s="1"/>
  <c r="L341"/>
  <c r="R340"/>
  <c r="K340"/>
  <c r="J340"/>
  <c r="I340"/>
  <c r="H340"/>
  <c r="R339"/>
  <c r="P339"/>
  <c r="O339"/>
  <c r="N339"/>
  <c r="M339"/>
  <c r="Q339" s="1"/>
  <c r="L339"/>
  <c r="R338"/>
  <c r="P338"/>
  <c r="O338"/>
  <c r="Q338" s="1"/>
  <c r="N338"/>
  <c r="M338"/>
  <c r="L338"/>
  <c r="R337"/>
  <c r="P337"/>
  <c r="O337"/>
  <c r="N337"/>
  <c r="M337"/>
  <c r="Q337" s="1"/>
  <c r="L337"/>
  <c r="R336"/>
  <c r="P336"/>
  <c r="O336"/>
  <c r="N336"/>
  <c r="M336"/>
  <c r="L336"/>
  <c r="R335"/>
  <c r="P335"/>
  <c r="O335"/>
  <c r="N335"/>
  <c r="M335"/>
  <c r="L335"/>
  <c r="R334"/>
  <c r="Q334"/>
  <c r="L334"/>
  <c r="R333"/>
  <c r="P333"/>
  <c r="O333"/>
  <c r="N333"/>
  <c r="M333"/>
  <c r="L333"/>
  <c r="R332"/>
  <c r="P332"/>
  <c r="O332"/>
  <c r="N332"/>
  <c r="M332"/>
  <c r="L332"/>
  <c r="R331"/>
  <c r="P331"/>
  <c r="O331"/>
  <c r="N331"/>
  <c r="M331"/>
  <c r="L331"/>
  <c r="R330"/>
  <c r="P330"/>
  <c r="O330"/>
  <c r="N330"/>
  <c r="M330"/>
  <c r="Q330" s="1"/>
  <c r="L330"/>
  <c r="R329"/>
  <c r="P329"/>
  <c r="O329"/>
  <c r="N329"/>
  <c r="M329"/>
  <c r="L329"/>
  <c r="R328"/>
  <c r="P328"/>
  <c r="O328"/>
  <c r="N328"/>
  <c r="M328"/>
  <c r="L328"/>
  <c r="R327"/>
  <c r="Q327"/>
  <c r="L327"/>
  <c r="R326"/>
  <c r="P326"/>
  <c r="O326"/>
  <c r="N326"/>
  <c r="M326"/>
  <c r="L326"/>
  <c r="R325"/>
  <c r="P325"/>
  <c r="O325"/>
  <c r="N325"/>
  <c r="M325"/>
  <c r="Q325" s="1"/>
  <c r="L325"/>
  <c r="R324"/>
  <c r="P324"/>
  <c r="O324"/>
  <c r="N324"/>
  <c r="M324"/>
  <c r="Q324" s="1"/>
  <c r="L324"/>
  <c r="R323"/>
  <c r="P323"/>
  <c r="P322" s="1"/>
  <c r="S322" s="1"/>
  <c r="O323"/>
  <c r="N323"/>
  <c r="N322" s="1"/>
  <c r="M323"/>
  <c r="Q323" s="1"/>
  <c r="L323"/>
  <c r="R322"/>
  <c r="M322"/>
  <c r="K322"/>
  <c r="J322"/>
  <c r="I322"/>
  <c r="H322"/>
  <c r="L322" s="1"/>
  <c r="R321"/>
  <c r="P321"/>
  <c r="P320" s="1"/>
  <c r="O321"/>
  <c r="O320" s="1"/>
  <c r="N321"/>
  <c r="N320" s="1"/>
  <c r="M321"/>
  <c r="L321"/>
  <c r="R320"/>
  <c r="K320"/>
  <c r="K342" s="1"/>
  <c r="J320"/>
  <c r="J342" s="1"/>
  <c r="I320"/>
  <c r="I342" s="1"/>
  <c r="H320"/>
  <c r="K318"/>
  <c r="K345" s="1"/>
  <c r="J318"/>
  <c r="J345" s="1"/>
  <c r="I318"/>
  <c r="I345" s="1"/>
  <c r="H318"/>
  <c r="H345" s="1"/>
  <c r="R316"/>
  <c r="P316"/>
  <c r="O316"/>
  <c r="O315" s="1"/>
  <c r="N316"/>
  <c r="N315" s="1"/>
  <c r="M316"/>
  <c r="Q316" s="1"/>
  <c r="L316"/>
  <c r="R315"/>
  <c r="P315"/>
  <c r="S315" s="1"/>
  <c r="K315"/>
  <c r="J315"/>
  <c r="I315"/>
  <c r="H315"/>
  <c r="L315" s="1"/>
  <c r="R314"/>
  <c r="P314"/>
  <c r="P313" s="1"/>
  <c r="S313" s="1"/>
  <c r="O314"/>
  <c r="O313" s="1"/>
  <c r="N314"/>
  <c r="N313" s="1"/>
  <c r="M314"/>
  <c r="L314"/>
  <c r="R313"/>
  <c r="M313"/>
  <c r="K313"/>
  <c r="J313"/>
  <c r="I313"/>
  <c r="H313"/>
  <c r="R312"/>
  <c r="P312"/>
  <c r="O312"/>
  <c r="N312"/>
  <c r="M312"/>
  <c r="L312"/>
  <c r="R311"/>
  <c r="P311"/>
  <c r="O311"/>
  <c r="N311"/>
  <c r="M311"/>
  <c r="L311"/>
  <c r="R310"/>
  <c r="P310"/>
  <c r="O310"/>
  <c r="N310"/>
  <c r="M310"/>
  <c r="L310"/>
  <c r="R309"/>
  <c r="P309"/>
  <c r="O309"/>
  <c r="N309"/>
  <c r="M309"/>
  <c r="Q309" s="1"/>
  <c r="L309"/>
  <c r="R308"/>
  <c r="P308"/>
  <c r="O308"/>
  <c r="N308"/>
  <c r="M308"/>
  <c r="L308"/>
  <c r="R307"/>
  <c r="P307"/>
  <c r="O307"/>
  <c r="N307"/>
  <c r="M307"/>
  <c r="L307"/>
  <c r="R306"/>
  <c r="O306"/>
  <c r="M306"/>
  <c r="K306"/>
  <c r="J306"/>
  <c r="I306"/>
  <c r="H306"/>
  <c r="L306" s="1"/>
  <c r="R305"/>
  <c r="P305"/>
  <c r="P304" s="1"/>
  <c r="S304" s="1"/>
  <c r="O305"/>
  <c r="O304" s="1"/>
  <c r="N305"/>
  <c r="N304" s="1"/>
  <c r="M305"/>
  <c r="L305"/>
  <c r="R304"/>
  <c r="K304"/>
  <c r="J304"/>
  <c r="I304"/>
  <c r="H304"/>
  <c r="R303"/>
  <c r="P303"/>
  <c r="O303"/>
  <c r="N303"/>
  <c r="M303"/>
  <c r="Q303" s="1"/>
  <c r="L303"/>
  <c r="R302"/>
  <c r="P302"/>
  <c r="O302"/>
  <c r="N302"/>
  <c r="M302"/>
  <c r="L302"/>
  <c r="R301"/>
  <c r="P301"/>
  <c r="P300" s="1"/>
  <c r="S300" s="1"/>
  <c r="O301"/>
  <c r="N301"/>
  <c r="M301"/>
  <c r="M300" s="1"/>
  <c r="L301"/>
  <c r="R300"/>
  <c r="K300"/>
  <c r="J300"/>
  <c r="I300"/>
  <c r="H300"/>
  <c r="R299"/>
  <c r="P299"/>
  <c r="O299"/>
  <c r="N299"/>
  <c r="M299"/>
  <c r="Q299" s="1"/>
  <c r="L299"/>
  <c r="R298"/>
  <c r="P298"/>
  <c r="O298"/>
  <c r="N298"/>
  <c r="M298"/>
  <c r="L298"/>
  <c r="R297"/>
  <c r="P297"/>
  <c r="O297"/>
  <c r="N297"/>
  <c r="M297"/>
  <c r="L297"/>
  <c r="R296"/>
  <c r="P296"/>
  <c r="O296"/>
  <c r="N296"/>
  <c r="M296"/>
  <c r="L296"/>
  <c r="R295"/>
  <c r="P295"/>
  <c r="P294" s="1"/>
  <c r="S294" s="1"/>
  <c r="O295"/>
  <c r="O294" s="1"/>
  <c r="N295"/>
  <c r="M295"/>
  <c r="L295"/>
  <c r="R294"/>
  <c r="K294"/>
  <c r="J294"/>
  <c r="I294"/>
  <c r="H294"/>
  <c r="L294" s="1"/>
  <c r="R293"/>
  <c r="P293"/>
  <c r="P292" s="1"/>
  <c r="S292" s="1"/>
  <c r="O293"/>
  <c r="N293"/>
  <c r="M293"/>
  <c r="M292" s="1"/>
  <c r="L293"/>
  <c r="R292"/>
  <c r="O292"/>
  <c r="N292"/>
  <c r="K292"/>
  <c r="J292"/>
  <c r="I292"/>
  <c r="H292"/>
  <c r="R291"/>
  <c r="P291"/>
  <c r="P290" s="1"/>
  <c r="S290" s="1"/>
  <c r="O291"/>
  <c r="O290" s="1"/>
  <c r="N291"/>
  <c r="N290" s="1"/>
  <c r="M291"/>
  <c r="Q291" s="1"/>
  <c r="L291"/>
  <c r="R290"/>
  <c r="K290"/>
  <c r="J290"/>
  <c r="I290"/>
  <c r="H290"/>
  <c r="R289"/>
  <c r="P289"/>
  <c r="P288" s="1"/>
  <c r="S288" s="1"/>
  <c r="O289"/>
  <c r="O288" s="1"/>
  <c r="N289"/>
  <c r="M289"/>
  <c r="L289"/>
  <c r="R288"/>
  <c r="N288"/>
  <c r="M288"/>
  <c r="K288"/>
  <c r="J288"/>
  <c r="I288"/>
  <c r="H288"/>
  <c r="R287"/>
  <c r="P287"/>
  <c r="O287"/>
  <c r="N287"/>
  <c r="M287"/>
  <c r="Q287" s="1"/>
  <c r="L287"/>
  <c r="R286"/>
  <c r="P286"/>
  <c r="O286"/>
  <c r="N286"/>
  <c r="M286"/>
  <c r="L286"/>
  <c r="R285"/>
  <c r="P285"/>
  <c r="O285"/>
  <c r="N285"/>
  <c r="M285"/>
  <c r="L285"/>
  <c r="R284"/>
  <c r="P284"/>
  <c r="O284"/>
  <c r="N284"/>
  <c r="M284"/>
  <c r="L284"/>
  <c r="R283"/>
  <c r="P283"/>
  <c r="O283"/>
  <c r="N283"/>
  <c r="M283"/>
  <c r="L283"/>
  <c r="R282"/>
  <c r="K282"/>
  <c r="J282"/>
  <c r="I282"/>
  <c r="H282"/>
  <c r="R281"/>
  <c r="P281"/>
  <c r="O281"/>
  <c r="N281"/>
  <c r="M281"/>
  <c r="Q281" s="1"/>
  <c r="L281"/>
  <c r="R280"/>
  <c r="P280"/>
  <c r="O280"/>
  <c r="N280"/>
  <c r="M280"/>
  <c r="L280"/>
  <c r="R279"/>
  <c r="P279"/>
  <c r="O279"/>
  <c r="N279"/>
  <c r="M279"/>
  <c r="L279"/>
  <c r="R278"/>
  <c r="P278"/>
  <c r="O278"/>
  <c r="N278"/>
  <c r="M278"/>
  <c r="L278"/>
  <c r="R277"/>
  <c r="P277"/>
  <c r="O277"/>
  <c r="N277"/>
  <c r="M277"/>
  <c r="L277"/>
  <c r="R276"/>
  <c r="P276"/>
  <c r="O276"/>
  <c r="N276"/>
  <c r="M276"/>
  <c r="Q276" s="1"/>
  <c r="L276"/>
  <c r="R275"/>
  <c r="P275"/>
  <c r="O275"/>
  <c r="N275"/>
  <c r="M275"/>
  <c r="Q275" s="1"/>
  <c r="L275"/>
  <c r="R274"/>
  <c r="P274"/>
  <c r="O274"/>
  <c r="N274"/>
  <c r="M274"/>
  <c r="L274"/>
  <c r="R273"/>
  <c r="P273"/>
  <c r="O273"/>
  <c r="N273"/>
  <c r="M273"/>
  <c r="Q273" s="1"/>
  <c r="L273"/>
  <c r="R272"/>
  <c r="P272"/>
  <c r="O272"/>
  <c r="N272"/>
  <c r="M272"/>
  <c r="L272"/>
  <c r="R271"/>
  <c r="P271"/>
  <c r="O271"/>
  <c r="N271"/>
  <c r="M271"/>
  <c r="L271"/>
  <c r="R270"/>
  <c r="P270"/>
  <c r="O270"/>
  <c r="N270"/>
  <c r="M270"/>
  <c r="L270"/>
  <c r="R269"/>
  <c r="P269"/>
  <c r="O269"/>
  <c r="N269"/>
  <c r="M269"/>
  <c r="Q269" s="1"/>
  <c r="L269"/>
  <c r="R268"/>
  <c r="P268"/>
  <c r="O268"/>
  <c r="N268"/>
  <c r="M268"/>
  <c r="L268"/>
  <c r="R267"/>
  <c r="P267"/>
  <c r="O267"/>
  <c r="N267"/>
  <c r="M267"/>
  <c r="Q267" s="1"/>
  <c r="L267"/>
  <c r="R266"/>
  <c r="P266"/>
  <c r="O266"/>
  <c r="N266"/>
  <c r="M266"/>
  <c r="L266"/>
  <c r="R265"/>
  <c r="P265"/>
  <c r="O265"/>
  <c r="N265"/>
  <c r="M265"/>
  <c r="Q265" s="1"/>
  <c r="L265"/>
  <c r="R264"/>
  <c r="P264"/>
  <c r="O264"/>
  <c r="N264"/>
  <c r="M264"/>
  <c r="L264"/>
  <c r="R263"/>
  <c r="P263"/>
  <c r="O263"/>
  <c r="N263"/>
  <c r="M263"/>
  <c r="Q263" s="1"/>
  <c r="L263"/>
  <c r="R262"/>
  <c r="P262"/>
  <c r="O262"/>
  <c r="N262"/>
  <c r="M262"/>
  <c r="L262"/>
  <c r="R261"/>
  <c r="P261"/>
  <c r="P260" s="1"/>
  <c r="S260" s="1"/>
  <c r="O261"/>
  <c r="O260" s="1"/>
  <c r="N261"/>
  <c r="N260" s="1"/>
  <c r="M261"/>
  <c r="Q261" s="1"/>
  <c r="L261"/>
  <c r="R260"/>
  <c r="M260"/>
  <c r="Q260" s="1"/>
  <c r="T260" s="1"/>
  <c r="K260"/>
  <c r="J260"/>
  <c r="I260"/>
  <c r="H260"/>
  <c r="R259"/>
  <c r="P259"/>
  <c r="O259"/>
  <c r="O258" s="1"/>
  <c r="N259"/>
  <c r="M259"/>
  <c r="L259"/>
  <c r="R258"/>
  <c r="P258"/>
  <c r="S258" s="1"/>
  <c r="N258"/>
  <c r="M258"/>
  <c r="K258"/>
  <c r="J258"/>
  <c r="I258"/>
  <c r="H258"/>
  <c r="L258" s="1"/>
  <c r="R257"/>
  <c r="P257"/>
  <c r="O257"/>
  <c r="N257"/>
  <c r="M257"/>
  <c r="M256" s="1"/>
  <c r="L257"/>
  <c r="R256"/>
  <c r="P256"/>
  <c r="S256" s="1"/>
  <c r="O256"/>
  <c r="N256"/>
  <c r="K256"/>
  <c r="J256"/>
  <c r="I256"/>
  <c r="H256"/>
  <c r="R255"/>
  <c r="P255"/>
  <c r="O255"/>
  <c r="N255"/>
  <c r="M255"/>
  <c r="L255"/>
  <c r="R254"/>
  <c r="P254"/>
  <c r="P253" s="1"/>
  <c r="S253" s="1"/>
  <c r="O254"/>
  <c r="N254"/>
  <c r="M254"/>
  <c r="L254"/>
  <c r="R253"/>
  <c r="K253"/>
  <c r="J253"/>
  <c r="I253"/>
  <c r="H253"/>
  <c r="R252"/>
  <c r="P252"/>
  <c r="O252"/>
  <c r="N252"/>
  <c r="M252"/>
  <c r="Q252" s="1"/>
  <c r="T252" s="1"/>
  <c r="L252"/>
  <c r="R251"/>
  <c r="P251"/>
  <c r="O251"/>
  <c r="O250" s="1"/>
  <c r="N251"/>
  <c r="N250" s="1"/>
  <c r="M251"/>
  <c r="Q251" s="1"/>
  <c r="L251"/>
  <c r="R250"/>
  <c r="P250"/>
  <c r="S250" s="1"/>
  <c r="K250"/>
  <c r="J250"/>
  <c r="I250"/>
  <c r="H250"/>
  <c r="R249"/>
  <c r="P249"/>
  <c r="O249"/>
  <c r="N249"/>
  <c r="M249"/>
  <c r="Q249" s="1"/>
  <c r="L249"/>
  <c r="R248"/>
  <c r="P248"/>
  <c r="P247" s="1"/>
  <c r="S247" s="1"/>
  <c r="O248"/>
  <c r="Q248" s="1"/>
  <c r="N248"/>
  <c r="N247" s="1"/>
  <c r="M248"/>
  <c r="L248"/>
  <c r="R247"/>
  <c r="M247"/>
  <c r="K247"/>
  <c r="J247"/>
  <c r="I247"/>
  <c r="H247"/>
  <c r="R246"/>
  <c r="P246"/>
  <c r="O246"/>
  <c r="N246"/>
  <c r="M246"/>
  <c r="L246"/>
  <c r="R245"/>
  <c r="P245"/>
  <c r="O245"/>
  <c r="N245"/>
  <c r="M245"/>
  <c r="L245"/>
  <c r="R244"/>
  <c r="P244"/>
  <c r="O244"/>
  <c r="O243" s="1"/>
  <c r="N244"/>
  <c r="N243" s="1"/>
  <c r="M244"/>
  <c r="L244"/>
  <c r="R243"/>
  <c r="M243"/>
  <c r="K243"/>
  <c r="J243"/>
  <c r="I243"/>
  <c r="H243"/>
  <c r="R242"/>
  <c r="P242"/>
  <c r="O242"/>
  <c r="N242"/>
  <c r="M242"/>
  <c r="L242"/>
  <c r="R241"/>
  <c r="P241"/>
  <c r="O241"/>
  <c r="N241"/>
  <c r="N240" s="1"/>
  <c r="M241"/>
  <c r="L241"/>
  <c r="R240"/>
  <c r="P240"/>
  <c r="S240" s="1"/>
  <c r="O240"/>
  <c r="M240"/>
  <c r="K240"/>
  <c r="J240"/>
  <c r="I240"/>
  <c r="H240"/>
  <c r="R239"/>
  <c r="P239"/>
  <c r="O239"/>
  <c r="N239"/>
  <c r="M239"/>
  <c r="L239"/>
  <c r="R238"/>
  <c r="P238"/>
  <c r="P237" s="1"/>
  <c r="S237" s="1"/>
  <c r="O238"/>
  <c r="O237" s="1"/>
  <c r="N238"/>
  <c r="M238"/>
  <c r="L238"/>
  <c r="R237"/>
  <c r="K237"/>
  <c r="J237"/>
  <c r="I237"/>
  <c r="H237"/>
  <c r="R236"/>
  <c r="P236"/>
  <c r="O236"/>
  <c r="N236"/>
  <c r="M236"/>
  <c r="L236"/>
  <c r="R235"/>
  <c r="P235"/>
  <c r="O235"/>
  <c r="N235"/>
  <c r="M235"/>
  <c r="L235"/>
  <c r="R234"/>
  <c r="P234"/>
  <c r="O234"/>
  <c r="N234"/>
  <c r="M234"/>
  <c r="L234"/>
  <c r="R233"/>
  <c r="P233"/>
  <c r="O233"/>
  <c r="N233"/>
  <c r="M233"/>
  <c r="L233"/>
  <c r="R232"/>
  <c r="P232"/>
  <c r="O232"/>
  <c r="N232"/>
  <c r="M232"/>
  <c r="L232"/>
  <c r="R231"/>
  <c r="P231"/>
  <c r="O231"/>
  <c r="N231"/>
  <c r="M231"/>
  <c r="Q231" s="1"/>
  <c r="L231"/>
  <c r="R230"/>
  <c r="P230"/>
  <c r="O230"/>
  <c r="N230"/>
  <c r="M230"/>
  <c r="L230"/>
  <c r="R229"/>
  <c r="P229"/>
  <c r="O229"/>
  <c r="N229"/>
  <c r="M229"/>
  <c r="Q229" s="1"/>
  <c r="L229"/>
  <c r="R228"/>
  <c r="P228"/>
  <c r="O228"/>
  <c r="N228"/>
  <c r="M228"/>
  <c r="Q228" s="1"/>
  <c r="L228"/>
  <c r="R227"/>
  <c r="P227"/>
  <c r="O227"/>
  <c r="N227"/>
  <c r="M227"/>
  <c r="L227"/>
  <c r="R226"/>
  <c r="P226"/>
  <c r="O226"/>
  <c r="N226"/>
  <c r="M226"/>
  <c r="Q226" s="1"/>
  <c r="L226"/>
  <c r="R225"/>
  <c r="P225"/>
  <c r="O225"/>
  <c r="N225"/>
  <c r="M225"/>
  <c r="L225"/>
  <c r="R224"/>
  <c r="P224"/>
  <c r="O224"/>
  <c r="N224"/>
  <c r="M224"/>
  <c r="L224"/>
  <c r="R223"/>
  <c r="P223"/>
  <c r="O223"/>
  <c r="O222" s="1"/>
  <c r="N223"/>
  <c r="M223"/>
  <c r="L223"/>
  <c r="R222"/>
  <c r="K222"/>
  <c r="J222"/>
  <c r="I222"/>
  <c r="H222"/>
  <c r="R221"/>
  <c r="P221"/>
  <c r="P220" s="1"/>
  <c r="S220" s="1"/>
  <c r="O221"/>
  <c r="O220" s="1"/>
  <c r="N221"/>
  <c r="N220" s="1"/>
  <c r="M221"/>
  <c r="L221"/>
  <c r="R220"/>
  <c r="M220"/>
  <c r="K220"/>
  <c r="J220"/>
  <c r="I220"/>
  <c r="H220"/>
  <c r="R219"/>
  <c r="P219"/>
  <c r="O219"/>
  <c r="N219"/>
  <c r="M219"/>
  <c r="L219"/>
  <c r="R218"/>
  <c r="P218"/>
  <c r="O218"/>
  <c r="N218"/>
  <c r="M218"/>
  <c r="L218"/>
  <c r="R217"/>
  <c r="P217"/>
  <c r="O217"/>
  <c r="N217"/>
  <c r="M217"/>
  <c r="L217"/>
  <c r="R216"/>
  <c r="P216"/>
  <c r="O216"/>
  <c r="N216"/>
  <c r="M216"/>
  <c r="L216"/>
  <c r="R215"/>
  <c r="P215"/>
  <c r="O215"/>
  <c r="N215"/>
  <c r="M215"/>
  <c r="L215"/>
  <c r="R214"/>
  <c r="P214"/>
  <c r="O214"/>
  <c r="O213" s="1"/>
  <c r="N214"/>
  <c r="N213" s="1"/>
  <c r="M214"/>
  <c r="L214"/>
  <c r="R213"/>
  <c r="M213"/>
  <c r="K213"/>
  <c r="J213"/>
  <c r="I213"/>
  <c r="H213"/>
  <c r="R212"/>
  <c r="P212"/>
  <c r="O212"/>
  <c r="N212"/>
  <c r="M212"/>
  <c r="L212"/>
  <c r="R211"/>
  <c r="P211"/>
  <c r="O211"/>
  <c r="N211"/>
  <c r="M211"/>
  <c r="L211"/>
  <c r="R210"/>
  <c r="P210"/>
  <c r="P209" s="1"/>
  <c r="S209" s="1"/>
  <c r="O210"/>
  <c r="N210"/>
  <c r="M210"/>
  <c r="L210"/>
  <c r="R209"/>
  <c r="O209"/>
  <c r="K209"/>
  <c r="J209"/>
  <c r="I209"/>
  <c r="H209"/>
  <c r="L209" s="1"/>
  <c r="R208"/>
  <c r="P208"/>
  <c r="O208"/>
  <c r="O207" s="1"/>
  <c r="N208"/>
  <c r="N207" s="1"/>
  <c r="M208"/>
  <c r="M207" s="1"/>
  <c r="L208"/>
  <c r="R207"/>
  <c r="P207"/>
  <c r="S207" s="1"/>
  <c r="K207"/>
  <c r="J207"/>
  <c r="I207"/>
  <c r="H207"/>
  <c r="L207" s="1"/>
  <c r="R206"/>
  <c r="P206"/>
  <c r="O206"/>
  <c r="N206"/>
  <c r="M206"/>
  <c r="L206"/>
  <c r="R205"/>
  <c r="P205"/>
  <c r="O205"/>
  <c r="N205"/>
  <c r="M205"/>
  <c r="L205"/>
  <c r="R204"/>
  <c r="P204"/>
  <c r="O204"/>
  <c r="N204"/>
  <c r="N203" s="1"/>
  <c r="M204"/>
  <c r="M203" s="1"/>
  <c r="L204"/>
  <c r="R203"/>
  <c r="P203"/>
  <c r="S203" s="1"/>
  <c r="O203"/>
  <c r="K203"/>
  <c r="J203"/>
  <c r="I203"/>
  <c r="H203"/>
  <c r="R202"/>
  <c r="P202"/>
  <c r="P201" s="1"/>
  <c r="S201" s="1"/>
  <c r="O202"/>
  <c r="O201" s="1"/>
  <c r="N202"/>
  <c r="N201" s="1"/>
  <c r="M202"/>
  <c r="M201" s="1"/>
  <c r="L202"/>
  <c r="R201"/>
  <c r="K201"/>
  <c r="J201"/>
  <c r="I201"/>
  <c r="H201"/>
  <c r="R200"/>
  <c r="P200"/>
  <c r="O200"/>
  <c r="N200"/>
  <c r="M200"/>
  <c r="L200"/>
  <c r="R199"/>
  <c r="P199"/>
  <c r="S199" s="1"/>
  <c r="O199"/>
  <c r="N199"/>
  <c r="K199"/>
  <c r="J199"/>
  <c r="I199"/>
  <c r="H199"/>
  <c r="R198"/>
  <c r="P198"/>
  <c r="O198"/>
  <c r="N198"/>
  <c r="M198"/>
  <c r="M197" s="1"/>
  <c r="L198"/>
  <c r="R197"/>
  <c r="P197"/>
  <c r="S197" s="1"/>
  <c r="O197"/>
  <c r="N197"/>
  <c r="K197"/>
  <c r="J197"/>
  <c r="I197"/>
  <c r="L197" s="1"/>
  <c r="H197"/>
  <c r="R196"/>
  <c r="P196"/>
  <c r="O196"/>
  <c r="N196"/>
  <c r="M196"/>
  <c r="L196"/>
  <c r="R195"/>
  <c r="P195"/>
  <c r="O195"/>
  <c r="N195"/>
  <c r="M195"/>
  <c r="L195"/>
  <c r="R194"/>
  <c r="P194"/>
  <c r="P193" s="1"/>
  <c r="S193" s="1"/>
  <c r="O194"/>
  <c r="Q194" s="1"/>
  <c r="N194"/>
  <c r="M194"/>
  <c r="L194"/>
  <c r="R193"/>
  <c r="N193"/>
  <c r="M193"/>
  <c r="K193"/>
  <c r="J193"/>
  <c r="I193"/>
  <c r="H193"/>
  <c r="R192"/>
  <c r="P192"/>
  <c r="O192"/>
  <c r="N192"/>
  <c r="M192"/>
  <c r="L192"/>
  <c r="R191"/>
  <c r="P191"/>
  <c r="O191"/>
  <c r="N191"/>
  <c r="M191"/>
  <c r="L191"/>
  <c r="R190"/>
  <c r="P190"/>
  <c r="P189" s="1"/>
  <c r="S189" s="1"/>
  <c r="O190"/>
  <c r="O189" s="1"/>
  <c r="N190"/>
  <c r="N189" s="1"/>
  <c r="M190"/>
  <c r="L190"/>
  <c r="R189"/>
  <c r="M189"/>
  <c r="Q189" s="1"/>
  <c r="T189" s="1"/>
  <c r="K189"/>
  <c r="J189"/>
  <c r="I189"/>
  <c r="H189"/>
  <c r="R188"/>
  <c r="P188"/>
  <c r="O188"/>
  <c r="N188"/>
  <c r="Q188" s="1"/>
  <c r="M188"/>
  <c r="L188"/>
  <c r="R187"/>
  <c r="P187"/>
  <c r="O187"/>
  <c r="N187"/>
  <c r="M187"/>
  <c r="L187"/>
  <c r="R186"/>
  <c r="P186"/>
  <c r="P185" s="1"/>
  <c r="S185" s="1"/>
  <c r="O186"/>
  <c r="O185" s="1"/>
  <c r="N186"/>
  <c r="N185" s="1"/>
  <c r="M186"/>
  <c r="L186"/>
  <c r="R185"/>
  <c r="M185"/>
  <c r="K185"/>
  <c r="J185"/>
  <c r="I185"/>
  <c r="H185"/>
  <c r="L185" s="1"/>
  <c r="R184"/>
  <c r="P184"/>
  <c r="O184"/>
  <c r="O183" s="1"/>
  <c r="N184"/>
  <c r="Q184" s="1"/>
  <c r="M184"/>
  <c r="L184"/>
  <c r="R183"/>
  <c r="P183"/>
  <c r="S183" s="1"/>
  <c r="M183"/>
  <c r="K183"/>
  <c r="J183"/>
  <c r="I183"/>
  <c r="L183" s="1"/>
  <c r="H183"/>
  <c r="R182"/>
  <c r="P182"/>
  <c r="P181" s="1"/>
  <c r="S181" s="1"/>
  <c r="O182"/>
  <c r="Q182" s="1"/>
  <c r="N182"/>
  <c r="N181" s="1"/>
  <c r="M182"/>
  <c r="M181" s="1"/>
  <c r="L182"/>
  <c r="R181"/>
  <c r="K181"/>
  <c r="J181"/>
  <c r="I181"/>
  <c r="H181"/>
  <c r="R180"/>
  <c r="P180"/>
  <c r="O180"/>
  <c r="N180"/>
  <c r="M180"/>
  <c r="L180"/>
  <c r="R179"/>
  <c r="P179"/>
  <c r="O179"/>
  <c r="N179"/>
  <c r="M179"/>
  <c r="Q179" s="1"/>
  <c r="L179"/>
  <c r="R178"/>
  <c r="P178"/>
  <c r="O178"/>
  <c r="N178"/>
  <c r="M178"/>
  <c r="L178"/>
  <c r="R177"/>
  <c r="P177"/>
  <c r="P176" s="1"/>
  <c r="S176" s="1"/>
  <c r="O177"/>
  <c r="O176" s="1"/>
  <c r="N177"/>
  <c r="M177"/>
  <c r="Q177" s="1"/>
  <c r="L177"/>
  <c r="R176"/>
  <c r="K176"/>
  <c r="J176"/>
  <c r="I176"/>
  <c r="H176"/>
  <c r="R175"/>
  <c r="P175"/>
  <c r="P174" s="1"/>
  <c r="S174" s="1"/>
  <c r="O175"/>
  <c r="N175"/>
  <c r="N174" s="1"/>
  <c r="M175"/>
  <c r="L175"/>
  <c r="R174"/>
  <c r="O174"/>
  <c r="M174"/>
  <c r="K174"/>
  <c r="J174"/>
  <c r="I174"/>
  <c r="H174"/>
  <c r="R173"/>
  <c r="P173"/>
  <c r="O173"/>
  <c r="N173"/>
  <c r="M173"/>
  <c r="L173"/>
  <c r="R172"/>
  <c r="P172"/>
  <c r="O172"/>
  <c r="N172"/>
  <c r="M172"/>
  <c r="L172"/>
  <c r="R171"/>
  <c r="P171"/>
  <c r="O171"/>
  <c r="N171"/>
  <c r="M171"/>
  <c r="L171"/>
  <c r="R170"/>
  <c r="P170"/>
  <c r="O170"/>
  <c r="N170"/>
  <c r="M170"/>
  <c r="L170"/>
  <c r="R169"/>
  <c r="K169"/>
  <c r="J169"/>
  <c r="I169"/>
  <c r="H169"/>
  <c r="R168"/>
  <c r="P168"/>
  <c r="P167" s="1"/>
  <c r="S167" s="1"/>
  <c r="O168"/>
  <c r="O167" s="1"/>
  <c r="N168"/>
  <c r="M168"/>
  <c r="M167" s="1"/>
  <c r="L168"/>
  <c r="R167"/>
  <c r="N167"/>
  <c r="K167"/>
  <c r="J167"/>
  <c r="I167"/>
  <c r="H167"/>
  <c r="R166"/>
  <c r="P166"/>
  <c r="O166"/>
  <c r="N166"/>
  <c r="M166"/>
  <c r="L166"/>
  <c r="R165"/>
  <c r="P165"/>
  <c r="O165"/>
  <c r="N165"/>
  <c r="H165"/>
  <c r="M165" s="1"/>
  <c r="R164"/>
  <c r="P164"/>
  <c r="O164"/>
  <c r="N164"/>
  <c r="H164"/>
  <c r="M164" s="1"/>
  <c r="R163"/>
  <c r="P163"/>
  <c r="O163"/>
  <c r="N163"/>
  <c r="M163"/>
  <c r="L163"/>
  <c r="R162"/>
  <c r="P162"/>
  <c r="O162"/>
  <c r="N162"/>
  <c r="Q162" s="1"/>
  <c r="M162"/>
  <c r="L162"/>
  <c r="R161"/>
  <c r="P161"/>
  <c r="O161"/>
  <c r="N161"/>
  <c r="M161"/>
  <c r="L161"/>
  <c r="R160"/>
  <c r="P160"/>
  <c r="O160"/>
  <c r="N160"/>
  <c r="Q160" s="1"/>
  <c r="M160"/>
  <c r="L160"/>
  <c r="R159"/>
  <c r="P159"/>
  <c r="Q159" s="1"/>
  <c r="O159"/>
  <c r="N159"/>
  <c r="M159"/>
  <c r="L159"/>
  <c r="R158"/>
  <c r="P158"/>
  <c r="O158"/>
  <c r="N158"/>
  <c r="M158"/>
  <c r="L158"/>
  <c r="R157"/>
  <c r="P157"/>
  <c r="O157"/>
  <c r="N157"/>
  <c r="M157"/>
  <c r="L157"/>
  <c r="R156"/>
  <c r="P156"/>
  <c r="O156"/>
  <c r="N156"/>
  <c r="M156"/>
  <c r="L156"/>
  <c r="R155"/>
  <c r="P155"/>
  <c r="O155"/>
  <c r="N155"/>
  <c r="M155"/>
  <c r="L155"/>
  <c r="R154"/>
  <c r="P154"/>
  <c r="O154"/>
  <c r="N154"/>
  <c r="M154"/>
  <c r="L154"/>
  <c r="R153"/>
  <c r="O153"/>
  <c r="K153"/>
  <c r="J153"/>
  <c r="I153"/>
  <c r="H153"/>
  <c r="L153" s="1"/>
  <c r="R152"/>
  <c r="P152"/>
  <c r="P151" s="1"/>
  <c r="S151" s="1"/>
  <c r="O152"/>
  <c r="O151" s="1"/>
  <c r="N152"/>
  <c r="N151" s="1"/>
  <c r="M152"/>
  <c r="L152"/>
  <c r="R151"/>
  <c r="M151"/>
  <c r="K151"/>
  <c r="J151"/>
  <c r="I151"/>
  <c r="H151"/>
  <c r="R150"/>
  <c r="P150"/>
  <c r="O150"/>
  <c r="O149" s="1"/>
  <c r="N150"/>
  <c r="M150"/>
  <c r="M149" s="1"/>
  <c r="L150"/>
  <c r="R149"/>
  <c r="P149"/>
  <c r="S149" s="1"/>
  <c r="K149"/>
  <c r="J149"/>
  <c r="I149"/>
  <c r="H149"/>
  <c r="R148"/>
  <c r="P148"/>
  <c r="O148"/>
  <c r="N148"/>
  <c r="M148"/>
  <c r="L148"/>
  <c r="R147"/>
  <c r="P147"/>
  <c r="O147"/>
  <c r="N147"/>
  <c r="M147"/>
  <c r="L147"/>
  <c r="R146"/>
  <c r="P146"/>
  <c r="P145" s="1"/>
  <c r="S145" s="1"/>
  <c r="O146"/>
  <c r="O145" s="1"/>
  <c r="N146"/>
  <c r="M146"/>
  <c r="L146"/>
  <c r="R145"/>
  <c r="N145"/>
  <c r="K145"/>
  <c r="J145"/>
  <c r="I145"/>
  <c r="H145"/>
  <c r="R144"/>
  <c r="P144"/>
  <c r="P143" s="1"/>
  <c r="S143" s="1"/>
  <c r="O144"/>
  <c r="N144"/>
  <c r="N143" s="1"/>
  <c r="M144"/>
  <c r="L144"/>
  <c r="R143"/>
  <c r="O143"/>
  <c r="M143"/>
  <c r="K143"/>
  <c r="J143"/>
  <c r="I143"/>
  <c r="H143"/>
  <c r="R142"/>
  <c r="P142"/>
  <c r="O142"/>
  <c r="N142"/>
  <c r="M142"/>
  <c r="L142"/>
  <c r="R141"/>
  <c r="P141"/>
  <c r="O141"/>
  <c r="N141"/>
  <c r="M141"/>
  <c r="L141"/>
  <c r="R140"/>
  <c r="P140"/>
  <c r="O140"/>
  <c r="N140"/>
  <c r="M140"/>
  <c r="L140"/>
  <c r="R139"/>
  <c r="P139"/>
  <c r="O139"/>
  <c r="N139"/>
  <c r="M139"/>
  <c r="Q139" s="1"/>
  <c r="L139"/>
  <c r="R138"/>
  <c r="P138"/>
  <c r="O138"/>
  <c r="O137" s="1"/>
  <c r="N138"/>
  <c r="M138"/>
  <c r="M137" s="1"/>
  <c r="L138"/>
  <c r="R137"/>
  <c r="K137"/>
  <c r="J137"/>
  <c r="I137"/>
  <c r="H137"/>
  <c r="R136"/>
  <c r="P136"/>
  <c r="P135" s="1"/>
  <c r="S135" s="1"/>
  <c r="O136"/>
  <c r="O135" s="1"/>
  <c r="N136"/>
  <c r="M136"/>
  <c r="L136"/>
  <c r="R135"/>
  <c r="M135"/>
  <c r="K135"/>
  <c r="J135"/>
  <c r="I135"/>
  <c r="H135"/>
  <c r="R134"/>
  <c r="P134"/>
  <c r="O134"/>
  <c r="N134"/>
  <c r="M134"/>
  <c r="L134"/>
  <c r="R133"/>
  <c r="P133"/>
  <c r="O133"/>
  <c r="O132" s="1"/>
  <c r="N133"/>
  <c r="N132" s="1"/>
  <c r="M133"/>
  <c r="L133"/>
  <c r="R132"/>
  <c r="P132"/>
  <c r="S132" s="1"/>
  <c r="K132"/>
  <c r="J132"/>
  <c r="I132"/>
  <c r="H132"/>
  <c r="L132" s="1"/>
  <c r="R131"/>
  <c r="P131"/>
  <c r="O131"/>
  <c r="N131"/>
  <c r="M131"/>
  <c r="L131"/>
  <c r="R130"/>
  <c r="P130"/>
  <c r="O130"/>
  <c r="N130"/>
  <c r="N129" s="1"/>
  <c r="M130"/>
  <c r="L130"/>
  <c r="R129"/>
  <c r="O129"/>
  <c r="M129"/>
  <c r="K129"/>
  <c r="J129"/>
  <c r="I129"/>
  <c r="H129"/>
  <c r="R128"/>
  <c r="P128"/>
  <c r="O128"/>
  <c r="N128"/>
  <c r="M128"/>
  <c r="Q128" s="1"/>
  <c r="L128"/>
  <c r="R127"/>
  <c r="P127"/>
  <c r="O127"/>
  <c r="N127"/>
  <c r="M127"/>
  <c r="L127"/>
  <c r="R126"/>
  <c r="P126"/>
  <c r="O126"/>
  <c r="N126"/>
  <c r="M126"/>
  <c r="Q126" s="1"/>
  <c r="L126"/>
  <c r="R125"/>
  <c r="P125"/>
  <c r="O125"/>
  <c r="N125"/>
  <c r="M125"/>
  <c r="L125"/>
  <c r="R124"/>
  <c r="P124"/>
  <c r="O124"/>
  <c r="N124"/>
  <c r="M124"/>
  <c r="Q124" s="1"/>
  <c r="L124"/>
  <c r="R123"/>
  <c r="P123"/>
  <c r="O123"/>
  <c r="N123"/>
  <c r="M123"/>
  <c r="L123"/>
  <c r="R122"/>
  <c r="P122"/>
  <c r="O122"/>
  <c r="N122"/>
  <c r="M122"/>
  <c r="Q122" s="1"/>
  <c r="L122"/>
  <c r="R121"/>
  <c r="P121"/>
  <c r="P120" s="1"/>
  <c r="S120" s="1"/>
  <c r="O121"/>
  <c r="N121"/>
  <c r="M121"/>
  <c r="L121"/>
  <c r="R120"/>
  <c r="K120"/>
  <c r="J120"/>
  <c r="I120"/>
  <c r="H120"/>
  <c r="R119"/>
  <c r="P119"/>
  <c r="O119"/>
  <c r="N119"/>
  <c r="M119"/>
  <c r="Q119" s="1"/>
  <c r="L119"/>
  <c r="R118"/>
  <c r="P118"/>
  <c r="P117" s="1"/>
  <c r="S117" s="1"/>
  <c r="O118"/>
  <c r="O117" s="1"/>
  <c r="N118"/>
  <c r="M118"/>
  <c r="Q118" s="1"/>
  <c r="L118"/>
  <c r="R117"/>
  <c r="N117"/>
  <c r="K117"/>
  <c r="J117"/>
  <c r="I117"/>
  <c r="H117"/>
  <c r="R116"/>
  <c r="P116"/>
  <c r="O116"/>
  <c r="N116"/>
  <c r="M116"/>
  <c r="L116"/>
  <c r="R115"/>
  <c r="P115"/>
  <c r="O115"/>
  <c r="N115"/>
  <c r="M115"/>
  <c r="Q115" s="1"/>
  <c r="L115"/>
  <c r="R114"/>
  <c r="P114"/>
  <c r="O114"/>
  <c r="N114"/>
  <c r="M114"/>
  <c r="L114"/>
  <c r="R113"/>
  <c r="P113"/>
  <c r="O113"/>
  <c r="N113"/>
  <c r="M113"/>
  <c r="Q113" s="1"/>
  <c r="L113"/>
  <c r="R112"/>
  <c r="P112"/>
  <c r="P111" s="1"/>
  <c r="S111" s="1"/>
  <c r="O112"/>
  <c r="N112"/>
  <c r="M112"/>
  <c r="L112"/>
  <c r="R111"/>
  <c r="K111"/>
  <c r="J111"/>
  <c r="I111"/>
  <c r="H111"/>
  <c r="L111" s="1"/>
  <c r="R110"/>
  <c r="P110"/>
  <c r="O110"/>
  <c r="N110"/>
  <c r="M110"/>
  <c r="L110"/>
  <c r="R109"/>
  <c r="P109"/>
  <c r="P108" s="1"/>
  <c r="S108" s="1"/>
  <c r="O109"/>
  <c r="N109"/>
  <c r="M109"/>
  <c r="L109"/>
  <c r="R108"/>
  <c r="O108"/>
  <c r="K108"/>
  <c r="J108"/>
  <c r="I108"/>
  <c r="H108"/>
  <c r="R107"/>
  <c r="P107"/>
  <c r="O107"/>
  <c r="N107"/>
  <c r="M107"/>
  <c r="L107"/>
  <c r="R106"/>
  <c r="P106"/>
  <c r="O106"/>
  <c r="N106"/>
  <c r="M106"/>
  <c r="M105" s="1"/>
  <c r="L106"/>
  <c r="R105"/>
  <c r="K105"/>
  <c r="J105"/>
  <c r="I105"/>
  <c r="H105"/>
  <c r="R104"/>
  <c r="P104"/>
  <c r="P103" s="1"/>
  <c r="S103" s="1"/>
  <c r="O104"/>
  <c r="O103" s="1"/>
  <c r="N104"/>
  <c r="M104"/>
  <c r="M103" s="1"/>
  <c r="L104"/>
  <c r="R103"/>
  <c r="N103"/>
  <c r="K103"/>
  <c r="J103"/>
  <c r="I103"/>
  <c r="H103"/>
  <c r="R102"/>
  <c r="P102"/>
  <c r="P101" s="1"/>
  <c r="S101" s="1"/>
  <c r="O102"/>
  <c r="O101" s="1"/>
  <c r="N102"/>
  <c r="N101" s="1"/>
  <c r="M102"/>
  <c r="L102"/>
  <c r="R101"/>
  <c r="M101"/>
  <c r="K101"/>
  <c r="J101"/>
  <c r="I101"/>
  <c r="H101"/>
  <c r="L101" s="1"/>
  <c r="R100"/>
  <c r="P100"/>
  <c r="P99" s="1"/>
  <c r="S99" s="1"/>
  <c r="O100"/>
  <c r="O99" s="1"/>
  <c r="N100"/>
  <c r="M100"/>
  <c r="L100"/>
  <c r="R99"/>
  <c r="N99"/>
  <c r="M99"/>
  <c r="K99"/>
  <c r="J99"/>
  <c r="I99"/>
  <c r="H99"/>
  <c r="R98"/>
  <c r="P98"/>
  <c r="O98"/>
  <c r="N98"/>
  <c r="M98"/>
  <c r="Q98" s="1"/>
  <c r="L98"/>
  <c r="R97"/>
  <c r="P97"/>
  <c r="O97"/>
  <c r="N97"/>
  <c r="M97"/>
  <c r="Q97" s="1"/>
  <c r="L97"/>
  <c r="R96"/>
  <c r="P96"/>
  <c r="O96"/>
  <c r="N96"/>
  <c r="M96"/>
  <c r="L96"/>
  <c r="R95"/>
  <c r="P95"/>
  <c r="P94" s="1"/>
  <c r="S94" s="1"/>
  <c r="O95"/>
  <c r="N95"/>
  <c r="M95"/>
  <c r="M94" s="1"/>
  <c r="L95"/>
  <c r="R94"/>
  <c r="K94"/>
  <c r="J94"/>
  <c r="I94"/>
  <c r="H94"/>
  <c r="R93"/>
  <c r="P93"/>
  <c r="O93"/>
  <c r="N93"/>
  <c r="M93"/>
  <c r="Q93" s="1"/>
  <c r="L93"/>
  <c r="R92"/>
  <c r="P92"/>
  <c r="O92"/>
  <c r="N92"/>
  <c r="M92"/>
  <c r="L92"/>
  <c r="R91"/>
  <c r="P91"/>
  <c r="O91"/>
  <c r="N91"/>
  <c r="M91"/>
  <c r="L91"/>
  <c r="R90"/>
  <c r="P90"/>
  <c r="O90"/>
  <c r="N90"/>
  <c r="M90"/>
  <c r="L90"/>
  <c r="R89"/>
  <c r="P89"/>
  <c r="O89"/>
  <c r="O88" s="1"/>
  <c r="N89"/>
  <c r="M89"/>
  <c r="L89"/>
  <c r="R88"/>
  <c r="N88"/>
  <c r="K88"/>
  <c r="J88"/>
  <c r="I88"/>
  <c r="H88"/>
  <c r="R87"/>
  <c r="P87"/>
  <c r="O87"/>
  <c r="N87"/>
  <c r="M87"/>
  <c r="L87"/>
  <c r="R86"/>
  <c r="P86"/>
  <c r="O86"/>
  <c r="N86"/>
  <c r="M86"/>
  <c r="Q86" s="1"/>
  <c r="L86"/>
  <c r="R85"/>
  <c r="P85"/>
  <c r="O85"/>
  <c r="N85"/>
  <c r="M85"/>
  <c r="Q85" s="1"/>
  <c r="L85"/>
  <c r="R84"/>
  <c r="P84"/>
  <c r="O84"/>
  <c r="N84"/>
  <c r="M84"/>
  <c r="L84"/>
  <c r="R83"/>
  <c r="P83"/>
  <c r="O83"/>
  <c r="N83"/>
  <c r="M83"/>
  <c r="L83"/>
  <c r="R82"/>
  <c r="P82"/>
  <c r="O82"/>
  <c r="N82"/>
  <c r="M82"/>
  <c r="M81" s="1"/>
  <c r="L82"/>
  <c r="R81"/>
  <c r="K81"/>
  <c r="J81"/>
  <c r="I81"/>
  <c r="H81"/>
  <c r="R80"/>
  <c r="P80"/>
  <c r="O80"/>
  <c r="N80"/>
  <c r="M80"/>
  <c r="Q80" s="1"/>
  <c r="L80"/>
  <c r="R79"/>
  <c r="P79"/>
  <c r="P78" s="1"/>
  <c r="S78" s="1"/>
  <c r="O79"/>
  <c r="N79"/>
  <c r="M79"/>
  <c r="M78" s="1"/>
  <c r="L79"/>
  <c r="R78"/>
  <c r="K78"/>
  <c r="L78" s="1"/>
  <c r="J78"/>
  <c r="I78"/>
  <c r="H78"/>
  <c r="R77"/>
  <c r="P77"/>
  <c r="O77"/>
  <c r="N77"/>
  <c r="M77"/>
  <c r="Q77" s="1"/>
  <c r="L77"/>
  <c r="R76"/>
  <c r="O76"/>
  <c r="L76"/>
  <c r="G76"/>
  <c r="P76" s="1"/>
  <c r="P70" s="1"/>
  <c r="S70" s="1"/>
  <c r="F76"/>
  <c r="N76" s="1"/>
  <c r="R75"/>
  <c r="P75"/>
  <c r="O75"/>
  <c r="N75"/>
  <c r="M75"/>
  <c r="Q75" s="1"/>
  <c r="L75"/>
  <c r="R74"/>
  <c r="P74"/>
  <c r="O74"/>
  <c r="N74"/>
  <c r="M74"/>
  <c r="L74"/>
  <c r="R73"/>
  <c r="P73"/>
  <c r="O73"/>
  <c r="N73"/>
  <c r="M73"/>
  <c r="L73"/>
  <c r="R72"/>
  <c r="P72"/>
  <c r="O72"/>
  <c r="N72"/>
  <c r="M72"/>
  <c r="L72"/>
  <c r="R71"/>
  <c r="P71"/>
  <c r="O71"/>
  <c r="N71"/>
  <c r="M71"/>
  <c r="L71"/>
  <c r="R70"/>
  <c r="O70"/>
  <c r="K70"/>
  <c r="J70"/>
  <c r="I70"/>
  <c r="H70"/>
  <c r="L70" s="1"/>
  <c r="R69"/>
  <c r="P69"/>
  <c r="O69"/>
  <c r="O68" s="1"/>
  <c r="N69"/>
  <c r="Q69" s="1"/>
  <c r="M69"/>
  <c r="M68" s="1"/>
  <c r="L69"/>
  <c r="R68"/>
  <c r="P68"/>
  <c r="S68" s="1"/>
  <c r="K68"/>
  <c r="J68"/>
  <c r="I68"/>
  <c r="H68"/>
  <c r="R67"/>
  <c r="P67"/>
  <c r="P66" s="1"/>
  <c r="S66" s="1"/>
  <c r="O67"/>
  <c r="O66" s="1"/>
  <c r="N67"/>
  <c r="M67"/>
  <c r="L67"/>
  <c r="R66"/>
  <c r="N66"/>
  <c r="K66"/>
  <c r="J66"/>
  <c r="I66"/>
  <c r="H66"/>
  <c r="L66" s="1"/>
  <c r="R65"/>
  <c r="P65"/>
  <c r="O65"/>
  <c r="O64" s="1"/>
  <c r="N65"/>
  <c r="N64" s="1"/>
  <c r="M65"/>
  <c r="L65"/>
  <c r="R64"/>
  <c r="P64"/>
  <c r="S64" s="1"/>
  <c r="M64"/>
  <c r="K64"/>
  <c r="J64"/>
  <c r="I64"/>
  <c r="H64"/>
  <c r="R63"/>
  <c r="P63"/>
  <c r="O63"/>
  <c r="O62" s="1"/>
  <c r="N63"/>
  <c r="M63"/>
  <c r="M62" s="1"/>
  <c r="L63"/>
  <c r="R62"/>
  <c r="P62"/>
  <c r="S62" s="1"/>
  <c r="K62"/>
  <c r="J62"/>
  <c r="I62"/>
  <c r="H62"/>
  <c r="R61"/>
  <c r="P61"/>
  <c r="O61"/>
  <c r="N61"/>
  <c r="M61"/>
  <c r="L61"/>
  <c r="R60"/>
  <c r="P60"/>
  <c r="O60"/>
  <c r="N60"/>
  <c r="M60"/>
  <c r="L60"/>
  <c r="R59"/>
  <c r="P59"/>
  <c r="O59"/>
  <c r="N59"/>
  <c r="N58" s="1"/>
  <c r="M59"/>
  <c r="Q59" s="1"/>
  <c r="L59"/>
  <c r="R58"/>
  <c r="P58"/>
  <c r="S58" s="1"/>
  <c r="K58"/>
  <c r="J58"/>
  <c r="I58"/>
  <c r="L58" s="1"/>
  <c r="H58"/>
  <c r="R57"/>
  <c r="P57"/>
  <c r="P56" s="1"/>
  <c r="S56" s="1"/>
  <c r="O57"/>
  <c r="O56" s="1"/>
  <c r="N57"/>
  <c r="N56" s="1"/>
  <c r="M57"/>
  <c r="L57"/>
  <c r="R56"/>
  <c r="K56"/>
  <c r="J56"/>
  <c r="I56"/>
  <c r="H56"/>
  <c r="R55"/>
  <c r="P55"/>
  <c r="P54" s="1"/>
  <c r="S54" s="1"/>
  <c r="O55"/>
  <c r="O54" s="1"/>
  <c r="N55"/>
  <c r="M55"/>
  <c r="M54" s="1"/>
  <c r="L55"/>
  <c r="R54"/>
  <c r="K54"/>
  <c r="J54"/>
  <c r="I54"/>
  <c r="H54"/>
  <c r="R53"/>
  <c r="P53"/>
  <c r="P52" s="1"/>
  <c r="S52" s="1"/>
  <c r="O53"/>
  <c r="O52" s="1"/>
  <c r="N53"/>
  <c r="M53"/>
  <c r="L53"/>
  <c r="R52"/>
  <c r="N52"/>
  <c r="K52"/>
  <c r="J52"/>
  <c r="I52"/>
  <c r="H52"/>
  <c r="R51"/>
  <c r="P51"/>
  <c r="O51"/>
  <c r="N51"/>
  <c r="M51"/>
  <c r="L51"/>
  <c r="R50"/>
  <c r="P50"/>
  <c r="O50"/>
  <c r="N50"/>
  <c r="M50"/>
  <c r="Q50" s="1"/>
  <c r="L50"/>
  <c r="R49"/>
  <c r="P49"/>
  <c r="O49"/>
  <c r="O48" s="1"/>
  <c r="N49"/>
  <c r="M49"/>
  <c r="L49"/>
  <c r="R48"/>
  <c r="N48"/>
  <c r="K48"/>
  <c r="J48"/>
  <c r="I48"/>
  <c r="H48"/>
  <c r="R47"/>
  <c r="P47"/>
  <c r="O47"/>
  <c r="N47"/>
  <c r="M47"/>
  <c r="L47"/>
  <c r="R46"/>
  <c r="P46"/>
  <c r="O46"/>
  <c r="N46"/>
  <c r="M46"/>
  <c r="L46"/>
  <c r="R45"/>
  <c r="P45"/>
  <c r="O45"/>
  <c r="O44" s="1"/>
  <c r="N45"/>
  <c r="N44" s="1"/>
  <c r="M45"/>
  <c r="L45"/>
  <c r="R44"/>
  <c r="K44"/>
  <c r="J44"/>
  <c r="I44"/>
  <c r="H44"/>
  <c r="R43"/>
  <c r="P43"/>
  <c r="O43"/>
  <c r="N43"/>
  <c r="M43"/>
  <c r="L43"/>
  <c r="R42"/>
  <c r="P42"/>
  <c r="O42"/>
  <c r="N42"/>
  <c r="M42"/>
  <c r="L42"/>
  <c r="R41"/>
  <c r="P41"/>
  <c r="O41"/>
  <c r="N41"/>
  <c r="M41"/>
  <c r="L41"/>
  <c r="R40"/>
  <c r="P40"/>
  <c r="O40"/>
  <c r="O39" s="1"/>
  <c r="N40"/>
  <c r="N39" s="1"/>
  <c r="M40"/>
  <c r="Q40" s="1"/>
  <c r="L40"/>
  <c r="R39"/>
  <c r="K39"/>
  <c r="J39"/>
  <c r="I39"/>
  <c r="H39"/>
  <c r="R38"/>
  <c r="P38"/>
  <c r="O38"/>
  <c r="Q38" s="1"/>
  <c r="L38"/>
  <c r="R37"/>
  <c r="P37"/>
  <c r="O37"/>
  <c r="N37"/>
  <c r="M37"/>
  <c r="L37"/>
  <c r="R36"/>
  <c r="P36"/>
  <c r="P35" s="1"/>
  <c r="S35" s="1"/>
  <c r="O36"/>
  <c r="O35" s="1"/>
  <c r="N36"/>
  <c r="M36"/>
  <c r="M35" s="1"/>
  <c r="L36"/>
  <c r="R35"/>
  <c r="K35"/>
  <c r="J35"/>
  <c r="I35"/>
  <c r="H35"/>
  <c r="R34"/>
  <c r="P34"/>
  <c r="P33" s="1"/>
  <c r="S33" s="1"/>
  <c r="O34"/>
  <c r="O33" s="1"/>
  <c r="N34"/>
  <c r="M34"/>
  <c r="M33" s="1"/>
  <c r="L34"/>
  <c r="R33"/>
  <c r="N33"/>
  <c r="K33"/>
  <c r="J33"/>
  <c r="I33"/>
  <c r="H33"/>
  <c r="R32"/>
  <c r="P32"/>
  <c r="O32"/>
  <c r="N32"/>
  <c r="M32"/>
  <c r="L32"/>
  <c r="R31"/>
  <c r="P31"/>
  <c r="O31"/>
  <c r="N31"/>
  <c r="N30" s="1"/>
  <c r="M31"/>
  <c r="L31"/>
  <c r="R30"/>
  <c r="O30"/>
  <c r="K30"/>
  <c r="J30"/>
  <c r="I30"/>
  <c r="H30"/>
  <c r="L30" s="1"/>
  <c r="R29"/>
  <c r="P29"/>
  <c r="P28" s="1"/>
  <c r="S28" s="1"/>
  <c r="O29"/>
  <c r="O28" s="1"/>
  <c r="N29"/>
  <c r="M29"/>
  <c r="L29"/>
  <c r="R28"/>
  <c r="N28"/>
  <c r="M28"/>
  <c r="K28"/>
  <c r="J28"/>
  <c r="I28"/>
  <c r="H28"/>
  <c r="R27"/>
  <c r="P27"/>
  <c r="O27"/>
  <c r="O26" s="1"/>
  <c r="N27"/>
  <c r="M27"/>
  <c r="L27"/>
  <c r="R26"/>
  <c r="P26"/>
  <c r="S26" s="1"/>
  <c r="N26"/>
  <c r="K26"/>
  <c r="J26"/>
  <c r="I26"/>
  <c r="H26"/>
  <c r="R25"/>
  <c r="P25"/>
  <c r="P24" s="1"/>
  <c r="S24" s="1"/>
  <c r="O25"/>
  <c r="O24" s="1"/>
  <c r="N25"/>
  <c r="N24" s="1"/>
  <c r="M25"/>
  <c r="L25"/>
  <c r="R24"/>
  <c r="M24"/>
  <c r="K24"/>
  <c r="J24"/>
  <c r="I24"/>
  <c r="H24"/>
  <c r="R23"/>
  <c r="P23"/>
  <c r="P318" s="1"/>
  <c r="P345" s="1"/>
  <c r="O23"/>
  <c r="O318" s="1"/>
  <c r="O345" s="1"/>
  <c r="N23"/>
  <c r="N318" s="1"/>
  <c r="N345" s="1"/>
  <c r="M23"/>
  <c r="M318" s="1"/>
  <c r="L23"/>
  <c r="L318" s="1"/>
  <c r="R22"/>
  <c r="P22"/>
  <c r="O22"/>
  <c r="N22"/>
  <c r="M22"/>
  <c r="L22"/>
  <c r="R21"/>
  <c r="P21"/>
  <c r="O21"/>
  <c r="N21"/>
  <c r="N20" s="1"/>
  <c r="M21"/>
  <c r="M20" s="1"/>
  <c r="L21"/>
  <c r="R20"/>
  <c r="O20"/>
  <c r="K20"/>
  <c r="J20"/>
  <c r="I20"/>
  <c r="H20"/>
  <c r="R19"/>
  <c r="P19"/>
  <c r="O19"/>
  <c r="N19"/>
  <c r="M19"/>
  <c r="L19"/>
  <c r="R18"/>
  <c r="P18"/>
  <c r="P17" s="1"/>
  <c r="S17" s="1"/>
  <c r="O18"/>
  <c r="O17" s="1"/>
  <c r="N18"/>
  <c r="M18"/>
  <c r="L18"/>
  <c r="R17"/>
  <c r="K17"/>
  <c r="J17"/>
  <c r="I17"/>
  <c r="H17"/>
  <c r="R16"/>
  <c r="P16"/>
  <c r="O16"/>
  <c r="N16"/>
  <c r="M16"/>
  <c r="L16"/>
  <c r="R15"/>
  <c r="P15"/>
  <c r="O15"/>
  <c r="N15"/>
  <c r="M15"/>
  <c r="L15"/>
  <c r="R14"/>
  <c r="P14"/>
  <c r="O14"/>
  <c r="N14"/>
  <c r="M14"/>
  <c r="L14"/>
  <c r="R13"/>
  <c r="K13"/>
  <c r="J13"/>
  <c r="I13"/>
  <c r="H13"/>
  <c r="L13" s="1"/>
  <c r="R12"/>
  <c r="P12"/>
  <c r="O12"/>
  <c r="N12"/>
  <c r="M12"/>
  <c r="L12"/>
  <c r="R11"/>
  <c r="P11"/>
  <c r="O11"/>
  <c r="N11"/>
  <c r="M11"/>
  <c r="L11"/>
  <c r="R10"/>
  <c r="K10"/>
  <c r="J10"/>
  <c r="I10"/>
  <c r="H10"/>
  <c r="R9"/>
  <c r="P9"/>
  <c r="P8" s="1"/>
  <c r="S8" s="1"/>
  <c r="O9"/>
  <c r="O8" s="1"/>
  <c r="N9"/>
  <c r="N8" s="1"/>
  <c r="M9"/>
  <c r="L9"/>
  <c r="R8"/>
  <c r="K8"/>
  <c r="J8"/>
  <c r="I8"/>
  <c r="H8"/>
  <c r="R7"/>
  <c r="P7"/>
  <c r="P6" s="1"/>
  <c r="S6" s="1"/>
  <c r="O7"/>
  <c r="O6" s="1"/>
  <c r="N7"/>
  <c r="N6" s="1"/>
  <c r="M7"/>
  <c r="L7"/>
  <c r="R6"/>
  <c r="K6"/>
  <c r="J6"/>
  <c r="I6"/>
  <c r="H6"/>
  <c r="Q11" l="1"/>
  <c r="Q24"/>
  <c r="T24" s="1"/>
  <c r="L26"/>
  <c r="Q29"/>
  <c r="L33"/>
  <c r="L44"/>
  <c r="L48"/>
  <c r="L103"/>
  <c r="N111"/>
  <c r="L129"/>
  <c r="Q130"/>
  <c r="Q134"/>
  <c r="Q147"/>
  <c r="Q148"/>
  <c r="L149"/>
  <c r="Q154"/>
  <c r="Q155"/>
  <c r="Q163"/>
  <c r="Q166"/>
  <c r="Q175"/>
  <c r="Q187"/>
  <c r="Q191"/>
  <c r="Q210"/>
  <c r="Q212"/>
  <c r="Q218"/>
  <c r="L237"/>
  <c r="M237"/>
  <c r="Q242"/>
  <c r="Q244"/>
  <c r="L250"/>
  <c r="Q264"/>
  <c r="Q266"/>
  <c r="Q278"/>
  <c r="Q302"/>
  <c r="Q312"/>
  <c r="Q329"/>
  <c r="L24"/>
  <c r="Q43"/>
  <c r="O111"/>
  <c r="L193"/>
  <c r="Q200"/>
  <c r="Q230"/>
  <c r="O282"/>
  <c r="Q284"/>
  <c r="M290"/>
  <c r="L300"/>
  <c r="Q336"/>
  <c r="L6"/>
  <c r="Q7"/>
  <c r="Q12"/>
  <c r="P13"/>
  <c r="S13" s="1"/>
  <c r="L17"/>
  <c r="Q19"/>
  <c r="N35"/>
  <c r="L39"/>
  <c r="Q42"/>
  <c r="Q63"/>
  <c r="L64"/>
  <c r="L81"/>
  <c r="Q82"/>
  <c r="Q83"/>
  <c r="N94"/>
  <c r="L99"/>
  <c r="L117"/>
  <c r="M117"/>
  <c r="Q117" s="1"/>
  <c r="N120"/>
  <c r="Q136"/>
  <c r="N137"/>
  <c r="Q171"/>
  <c r="N176"/>
  <c r="L181"/>
  <c r="L203"/>
  <c r="Q211"/>
  <c r="Q215"/>
  <c r="Q217"/>
  <c r="Q219"/>
  <c r="Q241"/>
  <c r="Q245"/>
  <c r="O247"/>
  <c r="L253"/>
  <c r="Q259"/>
  <c r="L288"/>
  <c r="Q311"/>
  <c r="Q332"/>
  <c r="L340"/>
  <c r="P30"/>
  <c r="S30" s="1"/>
  <c r="M44"/>
  <c r="Q60"/>
  <c r="Q61"/>
  <c r="M88"/>
  <c r="Q92"/>
  <c r="P105"/>
  <c r="S105" s="1"/>
  <c r="N105"/>
  <c r="Q112"/>
  <c r="Q121"/>
  <c r="Q123"/>
  <c r="Q225"/>
  <c r="N237"/>
  <c r="L240"/>
  <c r="L247"/>
  <c r="Q9"/>
  <c r="N10"/>
  <c r="N13"/>
  <c r="M17"/>
  <c r="L28"/>
  <c r="M30"/>
  <c r="Q34"/>
  <c r="L35"/>
  <c r="Q41"/>
  <c r="P44"/>
  <c r="S44" s="1"/>
  <c r="P48"/>
  <c r="S48" s="1"/>
  <c r="L54"/>
  <c r="Q55"/>
  <c r="L56"/>
  <c r="Q57"/>
  <c r="O58"/>
  <c r="L62"/>
  <c r="Q72"/>
  <c r="O78"/>
  <c r="P81"/>
  <c r="S81" s="1"/>
  <c r="Q87"/>
  <c r="L88"/>
  <c r="P88"/>
  <c r="S88" s="1"/>
  <c r="Q90"/>
  <c r="O105"/>
  <c r="N108"/>
  <c r="Q114"/>
  <c r="Q116"/>
  <c r="O120"/>
  <c r="Q125"/>
  <c r="Q127"/>
  <c r="P129"/>
  <c r="S129" s="1"/>
  <c r="Q131"/>
  <c r="P137"/>
  <c r="S137" s="1"/>
  <c r="L143"/>
  <c r="L145"/>
  <c r="M145"/>
  <c r="Q145" s="1"/>
  <c r="Q146"/>
  <c r="Q150"/>
  <c r="L151"/>
  <c r="Q151"/>
  <c r="T151" s="1"/>
  <c r="Q152"/>
  <c r="P153"/>
  <c r="S153" s="1"/>
  <c r="Q161"/>
  <c r="Q164"/>
  <c r="L169"/>
  <c r="Q172"/>
  <c r="Q185"/>
  <c r="T185" s="1"/>
  <c r="Q186"/>
  <c r="L189"/>
  <c r="Q195"/>
  <c r="Q196"/>
  <c r="Q201"/>
  <c r="Q206"/>
  <c r="L213"/>
  <c r="Q214"/>
  <c r="Q216"/>
  <c r="Q220"/>
  <c r="L222"/>
  <c r="P222"/>
  <c r="S222" s="1"/>
  <c r="Q227"/>
  <c r="Q236"/>
  <c r="L243"/>
  <c r="Q246"/>
  <c r="M253"/>
  <c r="Q258"/>
  <c r="T258" s="1"/>
  <c r="L260"/>
  <c r="Q280"/>
  <c r="L282"/>
  <c r="Q313"/>
  <c r="N342"/>
  <c r="O322"/>
  <c r="Q322" s="1"/>
  <c r="T322" s="1"/>
  <c r="Q16"/>
  <c r="L52"/>
  <c r="Q53"/>
  <c r="Q64"/>
  <c r="N70"/>
  <c r="Q79"/>
  <c r="Q99"/>
  <c r="Q103"/>
  <c r="Q104"/>
  <c r="L108"/>
  <c r="Q109"/>
  <c r="M111"/>
  <c r="Q157"/>
  <c r="Q170"/>
  <c r="L199"/>
  <c r="M199"/>
  <c r="Q199" s="1"/>
  <c r="L201"/>
  <c r="Q202"/>
  <c r="Q205"/>
  <c r="Q207"/>
  <c r="T207" s="1"/>
  <c r="N209"/>
  <c r="P213"/>
  <c r="S213" s="1"/>
  <c r="Q221"/>
  <c r="Q223"/>
  <c r="N222"/>
  <c r="Q232"/>
  <c r="Q233"/>
  <c r="Q235"/>
  <c r="P243"/>
  <c r="S243" s="1"/>
  <c r="L256"/>
  <c r="Q271"/>
  <c r="Q272"/>
  <c r="Q277"/>
  <c r="P282"/>
  <c r="S282" s="1"/>
  <c r="Q285"/>
  <c r="Q292"/>
  <c r="Q293"/>
  <c r="Q296"/>
  <c r="Q297"/>
  <c r="N300"/>
  <c r="P306"/>
  <c r="S306" s="1"/>
  <c r="Q314"/>
  <c r="Q321"/>
  <c r="Q335"/>
  <c r="Q31"/>
  <c r="Q84"/>
  <c r="L94"/>
  <c r="Q96"/>
  <c r="Q101"/>
  <c r="L120"/>
  <c r="Q141"/>
  <c r="Q142"/>
  <c r="Q144"/>
  <c r="N153"/>
  <c r="Q167"/>
  <c r="T167" s="1"/>
  <c r="Q168"/>
  <c r="O169"/>
  <c r="L174"/>
  <c r="Q174"/>
  <c r="L176"/>
  <c r="Q178"/>
  <c r="Q180"/>
  <c r="O181"/>
  <c r="Q197"/>
  <c r="T197" s="1"/>
  <c r="Q240"/>
  <c r="T240" s="1"/>
  <c r="O253"/>
  <c r="Q256"/>
  <c r="Q257"/>
  <c r="Q262"/>
  <c r="Q270"/>
  <c r="Q274"/>
  <c r="Q279"/>
  <c r="Q283"/>
  <c r="L292"/>
  <c r="N294"/>
  <c r="O300"/>
  <c r="L304"/>
  <c r="Q305"/>
  <c r="Q308"/>
  <c r="Q310"/>
  <c r="Q328"/>
  <c r="Q333"/>
  <c r="L10"/>
  <c r="O10"/>
  <c r="M13"/>
  <c r="O13"/>
  <c r="N17"/>
  <c r="P20"/>
  <c r="S20" s="1"/>
  <c r="Q22"/>
  <c r="P39"/>
  <c r="S39" s="1"/>
  <c r="Q45"/>
  <c r="Q47"/>
  <c r="Q49"/>
  <c r="Q51"/>
  <c r="Q65"/>
  <c r="Q67"/>
  <c r="L68"/>
  <c r="Q71"/>
  <c r="Q73"/>
  <c r="Q74"/>
  <c r="O81"/>
  <c r="Q91"/>
  <c r="O94"/>
  <c r="Q94" s="1"/>
  <c r="T94" s="1"/>
  <c r="Q100"/>
  <c r="Q102"/>
  <c r="L105"/>
  <c r="Q106"/>
  <c r="Q110"/>
  <c r="Q133"/>
  <c r="L135"/>
  <c r="L137"/>
  <c r="Q138"/>
  <c r="Q140"/>
  <c r="Q156"/>
  <c r="Q158"/>
  <c r="Q165"/>
  <c r="L167"/>
  <c r="P169"/>
  <c r="S169" s="1"/>
  <c r="S319" s="1"/>
  <c r="M169"/>
  <c r="Q190"/>
  <c r="Q192"/>
  <c r="O193"/>
  <c r="O319" s="1"/>
  <c r="O317" s="1"/>
  <c r="O344" s="1"/>
  <c r="Q203"/>
  <c r="Q213"/>
  <c r="T213" s="1"/>
  <c r="L220"/>
  <c r="Q234"/>
  <c r="N253"/>
  <c r="Q253" s="1"/>
  <c r="T253" s="1"/>
  <c r="Q268"/>
  <c r="N282"/>
  <c r="M282"/>
  <c r="Q282" s="1"/>
  <c r="T282" s="1"/>
  <c r="L290"/>
  <c r="M294"/>
  <c r="Q300"/>
  <c r="T300" s="1"/>
  <c r="N306"/>
  <c r="Q306" s="1"/>
  <c r="T306" s="1"/>
  <c r="L345"/>
  <c r="H342"/>
  <c r="R342"/>
  <c r="O342"/>
  <c r="Q326"/>
  <c r="Q331"/>
  <c r="T145"/>
  <c r="T201"/>
  <c r="T101"/>
  <c r="T174"/>
  <c r="T292"/>
  <c r="T220"/>
  <c r="T313"/>
  <c r="T117"/>
  <c r="T256"/>
  <c r="T99"/>
  <c r="T199"/>
  <c r="Q17"/>
  <c r="T17" s="1"/>
  <c r="L20"/>
  <c r="R319"/>
  <c r="M345"/>
  <c r="Q345" s="1"/>
  <c r="Q318"/>
  <c r="M6"/>
  <c r="Q6" s="1"/>
  <c r="T6" s="1"/>
  <c r="Q18"/>
  <c r="Q21"/>
  <c r="Q105"/>
  <c r="T105" s="1"/>
  <c r="Q33"/>
  <c r="T33" s="1"/>
  <c r="Q247"/>
  <c r="T247" s="1"/>
  <c r="P10"/>
  <c r="S10" s="1"/>
  <c r="L8"/>
  <c r="M10"/>
  <c r="Q10" s="1"/>
  <c r="T10" s="1"/>
  <c r="Q23"/>
  <c r="Q35"/>
  <c r="T35" s="1"/>
  <c r="T64"/>
  <c r="T103"/>
  <c r="Q111"/>
  <c r="T111" s="1"/>
  <c r="Q15"/>
  <c r="Q25"/>
  <c r="Q28"/>
  <c r="T28" s="1"/>
  <c r="Q30"/>
  <c r="T30" s="1"/>
  <c r="H317"/>
  <c r="H344" s="1"/>
  <c r="Q14"/>
  <c r="T203"/>
  <c r="Q237"/>
  <c r="T237" s="1"/>
  <c r="Q288"/>
  <c r="T288" s="1"/>
  <c r="Q294"/>
  <c r="T294" s="1"/>
  <c r="I317"/>
  <c r="I344" s="1"/>
  <c r="Q137"/>
  <c r="T137" s="1"/>
  <c r="Q143"/>
  <c r="T143" s="1"/>
  <c r="Q290"/>
  <c r="T290" s="1"/>
  <c r="J317"/>
  <c r="J344" s="1"/>
  <c r="S320"/>
  <c r="S342" s="1"/>
  <c r="P342"/>
  <c r="Q27"/>
  <c r="M26"/>
  <c r="Q26" s="1"/>
  <c r="T26" s="1"/>
  <c r="Q44"/>
  <c r="T44" s="1"/>
  <c r="K317"/>
  <c r="K344" s="1"/>
  <c r="M8"/>
  <c r="Q8" s="1"/>
  <c r="T8" s="1"/>
  <c r="Q181"/>
  <c r="T181" s="1"/>
  <c r="Q198"/>
  <c r="Q204"/>
  <c r="M153"/>
  <c r="Q153" s="1"/>
  <c r="T153" s="1"/>
  <c r="Q224"/>
  <c r="Q307"/>
  <c r="N54"/>
  <c r="Q54" s="1"/>
  <c r="T54" s="1"/>
  <c r="Q89"/>
  <c r="Q95"/>
  <c r="Q107"/>
  <c r="L320"/>
  <c r="L342" s="1"/>
  <c r="M120"/>
  <c r="Q120" s="1"/>
  <c r="T120" s="1"/>
  <c r="M132"/>
  <c r="Q132" s="1"/>
  <c r="T132" s="1"/>
  <c r="L165"/>
  <c r="M250"/>
  <c r="Q250" s="1"/>
  <c r="T250" s="1"/>
  <c r="Q255"/>
  <c r="M315"/>
  <c r="M320"/>
  <c r="M340"/>
  <c r="Q340" s="1"/>
  <c r="T340" s="1"/>
  <c r="Q37"/>
  <c r="M39"/>
  <c r="Q39" s="1"/>
  <c r="T39" s="1"/>
  <c r="N62"/>
  <c r="Q62" s="1"/>
  <c r="T62" s="1"/>
  <c r="N68"/>
  <c r="Q68" s="1"/>
  <c r="T68" s="1"/>
  <c r="N78"/>
  <c r="Q78" s="1"/>
  <c r="T78" s="1"/>
  <c r="Q173"/>
  <c r="M209"/>
  <c r="Q209" s="1"/>
  <c r="T209" s="1"/>
  <c r="Q239"/>
  <c r="Q286"/>
  <c r="Q298"/>
  <c r="M304"/>
  <c r="Q304" s="1"/>
  <c r="T304" s="1"/>
  <c r="Q32"/>
  <c r="Q46"/>
  <c r="M52"/>
  <c r="Q52" s="1"/>
  <c r="T52" s="1"/>
  <c r="M58"/>
  <c r="Q58" s="1"/>
  <c r="T58" s="1"/>
  <c r="M222"/>
  <c r="Q222" s="1"/>
  <c r="T222" s="1"/>
  <c r="P319"/>
  <c r="P317" s="1"/>
  <c r="L313"/>
  <c r="L317" s="1"/>
  <c r="M48"/>
  <c r="Q48" s="1"/>
  <c r="T48" s="1"/>
  <c r="M66"/>
  <c r="Q66" s="1"/>
  <c r="T66" s="1"/>
  <c r="N81"/>
  <c r="Q81" s="1"/>
  <c r="T81" s="1"/>
  <c r="N135"/>
  <c r="Q135" s="1"/>
  <c r="T135" s="1"/>
  <c r="L164"/>
  <c r="N169"/>
  <c r="Q169" s="1"/>
  <c r="T169" s="1"/>
  <c r="M176"/>
  <c r="Q176" s="1"/>
  <c r="T176" s="1"/>
  <c r="Q289"/>
  <c r="Q295"/>
  <c r="Q301"/>
  <c r="Q254"/>
  <c r="Q36"/>
  <c r="M56"/>
  <c r="Q56" s="1"/>
  <c r="T56" s="1"/>
  <c r="M76"/>
  <c r="M108"/>
  <c r="Q108" s="1"/>
  <c r="T108" s="1"/>
  <c r="N149"/>
  <c r="Q149" s="1"/>
  <c r="T149" s="1"/>
  <c r="N183"/>
  <c r="Q183" s="1"/>
  <c r="T183" s="1"/>
  <c r="Q208"/>
  <c r="Q238"/>
  <c r="Q193" l="1"/>
  <c r="T193" s="1"/>
  <c r="P344"/>
  <c r="R343"/>
  <c r="Q243"/>
  <c r="T243" s="1"/>
  <c r="Q129"/>
  <c r="T129" s="1"/>
  <c r="Q88"/>
  <c r="T88" s="1"/>
  <c r="Q20"/>
  <c r="T20" s="1"/>
  <c r="O343"/>
  <c r="Q13"/>
  <c r="T13" s="1"/>
  <c r="S343"/>
  <c r="Q320"/>
  <c r="M342"/>
  <c r="P343"/>
  <c r="N319"/>
  <c r="Q76"/>
  <c r="M70"/>
  <c r="Q70" s="1"/>
  <c r="T70" s="1"/>
  <c r="Q315"/>
  <c r="T315" s="1"/>
  <c r="M319"/>
  <c r="L344"/>
  <c r="Q319" l="1"/>
  <c r="T319" s="1"/>
  <c r="M317"/>
  <c r="N317"/>
  <c r="N344" s="1"/>
  <c r="N343"/>
  <c r="M343"/>
  <c r="T320"/>
  <c r="T342" s="1"/>
  <c r="Q342"/>
  <c r="Q343" l="1"/>
  <c r="T343" s="1"/>
  <c r="M344"/>
  <c r="Q344" s="1"/>
  <c r="Q317"/>
  <c r="I318" i="16" l="1"/>
  <c r="J318"/>
  <c r="K318"/>
  <c r="H318"/>
  <c r="J320" i="14"/>
  <c r="R344"/>
  <c r="H320" l="1"/>
  <c r="K320" l="1"/>
  <c r="I320"/>
  <c r="H90" l="1"/>
  <c r="O49" l="1"/>
  <c r="H165" i="16" l="1"/>
  <c r="H164"/>
  <c r="H167" i="14"/>
  <c r="H166"/>
  <c r="O118"/>
  <c r="P81"/>
  <c r="P25"/>
  <c r="O25"/>
  <c r="N25"/>
  <c r="M25"/>
  <c r="P17"/>
  <c r="O17"/>
  <c r="N17"/>
  <c r="M17"/>
  <c r="P13"/>
  <c r="O13"/>
  <c r="N13"/>
  <c r="M13"/>
  <c r="P11"/>
  <c r="O11"/>
  <c r="N11"/>
  <c r="M11"/>
  <c r="P9"/>
  <c r="O9"/>
  <c r="N9"/>
  <c r="M9"/>
  <c r="F280" l="1"/>
  <c r="G280"/>
  <c r="F280" i="16"/>
  <c r="G280"/>
  <c r="F282" i="14"/>
  <c r="G282"/>
  <c r="F78"/>
  <c r="G78"/>
  <c r="G128" i="16"/>
  <c r="F128"/>
  <c r="G219"/>
  <c r="F219"/>
  <c r="G217"/>
  <c r="F217"/>
  <c r="F336" i="14"/>
  <c r="F335"/>
  <c r="G334"/>
  <c r="G339" s="1"/>
  <c r="F334"/>
  <c r="G335"/>
  <c r="F341"/>
  <c r="G341"/>
  <c r="F340"/>
  <c r="G340"/>
  <c r="F337"/>
  <c r="G337"/>
  <c r="G336"/>
  <c r="F130"/>
  <c r="G130"/>
  <c r="F339" l="1"/>
  <c r="G21"/>
  <c r="F21"/>
  <c r="R321" i="16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1"/>
  <c r="R7"/>
  <c r="R9"/>
  <c r="R11"/>
  <c r="R12"/>
  <c r="R14"/>
  <c r="R15"/>
  <c r="R16"/>
  <c r="R18"/>
  <c r="R19"/>
  <c r="R21"/>
  <c r="R22"/>
  <c r="R23"/>
  <c r="R25"/>
  <c r="R27"/>
  <c r="R29"/>
  <c r="R31"/>
  <c r="R32"/>
  <c r="R34"/>
  <c r="R36"/>
  <c r="R37"/>
  <c r="R38"/>
  <c r="R40"/>
  <c r="R41"/>
  <c r="R42"/>
  <c r="R43"/>
  <c r="R45"/>
  <c r="R46"/>
  <c r="R47"/>
  <c r="R49"/>
  <c r="R50"/>
  <c r="R51"/>
  <c r="R53"/>
  <c r="R55"/>
  <c r="R57"/>
  <c r="R59"/>
  <c r="R60"/>
  <c r="R61"/>
  <c r="R63"/>
  <c r="R65"/>
  <c r="R67"/>
  <c r="R69"/>
  <c r="R71"/>
  <c r="R72"/>
  <c r="R73"/>
  <c r="R74"/>
  <c r="R75"/>
  <c r="R76"/>
  <c r="R77"/>
  <c r="R79"/>
  <c r="R80"/>
  <c r="R82"/>
  <c r="R83"/>
  <c r="R84"/>
  <c r="R85"/>
  <c r="R86"/>
  <c r="R87"/>
  <c r="R89"/>
  <c r="R90"/>
  <c r="R91"/>
  <c r="R92"/>
  <c r="R93"/>
  <c r="R95"/>
  <c r="R96"/>
  <c r="R97"/>
  <c r="R98"/>
  <c r="R100"/>
  <c r="R102"/>
  <c r="R104"/>
  <c r="R106"/>
  <c r="R107"/>
  <c r="R109"/>
  <c r="R110"/>
  <c r="R112"/>
  <c r="R113"/>
  <c r="R114"/>
  <c r="R115"/>
  <c r="R116"/>
  <c r="R118"/>
  <c r="R119"/>
  <c r="R121"/>
  <c r="R122"/>
  <c r="R123"/>
  <c r="R124"/>
  <c r="R125"/>
  <c r="R126"/>
  <c r="R127"/>
  <c r="R128"/>
  <c r="R130"/>
  <c r="R131"/>
  <c r="R133"/>
  <c r="R134"/>
  <c r="R136"/>
  <c r="R138"/>
  <c r="R139"/>
  <c r="R140"/>
  <c r="R141"/>
  <c r="R142"/>
  <c r="R144"/>
  <c r="R146"/>
  <c r="R147"/>
  <c r="R148"/>
  <c r="R150"/>
  <c r="R152"/>
  <c r="R154"/>
  <c r="R155"/>
  <c r="R156"/>
  <c r="R157"/>
  <c r="R158"/>
  <c r="R159"/>
  <c r="R160"/>
  <c r="R161"/>
  <c r="R162"/>
  <c r="R163"/>
  <c r="R164"/>
  <c r="R165"/>
  <c r="R166"/>
  <c r="R168"/>
  <c r="R170"/>
  <c r="R171"/>
  <c r="R172"/>
  <c r="R173"/>
  <c r="R175"/>
  <c r="R177"/>
  <c r="R178"/>
  <c r="R179"/>
  <c r="R180"/>
  <c r="R182"/>
  <c r="R184"/>
  <c r="R186"/>
  <c r="R187"/>
  <c r="R188"/>
  <c r="R190"/>
  <c r="R191"/>
  <c r="R192"/>
  <c r="R194"/>
  <c r="R195"/>
  <c r="R196"/>
  <c r="R198"/>
  <c r="R200"/>
  <c r="R202"/>
  <c r="R204"/>
  <c r="R205"/>
  <c r="R206"/>
  <c r="R208"/>
  <c r="R210"/>
  <c r="R211"/>
  <c r="R212"/>
  <c r="R214"/>
  <c r="R215"/>
  <c r="R216"/>
  <c r="R217"/>
  <c r="R218"/>
  <c r="R219"/>
  <c r="R221"/>
  <c r="R223"/>
  <c r="R224"/>
  <c r="R225"/>
  <c r="R226"/>
  <c r="R227"/>
  <c r="R228"/>
  <c r="R229"/>
  <c r="R230"/>
  <c r="R231"/>
  <c r="R232"/>
  <c r="R233"/>
  <c r="R234"/>
  <c r="R235"/>
  <c r="R236"/>
  <c r="R238"/>
  <c r="R239"/>
  <c r="R241"/>
  <c r="R242"/>
  <c r="R244"/>
  <c r="R245"/>
  <c r="R246"/>
  <c r="R248"/>
  <c r="R249"/>
  <c r="R251"/>
  <c r="R252"/>
  <c r="R254"/>
  <c r="R255"/>
  <c r="R257"/>
  <c r="R259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3"/>
  <c r="R284"/>
  <c r="R285"/>
  <c r="R286"/>
  <c r="R287"/>
  <c r="R289"/>
  <c r="R291"/>
  <c r="R293"/>
  <c r="R295"/>
  <c r="R296"/>
  <c r="R297"/>
  <c r="R298"/>
  <c r="R299"/>
  <c r="R301"/>
  <c r="R302"/>
  <c r="R303"/>
  <c r="R305"/>
  <c r="R307"/>
  <c r="R308"/>
  <c r="R309"/>
  <c r="R310"/>
  <c r="R311"/>
  <c r="R312"/>
  <c r="R314"/>
  <c r="R316"/>
  <c r="P341" l="1"/>
  <c r="P340" s="1"/>
  <c r="S340" s="1"/>
  <c r="O341"/>
  <c r="N341"/>
  <c r="N340" s="1"/>
  <c r="M341"/>
  <c r="M340" s="1"/>
  <c r="L341"/>
  <c r="O340"/>
  <c r="K340"/>
  <c r="J340"/>
  <c r="I340"/>
  <c r="H340"/>
  <c r="P339"/>
  <c r="O339"/>
  <c r="N339"/>
  <c r="M339"/>
  <c r="L339"/>
  <c r="P338"/>
  <c r="O338"/>
  <c r="N338"/>
  <c r="M338"/>
  <c r="L338"/>
  <c r="P337"/>
  <c r="O337"/>
  <c r="N337"/>
  <c r="M337"/>
  <c r="L337"/>
  <c r="P336"/>
  <c r="O336"/>
  <c r="N336"/>
  <c r="M336"/>
  <c r="L336"/>
  <c r="P335"/>
  <c r="O335"/>
  <c r="N335"/>
  <c r="M335"/>
  <c r="L335"/>
  <c r="L334"/>
  <c r="P333"/>
  <c r="O333"/>
  <c r="N333"/>
  <c r="M333"/>
  <c r="L333"/>
  <c r="P332"/>
  <c r="O332"/>
  <c r="N332"/>
  <c r="M332"/>
  <c r="L332"/>
  <c r="P331"/>
  <c r="O331"/>
  <c r="N331"/>
  <c r="M331"/>
  <c r="L331"/>
  <c r="P330"/>
  <c r="O330"/>
  <c r="N330"/>
  <c r="M330"/>
  <c r="L330"/>
  <c r="P329"/>
  <c r="O329"/>
  <c r="N329"/>
  <c r="M329"/>
  <c r="L329"/>
  <c r="P328"/>
  <c r="O328"/>
  <c r="N328"/>
  <c r="M328"/>
  <c r="L328"/>
  <c r="L327"/>
  <c r="P326"/>
  <c r="O326"/>
  <c r="N326"/>
  <c r="M326"/>
  <c r="L326"/>
  <c r="P325"/>
  <c r="O325"/>
  <c r="N325"/>
  <c r="M325"/>
  <c r="L325"/>
  <c r="P324"/>
  <c r="O324"/>
  <c r="N324"/>
  <c r="M324"/>
  <c r="L324"/>
  <c r="P323"/>
  <c r="O323"/>
  <c r="N323"/>
  <c r="M323"/>
  <c r="L323"/>
  <c r="K322"/>
  <c r="J322"/>
  <c r="I322"/>
  <c r="H322"/>
  <c r="P321"/>
  <c r="P320" s="1"/>
  <c r="O321"/>
  <c r="O320" s="1"/>
  <c r="N321"/>
  <c r="N320" s="1"/>
  <c r="M321"/>
  <c r="L321"/>
  <c r="K320"/>
  <c r="J320"/>
  <c r="I320"/>
  <c r="H320"/>
  <c r="K345"/>
  <c r="J345"/>
  <c r="I345"/>
  <c r="H345"/>
  <c r="P316"/>
  <c r="P315" s="1"/>
  <c r="O316"/>
  <c r="O315" s="1"/>
  <c r="N316"/>
  <c r="N315" s="1"/>
  <c r="M316"/>
  <c r="M315" s="1"/>
  <c r="L316"/>
  <c r="K315"/>
  <c r="J315"/>
  <c r="I315"/>
  <c r="H315"/>
  <c r="P314"/>
  <c r="P313" s="1"/>
  <c r="S313" s="1"/>
  <c r="O314"/>
  <c r="O313" s="1"/>
  <c r="N314"/>
  <c r="N313" s="1"/>
  <c r="M314"/>
  <c r="M313" s="1"/>
  <c r="L314"/>
  <c r="K313"/>
  <c r="J313"/>
  <c r="I313"/>
  <c r="H313"/>
  <c r="P312"/>
  <c r="O312"/>
  <c r="N312"/>
  <c r="M312"/>
  <c r="L312"/>
  <c r="P311"/>
  <c r="O311"/>
  <c r="N311"/>
  <c r="M311"/>
  <c r="L311"/>
  <c r="P310"/>
  <c r="O310"/>
  <c r="N310"/>
  <c r="M310"/>
  <c r="L310"/>
  <c r="P309"/>
  <c r="O309"/>
  <c r="L309"/>
  <c r="M309"/>
  <c r="P308"/>
  <c r="O308"/>
  <c r="N308"/>
  <c r="M308"/>
  <c r="L308"/>
  <c r="P307"/>
  <c r="O307"/>
  <c r="N307"/>
  <c r="L307"/>
  <c r="M307"/>
  <c r="K306"/>
  <c r="J306"/>
  <c r="I306"/>
  <c r="H306"/>
  <c r="P305"/>
  <c r="P304" s="1"/>
  <c r="S304" s="1"/>
  <c r="O305"/>
  <c r="O304" s="1"/>
  <c r="N305"/>
  <c r="N304" s="1"/>
  <c r="M305"/>
  <c r="M304" s="1"/>
  <c r="L305"/>
  <c r="K304"/>
  <c r="J304"/>
  <c r="I304"/>
  <c r="H304"/>
  <c r="P303"/>
  <c r="O303"/>
  <c r="N303"/>
  <c r="M303"/>
  <c r="L303"/>
  <c r="P302"/>
  <c r="O302"/>
  <c r="N302"/>
  <c r="M302"/>
  <c r="L302"/>
  <c r="P301"/>
  <c r="O301"/>
  <c r="N301"/>
  <c r="M301"/>
  <c r="L301"/>
  <c r="K300"/>
  <c r="J300"/>
  <c r="I300"/>
  <c r="H300"/>
  <c r="P299"/>
  <c r="O299"/>
  <c r="N299"/>
  <c r="M299"/>
  <c r="L299"/>
  <c r="P298"/>
  <c r="O298"/>
  <c r="N298"/>
  <c r="M298"/>
  <c r="L298"/>
  <c r="P297"/>
  <c r="O297"/>
  <c r="N297"/>
  <c r="M297"/>
  <c r="L297"/>
  <c r="P296"/>
  <c r="O296"/>
  <c r="N296"/>
  <c r="M296"/>
  <c r="L296"/>
  <c r="P295"/>
  <c r="O295"/>
  <c r="L295"/>
  <c r="N295"/>
  <c r="K294"/>
  <c r="J294"/>
  <c r="I294"/>
  <c r="H294"/>
  <c r="P293"/>
  <c r="P292" s="1"/>
  <c r="S292" s="1"/>
  <c r="O293"/>
  <c r="O292" s="1"/>
  <c r="N293"/>
  <c r="N292" s="1"/>
  <c r="M293"/>
  <c r="M292" s="1"/>
  <c r="L293"/>
  <c r="K292"/>
  <c r="J292"/>
  <c r="I292"/>
  <c r="H292"/>
  <c r="P291"/>
  <c r="P290" s="1"/>
  <c r="S290" s="1"/>
  <c r="O291"/>
  <c r="O290" s="1"/>
  <c r="N291"/>
  <c r="N290" s="1"/>
  <c r="M291"/>
  <c r="M290" s="1"/>
  <c r="L291"/>
  <c r="K290"/>
  <c r="J290"/>
  <c r="I290"/>
  <c r="H290"/>
  <c r="P289"/>
  <c r="P288" s="1"/>
  <c r="S288" s="1"/>
  <c r="O289"/>
  <c r="O288" s="1"/>
  <c r="N289"/>
  <c r="N288" s="1"/>
  <c r="M289"/>
  <c r="M288" s="1"/>
  <c r="L289"/>
  <c r="K288"/>
  <c r="J288"/>
  <c r="I288"/>
  <c r="H288"/>
  <c r="P287"/>
  <c r="O287"/>
  <c r="N287"/>
  <c r="M287"/>
  <c r="L287"/>
  <c r="P286"/>
  <c r="O286"/>
  <c r="L286"/>
  <c r="N286"/>
  <c r="P285"/>
  <c r="O285"/>
  <c r="L285"/>
  <c r="P284"/>
  <c r="O284"/>
  <c r="L284"/>
  <c r="P283"/>
  <c r="O283"/>
  <c r="L283"/>
  <c r="K282"/>
  <c r="J282"/>
  <c r="I282"/>
  <c r="H282"/>
  <c r="P281"/>
  <c r="O281"/>
  <c r="N281"/>
  <c r="M281"/>
  <c r="L281"/>
  <c r="P280"/>
  <c r="O280"/>
  <c r="N280"/>
  <c r="M280"/>
  <c r="L280"/>
  <c r="P279"/>
  <c r="O279"/>
  <c r="N279"/>
  <c r="M279"/>
  <c r="L279"/>
  <c r="P278"/>
  <c r="O278"/>
  <c r="N278"/>
  <c r="M278"/>
  <c r="L278"/>
  <c r="P277"/>
  <c r="O277"/>
  <c r="N277"/>
  <c r="M277"/>
  <c r="L277"/>
  <c r="P276"/>
  <c r="O276"/>
  <c r="N276"/>
  <c r="M276"/>
  <c r="L276"/>
  <c r="P275"/>
  <c r="O275"/>
  <c r="N275"/>
  <c r="M275"/>
  <c r="L275"/>
  <c r="P274"/>
  <c r="O274"/>
  <c r="N274"/>
  <c r="M274"/>
  <c r="L274"/>
  <c r="P273"/>
  <c r="O273"/>
  <c r="N273"/>
  <c r="M273"/>
  <c r="L273"/>
  <c r="P272"/>
  <c r="O272"/>
  <c r="N272"/>
  <c r="M272"/>
  <c r="L272"/>
  <c r="P271"/>
  <c r="O271"/>
  <c r="N271"/>
  <c r="M271"/>
  <c r="L271"/>
  <c r="P270"/>
  <c r="O270"/>
  <c r="N270"/>
  <c r="M270"/>
  <c r="L270"/>
  <c r="P269"/>
  <c r="O269"/>
  <c r="N269"/>
  <c r="M269"/>
  <c r="L269"/>
  <c r="P268"/>
  <c r="O268"/>
  <c r="N268"/>
  <c r="M268"/>
  <c r="L268"/>
  <c r="P267"/>
  <c r="O267"/>
  <c r="N267"/>
  <c r="M267"/>
  <c r="L267"/>
  <c r="P266"/>
  <c r="O266"/>
  <c r="N266"/>
  <c r="M266"/>
  <c r="L266"/>
  <c r="P265"/>
  <c r="O265"/>
  <c r="N265"/>
  <c r="M265"/>
  <c r="L265"/>
  <c r="P264"/>
  <c r="O264"/>
  <c r="N264"/>
  <c r="M264"/>
  <c r="L264"/>
  <c r="P263"/>
  <c r="O263"/>
  <c r="N263"/>
  <c r="M263"/>
  <c r="L263"/>
  <c r="P262"/>
  <c r="O262"/>
  <c r="N262"/>
  <c r="M262"/>
  <c r="L262"/>
  <c r="P261"/>
  <c r="O261"/>
  <c r="N261"/>
  <c r="M261"/>
  <c r="L261"/>
  <c r="K260"/>
  <c r="J260"/>
  <c r="I260"/>
  <c r="H260"/>
  <c r="P259"/>
  <c r="P258" s="1"/>
  <c r="S258" s="1"/>
  <c r="O259"/>
  <c r="O258" s="1"/>
  <c r="N259"/>
  <c r="N258" s="1"/>
  <c r="M259"/>
  <c r="M258" s="1"/>
  <c r="L259"/>
  <c r="K258"/>
  <c r="J258"/>
  <c r="I258"/>
  <c r="H258"/>
  <c r="P257"/>
  <c r="P256" s="1"/>
  <c r="S256" s="1"/>
  <c r="O257"/>
  <c r="O256" s="1"/>
  <c r="N257"/>
  <c r="N256" s="1"/>
  <c r="M257"/>
  <c r="M256" s="1"/>
  <c r="L257"/>
  <c r="K256"/>
  <c r="J256"/>
  <c r="I256"/>
  <c r="H256"/>
  <c r="N255"/>
  <c r="M255"/>
  <c r="L255"/>
  <c r="P255"/>
  <c r="N254"/>
  <c r="M254"/>
  <c r="M253" s="1"/>
  <c r="L254"/>
  <c r="O254"/>
  <c r="K253"/>
  <c r="J253"/>
  <c r="I253"/>
  <c r="H253"/>
  <c r="P252"/>
  <c r="O252"/>
  <c r="N252"/>
  <c r="M252"/>
  <c r="L252"/>
  <c r="P251"/>
  <c r="O251"/>
  <c r="N251"/>
  <c r="M251"/>
  <c r="L251"/>
  <c r="K250"/>
  <c r="J250"/>
  <c r="I250"/>
  <c r="H250"/>
  <c r="P249"/>
  <c r="O249"/>
  <c r="N249"/>
  <c r="M249"/>
  <c r="L249"/>
  <c r="P248"/>
  <c r="O248"/>
  <c r="N248"/>
  <c r="M248"/>
  <c r="L248"/>
  <c r="K247"/>
  <c r="J247"/>
  <c r="I247"/>
  <c r="H247"/>
  <c r="P246"/>
  <c r="O246"/>
  <c r="N246"/>
  <c r="L246"/>
  <c r="M246"/>
  <c r="P245"/>
  <c r="O245"/>
  <c r="N245"/>
  <c r="M245"/>
  <c r="L245"/>
  <c r="P244"/>
  <c r="O244"/>
  <c r="N244"/>
  <c r="M244"/>
  <c r="L244"/>
  <c r="K243"/>
  <c r="J243"/>
  <c r="I243"/>
  <c r="H243"/>
  <c r="P242"/>
  <c r="O242"/>
  <c r="N242"/>
  <c r="M242"/>
  <c r="L242"/>
  <c r="P241"/>
  <c r="O241"/>
  <c r="N241"/>
  <c r="M241"/>
  <c r="L241"/>
  <c r="K240"/>
  <c r="J240"/>
  <c r="I240"/>
  <c r="H240"/>
  <c r="P239"/>
  <c r="O239"/>
  <c r="N239"/>
  <c r="M239"/>
  <c r="L239"/>
  <c r="P238"/>
  <c r="O238"/>
  <c r="N238"/>
  <c r="M238"/>
  <c r="L238"/>
  <c r="K237"/>
  <c r="J237"/>
  <c r="I237"/>
  <c r="H237"/>
  <c r="P236"/>
  <c r="O236"/>
  <c r="N236"/>
  <c r="M236"/>
  <c r="L236"/>
  <c r="P235"/>
  <c r="O235"/>
  <c r="N235"/>
  <c r="M235"/>
  <c r="L235"/>
  <c r="P234"/>
  <c r="O234"/>
  <c r="N234"/>
  <c r="M234"/>
  <c r="L234"/>
  <c r="P233"/>
  <c r="O233"/>
  <c r="N233"/>
  <c r="M233"/>
  <c r="L233"/>
  <c r="P232"/>
  <c r="O232"/>
  <c r="N232"/>
  <c r="M232"/>
  <c r="L232"/>
  <c r="P231"/>
  <c r="O231"/>
  <c r="N231"/>
  <c r="M231"/>
  <c r="L231"/>
  <c r="P230"/>
  <c r="O230"/>
  <c r="N230"/>
  <c r="M230"/>
  <c r="L230"/>
  <c r="P229"/>
  <c r="O229"/>
  <c r="N229"/>
  <c r="M229"/>
  <c r="L229"/>
  <c r="P228"/>
  <c r="O228"/>
  <c r="N228"/>
  <c r="M228"/>
  <c r="L228"/>
  <c r="P227"/>
  <c r="O227"/>
  <c r="N227"/>
  <c r="M227"/>
  <c r="L227"/>
  <c r="P226"/>
  <c r="O226"/>
  <c r="N226"/>
  <c r="M226"/>
  <c r="L226"/>
  <c r="P225"/>
  <c r="O225"/>
  <c r="N225"/>
  <c r="M225"/>
  <c r="L225"/>
  <c r="P224"/>
  <c r="O224"/>
  <c r="N224"/>
  <c r="M224"/>
  <c r="L224"/>
  <c r="P223"/>
  <c r="O223"/>
  <c r="N223"/>
  <c r="M223"/>
  <c r="L223"/>
  <c r="K222"/>
  <c r="J222"/>
  <c r="I222"/>
  <c r="H222"/>
  <c r="P221"/>
  <c r="P220" s="1"/>
  <c r="S220" s="1"/>
  <c r="O221"/>
  <c r="O220" s="1"/>
  <c r="N221"/>
  <c r="N220" s="1"/>
  <c r="M221"/>
  <c r="L221"/>
  <c r="K220"/>
  <c r="J220"/>
  <c r="I220"/>
  <c r="H220"/>
  <c r="P219"/>
  <c r="O219"/>
  <c r="N219"/>
  <c r="M219"/>
  <c r="L219"/>
  <c r="P218"/>
  <c r="O218"/>
  <c r="N218"/>
  <c r="M218"/>
  <c r="L218"/>
  <c r="P217"/>
  <c r="O217"/>
  <c r="N217"/>
  <c r="M217"/>
  <c r="L217"/>
  <c r="P216"/>
  <c r="O216"/>
  <c r="N216"/>
  <c r="M216"/>
  <c r="L216"/>
  <c r="P215"/>
  <c r="O215"/>
  <c r="N215"/>
  <c r="M215"/>
  <c r="L215"/>
  <c r="P214"/>
  <c r="O214"/>
  <c r="N214"/>
  <c r="M214"/>
  <c r="L214"/>
  <c r="K213"/>
  <c r="J213"/>
  <c r="I213"/>
  <c r="H213"/>
  <c r="P212"/>
  <c r="O212"/>
  <c r="L212"/>
  <c r="M212"/>
  <c r="P211"/>
  <c r="O211"/>
  <c r="N211"/>
  <c r="M211"/>
  <c r="L211"/>
  <c r="P210"/>
  <c r="O210"/>
  <c r="N210"/>
  <c r="M210"/>
  <c r="L210"/>
  <c r="K209"/>
  <c r="J209"/>
  <c r="I209"/>
  <c r="H209"/>
  <c r="P208"/>
  <c r="P207" s="1"/>
  <c r="S207" s="1"/>
  <c r="O208"/>
  <c r="O207" s="1"/>
  <c r="N208"/>
  <c r="N207" s="1"/>
  <c r="M208"/>
  <c r="M207" s="1"/>
  <c r="L208"/>
  <c r="K207"/>
  <c r="J207"/>
  <c r="I207"/>
  <c r="H207"/>
  <c r="P206"/>
  <c r="O206"/>
  <c r="L206"/>
  <c r="P205"/>
  <c r="O205"/>
  <c r="N205"/>
  <c r="M205"/>
  <c r="L205"/>
  <c r="P204"/>
  <c r="O204"/>
  <c r="N204"/>
  <c r="M204"/>
  <c r="L204"/>
  <c r="K203"/>
  <c r="J203"/>
  <c r="I203"/>
  <c r="H203"/>
  <c r="P202"/>
  <c r="P201" s="1"/>
  <c r="S201" s="1"/>
  <c r="O202"/>
  <c r="O201" s="1"/>
  <c r="N202"/>
  <c r="N201" s="1"/>
  <c r="M202"/>
  <c r="L202"/>
  <c r="K201"/>
  <c r="J201"/>
  <c r="I201"/>
  <c r="H201"/>
  <c r="P200"/>
  <c r="P199" s="1"/>
  <c r="S199" s="1"/>
  <c r="O200"/>
  <c r="O199" s="1"/>
  <c r="L200"/>
  <c r="N200"/>
  <c r="N199" s="1"/>
  <c r="K199"/>
  <c r="J199"/>
  <c r="I199"/>
  <c r="H199"/>
  <c r="P198"/>
  <c r="P197" s="1"/>
  <c r="S197" s="1"/>
  <c r="O198"/>
  <c r="O197" s="1"/>
  <c r="N198"/>
  <c r="N197" s="1"/>
  <c r="M198"/>
  <c r="M197" s="1"/>
  <c r="L198"/>
  <c r="K197"/>
  <c r="J197"/>
  <c r="I197"/>
  <c r="H197"/>
  <c r="P196"/>
  <c r="O196"/>
  <c r="N196"/>
  <c r="M196"/>
  <c r="L196"/>
  <c r="P195"/>
  <c r="O195"/>
  <c r="N195"/>
  <c r="M195"/>
  <c r="L195"/>
  <c r="P194"/>
  <c r="O194"/>
  <c r="N194"/>
  <c r="L194"/>
  <c r="M194"/>
  <c r="K193"/>
  <c r="J193"/>
  <c r="I193"/>
  <c r="H193"/>
  <c r="P192"/>
  <c r="O192"/>
  <c r="N192"/>
  <c r="M192"/>
  <c r="L192"/>
  <c r="P191"/>
  <c r="O191"/>
  <c r="N191"/>
  <c r="M191"/>
  <c r="L191"/>
  <c r="P190"/>
  <c r="O190"/>
  <c r="N190"/>
  <c r="M190"/>
  <c r="L190"/>
  <c r="K189"/>
  <c r="J189"/>
  <c r="I189"/>
  <c r="H189"/>
  <c r="P188"/>
  <c r="O188"/>
  <c r="N188"/>
  <c r="M188"/>
  <c r="L188"/>
  <c r="P187"/>
  <c r="O187"/>
  <c r="N187"/>
  <c r="M187"/>
  <c r="L187"/>
  <c r="P186"/>
  <c r="O186"/>
  <c r="N186"/>
  <c r="M186"/>
  <c r="L186"/>
  <c r="K185"/>
  <c r="J185"/>
  <c r="I185"/>
  <c r="H185"/>
  <c r="P184"/>
  <c r="P183" s="1"/>
  <c r="S183" s="1"/>
  <c r="O184"/>
  <c r="O183" s="1"/>
  <c r="N184"/>
  <c r="N183" s="1"/>
  <c r="M184"/>
  <c r="M183" s="1"/>
  <c r="L184"/>
  <c r="K183"/>
  <c r="J183"/>
  <c r="I183"/>
  <c r="H183"/>
  <c r="P182"/>
  <c r="P181" s="1"/>
  <c r="S181" s="1"/>
  <c r="O182"/>
  <c r="O181" s="1"/>
  <c r="N182"/>
  <c r="N181" s="1"/>
  <c r="M182"/>
  <c r="M181" s="1"/>
  <c r="L182"/>
  <c r="K181"/>
  <c r="J181"/>
  <c r="I181"/>
  <c r="H181"/>
  <c r="P180"/>
  <c r="O180"/>
  <c r="N180"/>
  <c r="M180"/>
  <c r="L180"/>
  <c r="P179"/>
  <c r="O179"/>
  <c r="N179"/>
  <c r="M179"/>
  <c r="L179"/>
  <c r="P178"/>
  <c r="O178"/>
  <c r="N178"/>
  <c r="M178"/>
  <c r="L178"/>
  <c r="P177"/>
  <c r="O177"/>
  <c r="N177"/>
  <c r="M177"/>
  <c r="L177"/>
  <c r="K176"/>
  <c r="J176"/>
  <c r="I176"/>
  <c r="H176"/>
  <c r="P175"/>
  <c r="P174" s="1"/>
  <c r="S174" s="1"/>
  <c r="O175"/>
  <c r="O174" s="1"/>
  <c r="N175"/>
  <c r="N174" s="1"/>
  <c r="M175"/>
  <c r="M174" s="1"/>
  <c r="L175"/>
  <c r="K174"/>
  <c r="J174"/>
  <c r="I174"/>
  <c r="H174"/>
  <c r="P173"/>
  <c r="O173"/>
  <c r="N173"/>
  <c r="M173"/>
  <c r="L173"/>
  <c r="P172"/>
  <c r="O172"/>
  <c r="N172"/>
  <c r="M172"/>
  <c r="L172"/>
  <c r="P171"/>
  <c r="O171"/>
  <c r="N171"/>
  <c r="M171"/>
  <c r="L171"/>
  <c r="P170"/>
  <c r="O170"/>
  <c r="N170"/>
  <c r="M170"/>
  <c r="L170"/>
  <c r="K169"/>
  <c r="J169"/>
  <c r="I169"/>
  <c r="H169"/>
  <c r="P168"/>
  <c r="P167" s="1"/>
  <c r="S167" s="1"/>
  <c r="O168"/>
  <c r="O167" s="1"/>
  <c r="N168"/>
  <c r="N167" s="1"/>
  <c r="M168"/>
  <c r="L168"/>
  <c r="K167"/>
  <c r="J167"/>
  <c r="I167"/>
  <c r="H167"/>
  <c r="P166"/>
  <c r="O166"/>
  <c r="N166"/>
  <c r="M166"/>
  <c r="L166"/>
  <c r="P165"/>
  <c r="O165"/>
  <c r="N165"/>
  <c r="M165"/>
  <c r="L165"/>
  <c r="P164"/>
  <c r="O164"/>
  <c r="N164"/>
  <c r="M164"/>
  <c r="L164"/>
  <c r="P163"/>
  <c r="O163"/>
  <c r="N163"/>
  <c r="M163"/>
  <c r="L163"/>
  <c r="P162"/>
  <c r="O162"/>
  <c r="N162"/>
  <c r="M162"/>
  <c r="L162"/>
  <c r="P161"/>
  <c r="O161"/>
  <c r="N161"/>
  <c r="M161"/>
  <c r="L161"/>
  <c r="P160"/>
  <c r="O160"/>
  <c r="N160"/>
  <c r="M160"/>
  <c r="L160"/>
  <c r="P159"/>
  <c r="O159"/>
  <c r="N159"/>
  <c r="M159"/>
  <c r="L159"/>
  <c r="P158"/>
  <c r="O158"/>
  <c r="N158"/>
  <c r="M158"/>
  <c r="L158"/>
  <c r="P157"/>
  <c r="O157"/>
  <c r="N157"/>
  <c r="M157"/>
  <c r="L157"/>
  <c r="P156"/>
  <c r="O156"/>
  <c r="N156"/>
  <c r="M156"/>
  <c r="L156"/>
  <c r="P155"/>
  <c r="O155"/>
  <c r="N155"/>
  <c r="M155"/>
  <c r="L155"/>
  <c r="P154"/>
  <c r="O154"/>
  <c r="N154"/>
  <c r="M154"/>
  <c r="L154"/>
  <c r="I153"/>
  <c r="H153"/>
  <c r="P152"/>
  <c r="P151" s="1"/>
  <c r="S151" s="1"/>
  <c r="O152"/>
  <c r="O151" s="1"/>
  <c r="N152"/>
  <c r="N151" s="1"/>
  <c r="M152"/>
  <c r="M151" s="1"/>
  <c r="L152"/>
  <c r="K151"/>
  <c r="J151"/>
  <c r="I151"/>
  <c r="H151"/>
  <c r="P150"/>
  <c r="P149" s="1"/>
  <c r="S149" s="1"/>
  <c r="O150"/>
  <c r="O149" s="1"/>
  <c r="L150"/>
  <c r="N150"/>
  <c r="N149" s="1"/>
  <c r="K149"/>
  <c r="J149"/>
  <c r="I149"/>
  <c r="H149"/>
  <c r="P148"/>
  <c r="O148"/>
  <c r="L148"/>
  <c r="P147"/>
  <c r="O147"/>
  <c r="N147"/>
  <c r="M147"/>
  <c r="L147"/>
  <c r="P146"/>
  <c r="O146"/>
  <c r="N146"/>
  <c r="M146"/>
  <c r="L146"/>
  <c r="K145"/>
  <c r="J145"/>
  <c r="I145"/>
  <c r="H145"/>
  <c r="P144"/>
  <c r="P143" s="1"/>
  <c r="S143" s="1"/>
  <c r="O144"/>
  <c r="O143" s="1"/>
  <c r="N144"/>
  <c r="N143" s="1"/>
  <c r="M144"/>
  <c r="M143" s="1"/>
  <c r="L144"/>
  <c r="K143"/>
  <c r="J143"/>
  <c r="I143"/>
  <c r="H143"/>
  <c r="P142"/>
  <c r="O142"/>
  <c r="N142"/>
  <c r="M142"/>
  <c r="L142"/>
  <c r="P141"/>
  <c r="O141"/>
  <c r="N141"/>
  <c r="M141"/>
  <c r="L141"/>
  <c r="P140"/>
  <c r="O140"/>
  <c r="N140"/>
  <c r="M140"/>
  <c r="L140"/>
  <c r="P139"/>
  <c r="O139"/>
  <c r="N139"/>
  <c r="M139"/>
  <c r="L139"/>
  <c r="P138"/>
  <c r="O138"/>
  <c r="N138"/>
  <c r="M138"/>
  <c r="L138"/>
  <c r="K137"/>
  <c r="J137"/>
  <c r="I137"/>
  <c r="H137"/>
  <c r="P136"/>
  <c r="P135" s="1"/>
  <c r="S135" s="1"/>
  <c r="O136"/>
  <c r="O135" s="1"/>
  <c r="N136"/>
  <c r="N135" s="1"/>
  <c r="M136"/>
  <c r="M135" s="1"/>
  <c r="L136"/>
  <c r="K135"/>
  <c r="J135"/>
  <c r="I135"/>
  <c r="H135"/>
  <c r="P134"/>
  <c r="O134"/>
  <c r="N134"/>
  <c r="M134"/>
  <c r="L134"/>
  <c r="P133"/>
  <c r="O133"/>
  <c r="N133"/>
  <c r="M133"/>
  <c r="L133"/>
  <c r="K132"/>
  <c r="J132"/>
  <c r="I132"/>
  <c r="H132"/>
  <c r="P131"/>
  <c r="O131"/>
  <c r="N131"/>
  <c r="M131"/>
  <c r="L131"/>
  <c r="P130"/>
  <c r="O130"/>
  <c r="N130"/>
  <c r="M130"/>
  <c r="L130"/>
  <c r="K129"/>
  <c r="J129"/>
  <c r="I129"/>
  <c r="H129"/>
  <c r="P128"/>
  <c r="O128"/>
  <c r="N128"/>
  <c r="M128"/>
  <c r="L128"/>
  <c r="P127"/>
  <c r="O127"/>
  <c r="N127"/>
  <c r="M127"/>
  <c r="L127"/>
  <c r="P126"/>
  <c r="O126"/>
  <c r="N126"/>
  <c r="M126"/>
  <c r="L126"/>
  <c r="P125"/>
  <c r="O125"/>
  <c r="N125"/>
  <c r="M125"/>
  <c r="L125"/>
  <c r="P124"/>
  <c r="O124"/>
  <c r="N124"/>
  <c r="M124"/>
  <c r="L124"/>
  <c r="P123"/>
  <c r="O123"/>
  <c r="N123"/>
  <c r="M123"/>
  <c r="L123"/>
  <c r="P122"/>
  <c r="O122"/>
  <c r="N122"/>
  <c r="M122"/>
  <c r="L122"/>
  <c r="P121"/>
  <c r="O121"/>
  <c r="N121"/>
  <c r="M121"/>
  <c r="L121"/>
  <c r="K120"/>
  <c r="J120"/>
  <c r="I120"/>
  <c r="H120"/>
  <c r="P119"/>
  <c r="O119"/>
  <c r="N119"/>
  <c r="M119"/>
  <c r="L119"/>
  <c r="P118"/>
  <c r="O118"/>
  <c r="N118"/>
  <c r="M118"/>
  <c r="L118"/>
  <c r="K117"/>
  <c r="J117"/>
  <c r="I117"/>
  <c r="H117"/>
  <c r="P116"/>
  <c r="O116"/>
  <c r="N116"/>
  <c r="M116"/>
  <c r="L116"/>
  <c r="P115"/>
  <c r="O115"/>
  <c r="N115"/>
  <c r="M115"/>
  <c r="L115"/>
  <c r="P114"/>
  <c r="O114"/>
  <c r="N114"/>
  <c r="M114"/>
  <c r="L114"/>
  <c r="P113"/>
  <c r="O113"/>
  <c r="N113"/>
  <c r="M113"/>
  <c r="L113"/>
  <c r="P112"/>
  <c r="O112"/>
  <c r="N112"/>
  <c r="M112"/>
  <c r="L112"/>
  <c r="K111"/>
  <c r="J111"/>
  <c r="I111"/>
  <c r="H111"/>
  <c r="P110"/>
  <c r="O110"/>
  <c r="N110"/>
  <c r="M110"/>
  <c r="L110"/>
  <c r="P109"/>
  <c r="O109"/>
  <c r="N109"/>
  <c r="M109"/>
  <c r="L109"/>
  <c r="K108"/>
  <c r="J108"/>
  <c r="I108"/>
  <c r="H108"/>
  <c r="P107"/>
  <c r="O107"/>
  <c r="N107"/>
  <c r="M107"/>
  <c r="L107"/>
  <c r="P106"/>
  <c r="O106"/>
  <c r="N106"/>
  <c r="M106"/>
  <c r="L106"/>
  <c r="K105"/>
  <c r="J105"/>
  <c r="I105"/>
  <c r="H105"/>
  <c r="P104"/>
  <c r="P103" s="1"/>
  <c r="S103" s="1"/>
  <c r="O104"/>
  <c r="O103" s="1"/>
  <c r="N104"/>
  <c r="N103" s="1"/>
  <c r="M104"/>
  <c r="M103" s="1"/>
  <c r="L104"/>
  <c r="K103"/>
  <c r="J103"/>
  <c r="I103"/>
  <c r="H103"/>
  <c r="P102"/>
  <c r="P101" s="1"/>
  <c r="S101" s="1"/>
  <c r="O102"/>
  <c r="O101" s="1"/>
  <c r="N102"/>
  <c r="N101" s="1"/>
  <c r="M102"/>
  <c r="M101" s="1"/>
  <c r="L102"/>
  <c r="K101"/>
  <c r="J101"/>
  <c r="I101"/>
  <c r="H101"/>
  <c r="P100"/>
  <c r="P99" s="1"/>
  <c r="S99" s="1"/>
  <c r="O100"/>
  <c r="O99" s="1"/>
  <c r="N100"/>
  <c r="N99" s="1"/>
  <c r="M100"/>
  <c r="M99" s="1"/>
  <c r="L100"/>
  <c r="K99"/>
  <c r="J99"/>
  <c r="I99"/>
  <c r="H99"/>
  <c r="P98"/>
  <c r="O98"/>
  <c r="N98"/>
  <c r="M98"/>
  <c r="L98"/>
  <c r="P97"/>
  <c r="O97"/>
  <c r="N97"/>
  <c r="M97"/>
  <c r="L97"/>
  <c r="P96"/>
  <c r="O96"/>
  <c r="N96"/>
  <c r="M96"/>
  <c r="L96"/>
  <c r="P95"/>
  <c r="O95"/>
  <c r="N95"/>
  <c r="M95"/>
  <c r="L95"/>
  <c r="K94"/>
  <c r="J94"/>
  <c r="I94"/>
  <c r="H94"/>
  <c r="P93"/>
  <c r="O93"/>
  <c r="N93"/>
  <c r="M93"/>
  <c r="L93"/>
  <c r="P92"/>
  <c r="O92"/>
  <c r="N92"/>
  <c r="M92"/>
  <c r="L92"/>
  <c r="P91"/>
  <c r="O91"/>
  <c r="N91"/>
  <c r="M91"/>
  <c r="L91"/>
  <c r="P90"/>
  <c r="O90"/>
  <c r="N90"/>
  <c r="M90"/>
  <c r="L90"/>
  <c r="P89"/>
  <c r="O89"/>
  <c r="N89"/>
  <c r="M89"/>
  <c r="L89"/>
  <c r="K88"/>
  <c r="J88"/>
  <c r="I88"/>
  <c r="H88"/>
  <c r="P87"/>
  <c r="O87"/>
  <c r="N87"/>
  <c r="M87"/>
  <c r="L87"/>
  <c r="P86"/>
  <c r="O86"/>
  <c r="N86"/>
  <c r="M86"/>
  <c r="L86"/>
  <c r="P85"/>
  <c r="O85"/>
  <c r="N85"/>
  <c r="M85"/>
  <c r="L85"/>
  <c r="P84"/>
  <c r="O84"/>
  <c r="N84"/>
  <c r="M84"/>
  <c r="L84"/>
  <c r="P83"/>
  <c r="O83"/>
  <c r="N83"/>
  <c r="M83"/>
  <c r="L83"/>
  <c r="P82"/>
  <c r="O82"/>
  <c r="N82"/>
  <c r="M82"/>
  <c r="L82"/>
  <c r="K81"/>
  <c r="J81"/>
  <c r="I81"/>
  <c r="H81"/>
  <c r="P80"/>
  <c r="O80"/>
  <c r="N80"/>
  <c r="M80"/>
  <c r="L80"/>
  <c r="P79"/>
  <c r="O79"/>
  <c r="N79"/>
  <c r="M79"/>
  <c r="L79"/>
  <c r="K78"/>
  <c r="J78"/>
  <c r="I78"/>
  <c r="H78"/>
  <c r="P77"/>
  <c r="O77"/>
  <c r="N77"/>
  <c r="M77"/>
  <c r="L77"/>
  <c r="P76"/>
  <c r="O76"/>
  <c r="N76"/>
  <c r="M76"/>
  <c r="L76"/>
  <c r="P75"/>
  <c r="O75"/>
  <c r="N75"/>
  <c r="M75"/>
  <c r="L75"/>
  <c r="P74"/>
  <c r="O74"/>
  <c r="N74"/>
  <c r="M74"/>
  <c r="L74"/>
  <c r="P73"/>
  <c r="O73"/>
  <c r="N73"/>
  <c r="M73"/>
  <c r="L73"/>
  <c r="P72"/>
  <c r="O72"/>
  <c r="N72"/>
  <c r="M72"/>
  <c r="L72"/>
  <c r="P71"/>
  <c r="O71"/>
  <c r="N71"/>
  <c r="M71"/>
  <c r="L71"/>
  <c r="K70"/>
  <c r="J70"/>
  <c r="I70"/>
  <c r="H70"/>
  <c r="P69"/>
  <c r="P68" s="1"/>
  <c r="S68" s="1"/>
  <c r="O69"/>
  <c r="O68" s="1"/>
  <c r="N69"/>
  <c r="N68" s="1"/>
  <c r="M69"/>
  <c r="M68" s="1"/>
  <c r="L69"/>
  <c r="K68"/>
  <c r="J68"/>
  <c r="I68"/>
  <c r="H68"/>
  <c r="P67"/>
  <c r="P66" s="1"/>
  <c r="S66" s="1"/>
  <c r="O67"/>
  <c r="O66" s="1"/>
  <c r="N67"/>
  <c r="N66" s="1"/>
  <c r="M67"/>
  <c r="L67"/>
  <c r="K66"/>
  <c r="J66"/>
  <c r="I66"/>
  <c r="H66"/>
  <c r="P65"/>
  <c r="P64" s="1"/>
  <c r="S64" s="1"/>
  <c r="O65"/>
  <c r="O64" s="1"/>
  <c r="N65"/>
  <c r="N64" s="1"/>
  <c r="M65"/>
  <c r="M64" s="1"/>
  <c r="L65"/>
  <c r="K64"/>
  <c r="J64"/>
  <c r="I64"/>
  <c r="H64"/>
  <c r="P63"/>
  <c r="P62" s="1"/>
  <c r="S62" s="1"/>
  <c r="O63"/>
  <c r="O62" s="1"/>
  <c r="N63"/>
  <c r="N62" s="1"/>
  <c r="M63"/>
  <c r="L63"/>
  <c r="K62"/>
  <c r="J62"/>
  <c r="I62"/>
  <c r="H62"/>
  <c r="P61"/>
  <c r="O61"/>
  <c r="L61"/>
  <c r="N61"/>
  <c r="P60"/>
  <c r="O60"/>
  <c r="L60"/>
  <c r="N60"/>
  <c r="P59"/>
  <c r="O59"/>
  <c r="L59"/>
  <c r="M59"/>
  <c r="K58"/>
  <c r="J58"/>
  <c r="I58"/>
  <c r="H58"/>
  <c r="P57"/>
  <c r="P56" s="1"/>
  <c r="S56" s="1"/>
  <c r="O57"/>
  <c r="O56" s="1"/>
  <c r="N57"/>
  <c r="N56" s="1"/>
  <c r="M57"/>
  <c r="M56" s="1"/>
  <c r="L57"/>
  <c r="K56"/>
  <c r="J56"/>
  <c r="I56"/>
  <c r="H56"/>
  <c r="P55"/>
  <c r="P54" s="1"/>
  <c r="S54" s="1"/>
  <c r="O55"/>
  <c r="O54" s="1"/>
  <c r="N55"/>
  <c r="N54" s="1"/>
  <c r="M55"/>
  <c r="M54" s="1"/>
  <c r="L55"/>
  <c r="K54"/>
  <c r="J54"/>
  <c r="I54"/>
  <c r="H54"/>
  <c r="P53"/>
  <c r="P52" s="1"/>
  <c r="S52" s="1"/>
  <c r="O53"/>
  <c r="O52" s="1"/>
  <c r="N53"/>
  <c r="N52" s="1"/>
  <c r="M53"/>
  <c r="M52" s="1"/>
  <c r="L53"/>
  <c r="K52"/>
  <c r="J52"/>
  <c r="I52"/>
  <c r="H52"/>
  <c r="P51"/>
  <c r="O51"/>
  <c r="N51"/>
  <c r="M51"/>
  <c r="L51"/>
  <c r="P50"/>
  <c r="O50"/>
  <c r="N50"/>
  <c r="M50"/>
  <c r="L50"/>
  <c r="P49"/>
  <c r="O49"/>
  <c r="L49"/>
  <c r="N49"/>
  <c r="K48"/>
  <c r="J48"/>
  <c r="I48"/>
  <c r="H48"/>
  <c r="P47"/>
  <c r="O47"/>
  <c r="N47"/>
  <c r="M47"/>
  <c r="L47"/>
  <c r="P46"/>
  <c r="O46"/>
  <c r="N46"/>
  <c r="M46"/>
  <c r="L46"/>
  <c r="P45"/>
  <c r="O45"/>
  <c r="N45"/>
  <c r="M45"/>
  <c r="L45"/>
  <c r="K44"/>
  <c r="J44"/>
  <c r="I44"/>
  <c r="H44"/>
  <c r="P43"/>
  <c r="O43"/>
  <c r="N43"/>
  <c r="M43"/>
  <c r="L43"/>
  <c r="P42"/>
  <c r="O42"/>
  <c r="N42"/>
  <c r="L42"/>
  <c r="M42"/>
  <c r="P41"/>
  <c r="O41"/>
  <c r="N41"/>
  <c r="M41"/>
  <c r="L41"/>
  <c r="P40"/>
  <c r="O40"/>
  <c r="L40"/>
  <c r="N40"/>
  <c r="K39"/>
  <c r="J39"/>
  <c r="I39"/>
  <c r="H39"/>
  <c r="P38"/>
  <c r="O38"/>
  <c r="L38"/>
  <c r="M38"/>
  <c r="P37"/>
  <c r="O37"/>
  <c r="N37"/>
  <c r="M37"/>
  <c r="L37"/>
  <c r="P36"/>
  <c r="O36"/>
  <c r="N36"/>
  <c r="M36"/>
  <c r="L36"/>
  <c r="K35"/>
  <c r="J35"/>
  <c r="I35"/>
  <c r="H35"/>
  <c r="P34"/>
  <c r="P33" s="1"/>
  <c r="S33" s="1"/>
  <c r="O34"/>
  <c r="O33" s="1"/>
  <c r="N34"/>
  <c r="N33" s="1"/>
  <c r="M34"/>
  <c r="M33" s="1"/>
  <c r="L34"/>
  <c r="K33"/>
  <c r="J33"/>
  <c r="I33"/>
  <c r="H33"/>
  <c r="P32"/>
  <c r="O32"/>
  <c r="L32"/>
  <c r="N32"/>
  <c r="P31"/>
  <c r="O31"/>
  <c r="N31"/>
  <c r="M31"/>
  <c r="L31"/>
  <c r="K30"/>
  <c r="J30"/>
  <c r="I30"/>
  <c r="H30"/>
  <c r="P29"/>
  <c r="P28" s="1"/>
  <c r="S28" s="1"/>
  <c r="O29"/>
  <c r="O28" s="1"/>
  <c r="N29"/>
  <c r="N28" s="1"/>
  <c r="M29"/>
  <c r="L29"/>
  <c r="K28"/>
  <c r="J28"/>
  <c r="I28"/>
  <c r="H28"/>
  <c r="P27"/>
  <c r="P26" s="1"/>
  <c r="S26" s="1"/>
  <c r="O27"/>
  <c r="O26" s="1"/>
  <c r="N27"/>
  <c r="N26" s="1"/>
  <c r="M27"/>
  <c r="M26" s="1"/>
  <c r="L27"/>
  <c r="K26"/>
  <c r="J26"/>
  <c r="I26"/>
  <c r="H26"/>
  <c r="P25"/>
  <c r="P24" s="1"/>
  <c r="S24" s="1"/>
  <c r="O25"/>
  <c r="O24" s="1"/>
  <c r="L25"/>
  <c r="N25"/>
  <c r="N24" s="1"/>
  <c r="K24"/>
  <c r="J24"/>
  <c r="I24"/>
  <c r="H24"/>
  <c r="P23"/>
  <c r="O23"/>
  <c r="N23"/>
  <c r="M23"/>
  <c r="L23"/>
  <c r="P22"/>
  <c r="O22"/>
  <c r="N22"/>
  <c r="M22"/>
  <c r="L22"/>
  <c r="P21"/>
  <c r="O21"/>
  <c r="N21"/>
  <c r="M21"/>
  <c r="L21"/>
  <c r="K20"/>
  <c r="J20"/>
  <c r="I20"/>
  <c r="H20"/>
  <c r="P19"/>
  <c r="O19"/>
  <c r="N19"/>
  <c r="M19"/>
  <c r="L19"/>
  <c r="P18"/>
  <c r="O18"/>
  <c r="N18"/>
  <c r="M18"/>
  <c r="L18"/>
  <c r="K17"/>
  <c r="J17"/>
  <c r="I17"/>
  <c r="H17"/>
  <c r="P16"/>
  <c r="O16"/>
  <c r="N16"/>
  <c r="M16"/>
  <c r="L16"/>
  <c r="P15"/>
  <c r="O15"/>
  <c r="N15"/>
  <c r="M15"/>
  <c r="L15"/>
  <c r="P14"/>
  <c r="O14"/>
  <c r="N14"/>
  <c r="M14"/>
  <c r="L14"/>
  <c r="K13"/>
  <c r="J13"/>
  <c r="I13"/>
  <c r="H13"/>
  <c r="P12"/>
  <c r="O12"/>
  <c r="N12"/>
  <c r="M12"/>
  <c r="L12"/>
  <c r="P11"/>
  <c r="O11"/>
  <c r="N11"/>
  <c r="M11"/>
  <c r="L11"/>
  <c r="K10"/>
  <c r="J10"/>
  <c r="I10"/>
  <c r="H10"/>
  <c r="P9"/>
  <c r="P8" s="1"/>
  <c r="S8" s="1"/>
  <c r="O9"/>
  <c r="O8" s="1"/>
  <c r="N9"/>
  <c r="N8" s="1"/>
  <c r="M9"/>
  <c r="M8" s="1"/>
  <c r="L9"/>
  <c r="K8"/>
  <c r="J8"/>
  <c r="I8"/>
  <c r="H8"/>
  <c r="P7"/>
  <c r="P6" s="1"/>
  <c r="S6" s="1"/>
  <c r="O7"/>
  <c r="O6" s="1"/>
  <c r="N7"/>
  <c r="N6" s="1"/>
  <c r="M7"/>
  <c r="M6" s="1"/>
  <c r="L7"/>
  <c r="K6"/>
  <c r="J6"/>
  <c r="I6"/>
  <c r="H6"/>
  <c r="H342" l="1"/>
  <c r="L318"/>
  <c r="P318"/>
  <c r="P345" s="1"/>
  <c r="O318"/>
  <c r="O345" s="1"/>
  <c r="I342"/>
  <c r="N240"/>
  <c r="J342"/>
  <c r="S320"/>
  <c r="K342"/>
  <c r="P209"/>
  <c r="S209" s="1"/>
  <c r="O209"/>
  <c r="P35"/>
  <c r="S35" s="1"/>
  <c r="N237"/>
  <c r="O240"/>
  <c r="N247"/>
  <c r="P250"/>
  <c r="S250" s="1"/>
  <c r="L169"/>
  <c r="N129"/>
  <c r="M169"/>
  <c r="L189"/>
  <c r="O17"/>
  <c r="Q18"/>
  <c r="O20"/>
  <c r="L183"/>
  <c r="L185"/>
  <c r="O185"/>
  <c r="M189"/>
  <c r="M78"/>
  <c r="N105"/>
  <c r="M117"/>
  <c r="K153"/>
  <c r="K317" s="1"/>
  <c r="O193"/>
  <c r="P213"/>
  <c r="S213" s="1"/>
  <c r="O250"/>
  <c r="O44"/>
  <c r="N132"/>
  <c r="M240"/>
  <c r="O243"/>
  <c r="P247"/>
  <c r="S247" s="1"/>
  <c r="O322"/>
  <c r="O342" s="1"/>
  <c r="P10"/>
  <c r="S10" s="1"/>
  <c r="N30"/>
  <c r="O132"/>
  <c r="N189"/>
  <c r="O203"/>
  <c r="M237"/>
  <c r="Q244"/>
  <c r="P243"/>
  <c r="S243" s="1"/>
  <c r="P48"/>
  <c r="S48" s="1"/>
  <c r="O58"/>
  <c r="N117"/>
  <c r="O129"/>
  <c r="Q216"/>
  <c r="P300"/>
  <c r="S300" s="1"/>
  <c r="O10"/>
  <c r="N13"/>
  <c r="Q15"/>
  <c r="P39"/>
  <c r="S39" s="1"/>
  <c r="Q43"/>
  <c r="L44"/>
  <c r="Q47"/>
  <c r="L48"/>
  <c r="Q56"/>
  <c r="Q63"/>
  <c r="L64"/>
  <c r="Q80"/>
  <c r="L81"/>
  <c r="P81"/>
  <c r="S81" s="1"/>
  <c r="Q90"/>
  <c r="Q101"/>
  <c r="M108"/>
  <c r="L111"/>
  <c r="Q133"/>
  <c r="P132"/>
  <c r="S132" s="1"/>
  <c r="Q177"/>
  <c r="O176"/>
  <c r="N212"/>
  <c r="N209" s="1"/>
  <c r="N250"/>
  <c r="P294"/>
  <c r="S294" s="1"/>
  <c r="Q299"/>
  <c r="L300"/>
  <c r="O300"/>
  <c r="N300"/>
  <c r="L306"/>
  <c r="N309"/>
  <c r="N306" s="1"/>
  <c r="Q6"/>
  <c r="L8"/>
  <c r="Q11"/>
  <c r="M25"/>
  <c r="M24" s="1"/>
  <c r="Q24" s="1"/>
  <c r="L39"/>
  <c r="O70"/>
  <c r="N70"/>
  <c r="Q73"/>
  <c r="Q77"/>
  <c r="L78"/>
  <c r="N94"/>
  <c r="M94"/>
  <c r="Q126"/>
  <c r="P129"/>
  <c r="S129" s="1"/>
  <c r="P185"/>
  <c r="S185" s="1"/>
  <c r="L222"/>
  <c r="Q230"/>
  <c r="Q234"/>
  <c r="O247"/>
  <c r="M295"/>
  <c r="Q295" s="1"/>
  <c r="L322"/>
  <c r="N10"/>
  <c r="P17"/>
  <c r="S17" s="1"/>
  <c r="M20"/>
  <c r="P20"/>
  <c r="S20" s="1"/>
  <c r="Q29"/>
  <c r="L30"/>
  <c r="Q33"/>
  <c r="O35"/>
  <c r="M61"/>
  <c r="Q61" s="1"/>
  <c r="P78"/>
  <c r="S78" s="1"/>
  <c r="O78"/>
  <c r="P108"/>
  <c r="S108" s="1"/>
  <c r="O108"/>
  <c r="M111"/>
  <c r="Q138"/>
  <c r="P137"/>
  <c r="S137" s="1"/>
  <c r="Q142"/>
  <c r="Q154"/>
  <c r="Q158"/>
  <c r="Q195"/>
  <c r="L203"/>
  <c r="P203"/>
  <c r="S203" s="1"/>
  <c r="N283"/>
  <c r="L288"/>
  <c r="O294"/>
  <c r="P306"/>
  <c r="S306" s="1"/>
  <c r="Q312"/>
  <c r="L313"/>
  <c r="Q64"/>
  <c r="Q9"/>
  <c r="L10"/>
  <c r="M10"/>
  <c r="Q12"/>
  <c r="L13"/>
  <c r="Q16"/>
  <c r="L17"/>
  <c r="M17"/>
  <c r="L20"/>
  <c r="N20"/>
  <c r="L24"/>
  <c r="Q31"/>
  <c r="L33"/>
  <c r="N38"/>
  <c r="N35" s="1"/>
  <c r="N39"/>
  <c r="N48"/>
  <c r="Q53"/>
  <c r="L54"/>
  <c r="Q54"/>
  <c r="Q55"/>
  <c r="L56"/>
  <c r="P58"/>
  <c r="S58" s="1"/>
  <c r="Q67"/>
  <c r="M66"/>
  <c r="Q66" s="1"/>
  <c r="L68"/>
  <c r="Q68"/>
  <c r="Q87"/>
  <c r="L88"/>
  <c r="P88"/>
  <c r="S88" s="1"/>
  <c r="Q104"/>
  <c r="L105"/>
  <c r="Q168"/>
  <c r="M167"/>
  <c r="Q167" s="1"/>
  <c r="Q202"/>
  <c r="M201"/>
  <c r="Q201" s="1"/>
  <c r="O13"/>
  <c r="N17"/>
  <c r="L35"/>
  <c r="Q36"/>
  <c r="Q41"/>
  <c r="Q42"/>
  <c r="Q45"/>
  <c r="P44"/>
  <c r="S44" s="1"/>
  <c r="Q50"/>
  <c r="N59"/>
  <c r="N58" s="1"/>
  <c r="L62"/>
  <c r="M62"/>
  <c r="Q62" s="1"/>
  <c r="Q71"/>
  <c r="P70"/>
  <c r="S70" s="1"/>
  <c r="Q75"/>
  <c r="Q98"/>
  <c r="Q106"/>
  <c r="M105"/>
  <c r="P111"/>
  <c r="S111" s="1"/>
  <c r="Q194"/>
  <c r="Q246"/>
  <c r="N294"/>
  <c r="Q313"/>
  <c r="Q321"/>
  <c r="M320"/>
  <c r="Q8"/>
  <c r="P30"/>
  <c r="S30" s="1"/>
  <c r="L6"/>
  <c r="Q14"/>
  <c r="P13"/>
  <c r="S13" s="1"/>
  <c r="Q21"/>
  <c r="L26"/>
  <c r="Q27"/>
  <c r="L28"/>
  <c r="M28"/>
  <c r="Q28" s="1"/>
  <c r="O30"/>
  <c r="Q34"/>
  <c r="Q37"/>
  <c r="O39"/>
  <c r="N44"/>
  <c r="M44"/>
  <c r="O48"/>
  <c r="Q51"/>
  <c r="L52"/>
  <c r="Q52"/>
  <c r="Q57"/>
  <c r="L58"/>
  <c r="Q221"/>
  <c r="M220"/>
  <c r="Q220" s="1"/>
  <c r="Q304"/>
  <c r="O306"/>
  <c r="Q65"/>
  <c r="L66"/>
  <c r="Q74"/>
  <c r="N78"/>
  <c r="Q82"/>
  <c r="Q86"/>
  <c r="Q91"/>
  <c r="L101"/>
  <c r="Q107"/>
  <c r="L108"/>
  <c r="N108"/>
  <c r="N111"/>
  <c r="Q114"/>
  <c r="P117"/>
  <c r="S117" s="1"/>
  <c r="O120"/>
  <c r="Q123"/>
  <c r="M129"/>
  <c r="L132"/>
  <c r="M132"/>
  <c r="Q139"/>
  <c r="Q144"/>
  <c r="L145"/>
  <c r="P145"/>
  <c r="S145" s="1"/>
  <c r="O145"/>
  <c r="M150"/>
  <c r="M149" s="1"/>
  <c r="Q149" s="1"/>
  <c r="Q159"/>
  <c r="Q163"/>
  <c r="Q165"/>
  <c r="P169"/>
  <c r="S169" s="1"/>
  <c r="O169"/>
  <c r="Q173"/>
  <c r="L174"/>
  <c r="M176"/>
  <c r="N185"/>
  <c r="O189"/>
  <c r="N193"/>
  <c r="M193"/>
  <c r="Q204"/>
  <c r="O213"/>
  <c r="Q217"/>
  <c r="Q223"/>
  <c r="O222"/>
  <c r="Q231"/>
  <c r="P237"/>
  <c r="S237" s="1"/>
  <c r="Q241"/>
  <c r="P240"/>
  <c r="S240" s="1"/>
  <c r="N243"/>
  <c r="L256"/>
  <c r="L258"/>
  <c r="L260"/>
  <c r="P260"/>
  <c r="S260" s="1"/>
  <c r="Q264"/>
  <c r="Q268"/>
  <c r="Q272"/>
  <c r="Q276"/>
  <c r="Q280"/>
  <c r="Q291"/>
  <c r="L292"/>
  <c r="Q292"/>
  <c r="P322"/>
  <c r="S322" s="1"/>
  <c r="Q326"/>
  <c r="Q330"/>
  <c r="Q334"/>
  <c r="Q338"/>
  <c r="O111"/>
  <c r="Q115"/>
  <c r="Q124"/>
  <c r="N120"/>
  <c r="Q128"/>
  <c r="L137"/>
  <c r="M137"/>
  <c r="Q146"/>
  <c r="N153"/>
  <c r="M153"/>
  <c r="Q160"/>
  <c r="Q179"/>
  <c r="Q186"/>
  <c r="Q210"/>
  <c r="M213"/>
  <c r="Q218"/>
  <c r="N222"/>
  <c r="Q228"/>
  <c r="Q232"/>
  <c r="Q236"/>
  <c r="L240"/>
  <c r="Q251"/>
  <c r="Q265"/>
  <c r="Q273"/>
  <c r="Q281"/>
  <c r="L282"/>
  <c r="P282"/>
  <c r="S282" s="1"/>
  <c r="Q297"/>
  <c r="Q314"/>
  <c r="L340"/>
  <c r="Q69"/>
  <c r="L70"/>
  <c r="M70"/>
  <c r="Q76"/>
  <c r="Q79"/>
  <c r="N81"/>
  <c r="Q84"/>
  <c r="Q89"/>
  <c r="Q93"/>
  <c r="O94"/>
  <c r="Q97"/>
  <c r="P105"/>
  <c r="S105" s="1"/>
  <c r="O105"/>
  <c r="Q109"/>
  <c r="Q112"/>
  <c r="Q116"/>
  <c r="O117"/>
  <c r="Q125"/>
  <c r="Q141"/>
  <c r="Q147"/>
  <c r="L149"/>
  <c r="Q161"/>
  <c r="Q171"/>
  <c r="N176"/>
  <c r="L181"/>
  <c r="M185"/>
  <c r="Q191"/>
  <c r="P189"/>
  <c r="S189" s="1"/>
  <c r="M200"/>
  <c r="L209"/>
  <c r="M209"/>
  <c r="Q219"/>
  <c r="L220"/>
  <c r="Q225"/>
  <c r="Q233"/>
  <c r="O237"/>
  <c r="M247"/>
  <c r="L250"/>
  <c r="M250"/>
  <c r="P254"/>
  <c r="Q254" s="1"/>
  <c r="Q266"/>
  <c r="Q274"/>
  <c r="Q278"/>
  <c r="N284"/>
  <c r="M286"/>
  <c r="Q286" s="1"/>
  <c r="Q298"/>
  <c r="M300"/>
  <c r="Q308"/>
  <c r="Q311"/>
  <c r="Q324"/>
  <c r="Q328"/>
  <c r="Q332"/>
  <c r="Q336"/>
  <c r="Q26"/>
  <c r="Q7"/>
  <c r="M13"/>
  <c r="Q19"/>
  <c r="Q22"/>
  <c r="O81"/>
  <c r="N88"/>
  <c r="Q102"/>
  <c r="Q119"/>
  <c r="Q156"/>
  <c r="Q183"/>
  <c r="Q23"/>
  <c r="M32"/>
  <c r="M35"/>
  <c r="M40"/>
  <c r="M49"/>
  <c r="M60"/>
  <c r="Q60" s="1"/>
  <c r="Q85"/>
  <c r="M88"/>
  <c r="O88"/>
  <c r="Q95"/>
  <c r="P94"/>
  <c r="S94" s="1"/>
  <c r="Q100"/>
  <c r="L103"/>
  <c r="Q103"/>
  <c r="Q113"/>
  <c r="L120"/>
  <c r="L129"/>
  <c r="Q162"/>
  <c r="Q170"/>
  <c r="Q174"/>
  <c r="Q180"/>
  <c r="Q181"/>
  <c r="Q184"/>
  <c r="Q192"/>
  <c r="Q46"/>
  <c r="Q72"/>
  <c r="M81"/>
  <c r="L94"/>
  <c r="N148"/>
  <c r="N145" s="1"/>
  <c r="M148"/>
  <c r="Q83"/>
  <c r="Q92"/>
  <c r="Q96"/>
  <c r="L99"/>
  <c r="Q99"/>
  <c r="Q110"/>
  <c r="L117"/>
  <c r="Q121"/>
  <c r="P120"/>
  <c r="S120" s="1"/>
  <c r="Q130"/>
  <c r="Q134"/>
  <c r="Q136"/>
  <c r="N137"/>
  <c r="Q140"/>
  <c r="L143"/>
  <c r="Q143"/>
  <c r="Q152"/>
  <c r="Q157"/>
  <c r="J153"/>
  <c r="O153"/>
  <c r="Q175"/>
  <c r="L176"/>
  <c r="P176"/>
  <c r="S176" s="1"/>
  <c r="L197"/>
  <c r="L199"/>
  <c r="Q207"/>
  <c r="Q214"/>
  <c r="Q118"/>
  <c r="M120"/>
  <c r="Q122"/>
  <c r="Q127"/>
  <c r="Q131"/>
  <c r="L135"/>
  <c r="Q135"/>
  <c r="O137"/>
  <c r="L151"/>
  <c r="Q151"/>
  <c r="Q155"/>
  <c r="Q164"/>
  <c r="Q166"/>
  <c r="L167"/>
  <c r="N169"/>
  <c r="Q172"/>
  <c r="Q182"/>
  <c r="Q188"/>
  <c r="Q190"/>
  <c r="L213"/>
  <c r="Q226"/>
  <c r="H317"/>
  <c r="L315"/>
  <c r="Q178"/>
  <c r="Q187"/>
  <c r="P193"/>
  <c r="S193" s="1"/>
  <c r="Q196"/>
  <c r="L201"/>
  <c r="Q211"/>
  <c r="P222"/>
  <c r="S222" s="1"/>
  <c r="L237"/>
  <c r="M243"/>
  <c r="Q245"/>
  <c r="L247"/>
  <c r="Q288"/>
  <c r="P153"/>
  <c r="L193"/>
  <c r="Q198"/>
  <c r="Q208"/>
  <c r="Q215"/>
  <c r="M222"/>
  <c r="Q224"/>
  <c r="Q229"/>
  <c r="Q238"/>
  <c r="Q242"/>
  <c r="N253"/>
  <c r="Q258"/>
  <c r="Q259"/>
  <c r="L345"/>
  <c r="Q197"/>
  <c r="Q205"/>
  <c r="N206"/>
  <c r="M206"/>
  <c r="L207"/>
  <c r="N213"/>
  <c r="Q227"/>
  <c r="Q235"/>
  <c r="Q239"/>
  <c r="L243"/>
  <c r="O260"/>
  <c r="N260"/>
  <c r="Q270"/>
  <c r="Q293"/>
  <c r="Q302"/>
  <c r="S315"/>
  <c r="Q257"/>
  <c r="Q263"/>
  <c r="Q271"/>
  <c r="Q279"/>
  <c r="Q289"/>
  <c r="L294"/>
  <c r="Q296"/>
  <c r="Q305"/>
  <c r="Q310"/>
  <c r="I317"/>
  <c r="Q323"/>
  <c r="Q327"/>
  <c r="Q331"/>
  <c r="Q335"/>
  <c r="Q339"/>
  <c r="Q340"/>
  <c r="Q248"/>
  <c r="Q252"/>
  <c r="T252" s="1"/>
  <c r="Q261"/>
  <c r="Q269"/>
  <c r="Q277"/>
  <c r="N285"/>
  <c r="Q287"/>
  <c r="L290"/>
  <c r="Q290"/>
  <c r="Q303"/>
  <c r="L304"/>
  <c r="Q307"/>
  <c r="M306"/>
  <c r="L320"/>
  <c r="Q249"/>
  <c r="L253"/>
  <c r="Q256"/>
  <c r="M260"/>
  <c r="Q262"/>
  <c r="Q267"/>
  <c r="Q275"/>
  <c r="O282"/>
  <c r="Q301"/>
  <c r="Q316"/>
  <c r="N322"/>
  <c r="N342" s="1"/>
  <c r="Q325"/>
  <c r="Q329"/>
  <c r="Q333"/>
  <c r="Q337"/>
  <c r="Q341"/>
  <c r="O255"/>
  <c r="Q255" s="1"/>
  <c r="M283"/>
  <c r="M284"/>
  <c r="M285"/>
  <c r="Q315"/>
  <c r="M322"/>
  <c r="M318" l="1"/>
  <c r="N318"/>
  <c r="N345" s="1"/>
  <c r="Q309"/>
  <c r="S342"/>
  <c r="L342"/>
  <c r="Q320"/>
  <c r="M342"/>
  <c r="P342"/>
  <c r="P253"/>
  <c r="S253" s="1"/>
  <c r="Q212"/>
  <c r="M294"/>
  <c r="Q294" s="1"/>
  <c r="Q38"/>
  <c r="Q189"/>
  <c r="Q213"/>
  <c r="Q284"/>
  <c r="N282"/>
  <c r="Q17"/>
  <c r="Q306"/>
  <c r="K344"/>
  <c r="Q247"/>
  <c r="L153"/>
  <c r="L317" s="1"/>
  <c r="Q129"/>
  <c r="Q13"/>
  <c r="Q108"/>
  <c r="Q10"/>
  <c r="Q237"/>
  <c r="Q250"/>
  <c r="Q70"/>
  <c r="Q176"/>
  <c r="Q150"/>
  <c r="Q78"/>
  <c r="Q20"/>
  <c r="Q243"/>
  <c r="Q59"/>
  <c r="Q81"/>
  <c r="Q300"/>
  <c r="Q185"/>
  <c r="Q44"/>
  <c r="Q285"/>
  <c r="Q209"/>
  <c r="H344"/>
  <c r="Q132"/>
  <c r="Q88"/>
  <c r="Q111"/>
  <c r="I344"/>
  <c r="Q25"/>
  <c r="Q240"/>
  <c r="Q222"/>
  <c r="Q193"/>
  <c r="Q35"/>
  <c r="Q105"/>
  <c r="M58"/>
  <c r="Q58" s="1"/>
  <c r="M199"/>
  <c r="Q199" s="1"/>
  <c r="Q200"/>
  <c r="O253"/>
  <c r="O319" s="1"/>
  <c r="O317" s="1"/>
  <c r="Q169"/>
  <c r="Q137"/>
  <c r="Q117"/>
  <c r="Q153"/>
  <c r="S153"/>
  <c r="Q260"/>
  <c r="Q206"/>
  <c r="M203"/>
  <c r="Q120"/>
  <c r="N203"/>
  <c r="Q148"/>
  <c r="M145"/>
  <c r="Q145" s="1"/>
  <c r="M30"/>
  <c r="Q30" s="1"/>
  <c r="Q32"/>
  <c r="Q283"/>
  <c r="M282"/>
  <c r="J317"/>
  <c r="M48"/>
  <c r="Q48" s="1"/>
  <c r="Q49"/>
  <c r="Q322"/>
  <c r="Q94"/>
  <c r="M39"/>
  <c r="Q39" s="1"/>
  <c r="Q40"/>
  <c r="H155" i="14"/>
  <c r="H262"/>
  <c r="H215"/>
  <c r="H211"/>
  <c r="H171"/>
  <c r="H147"/>
  <c r="H122"/>
  <c r="H96"/>
  <c r="H72"/>
  <c r="H46"/>
  <c r="H41"/>
  <c r="H22"/>
  <c r="H222"/>
  <c r="H224"/>
  <c r="H245"/>
  <c r="R321"/>
  <c r="Q342" i="16" l="1"/>
  <c r="P319"/>
  <c r="P317" s="1"/>
  <c r="P344" s="1"/>
  <c r="Q282"/>
  <c r="S319"/>
  <c r="S343" s="1"/>
  <c r="N319"/>
  <c r="N317" s="1"/>
  <c r="N344" s="1"/>
  <c r="O344"/>
  <c r="J344"/>
  <c r="Q253"/>
  <c r="O343"/>
  <c r="L344"/>
  <c r="M345"/>
  <c r="Q345" s="1"/>
  <c r="Q318"/>
  <c r="Q203"/>
  <c r="M319"/>
  <c r="R345" i="14"/>
  <c r="P343" i="16" l="1"/>
  <c r="N343"/>
  <c r="M317"/>
  <c r="Q319"/>
  <c r="M343"/>
  <c r="N325" i="14"/>
  <c r="N326"/>
  <c r="N327"/>
  <c r="N328"/>
  <c r="N329"/>
  <c r="N330"/>
  <c r="N331"/>
  <c r="N332"/>
  <c r="N333"/>
  <c r="N334"/>
  <c r="N335"/>
  <c r="N336"/>
  <c r="N337"/>
  <c r="N338"/>
  <c r="N339"/>
  <c r="N340"/>
  <c r="N341"/>
  <c r="N343"/>
  <c r="N342" s="1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3"/>
  <c r="M342" s="1"/>
  <c r="N323"/>
  <c r="N322" s="1"/>
  <c r="M323"/>
  <c r="L318"/>
  <c r="K322"/>
  <c r="K347"/>
  <c r="Q343" i="16" l="1"/>
  <c r="M344"/>
  <c r="Q344" s="1"/>
  <c r="Q317"/>
  <c r="M322" i="14"/>
  <c r="M324"/>
  <c r="N324"/>
  <c r="N344" s="1"/>
  <c r="M344" l="1"/>
  <c r="N10"/>
  <c r="N14"/>
  <c r="N16"/>
  <c r="N18"/>
  <c r="N20"/>
  <c r="N21"/>
  <c r="N23"/>
  <c r="N24"/>
  <c r="N29"/>
  <c r="N28" s="1"/>
  <c r="N31"/>
  <c r="N30" s="1"/>
  <c r="N33"/>
  <c r="N36"/>
  <c r="N35" s="1"/>
  <c r="N38"/>
  <c r="N39"/>
  <c r="N43"/>
  <c r="N45"/>
  <c r="N47"/>
  <c r="N48"/>
  <c r="N49"/>
  <c r="N52"/>
  <c r="N53"/>
  <c r="N55"/>
  <c r="N54" s="1"/>
  <c r="N57"/>
  <c r="N56" s="1"/>
  <c r="N59"/>
  <c r="N58" s="1"/>
  <c r="N65"/>
  <c r="N64" s="1"/>
  <c r="N67"/>
  <c r="N66" s="1"/>
  <c r="N69"/>
  <c r="N68" s="1"/>
  <c r="N71"/>
  <c r="N70" s="1"/>
  <c r="N73"/>
  <c r="N74"/>
  <c r="N75"/>
  <c r="N76"/>
  <c r="N77"/>
  <c r="N78"/>
  <c r="N79"/>
  <c r="N81"/>
  <c r="N82"/>
  <c r="N84"/>
  <c r="N85"/>
  <c r="N86"/>
  <c r="N87"/>
  <c r="N88"/>
  <c r="N89"/>
  <c r="N91"/>
  <c r="N92"/>
  <c r="N93"/>
  <c r="N94"/>
  <c r="N95"/>
  <c r="N97"/>
  <c r="N98"/>
  <c r="N99"/>
  <c r="N100"/>
  <c r="N102"/>
  <c r="N101" s="1"/>
  <c r="N104"/>
  <c r="N103" s="1"/>
  <c r="N106"/>
  <c r="N105" s="1"/>
  <c r="N108"/>
  <c r="N109"/>
  <c r="N111"/>
  <c r="N112"/>
  <c r="N114"/>
  <c r="N115"/>
  <c r="N116"/>
  <c r="N117"/>
  <c r="N118"/>
  <c r="N120"/>
  <c r="N121"/>
  <c r="N123"/>
  <c r="N124"/>
  <c r="N125"/>
  <c r="N126"/>
  <c r="N127"/>
  <c r="N128"/>
  <c r="N129"/>
  <c r="N130"/>
  <c r="N132"/>
  <c r="N133"/>
  <c r="N135"/>
  <c r="N136"/>
  <c r="N138"/>
  <c r="N137" s="1"/>
  <c r="N140"/>
  <c r="N141"/>
  <c r="N142"/>
  <c r="N143"/>
  <c r="N144"/>
  <c r="N146"/>
  <c r="N145" s="1"/>
  <c r="N148"/>
  <c r="N149"/>
  <c r="N154"/>
  <c r="N153" s="1"/>
  <c r="N156"/>
  <c r="N157"/>
  <c r="N158"/>
  <c r="N159"/>
  <c r="N160"/>
  <c r="N161"/>
  <c r="N162"/>
  <c r="N163"/>
  <c r="N164"/>
  <c r="N165"/>
  <c r="N166"/>
  <c r="N167"/>
  <c r="N168"/>
  <c r="N170"/>
  <c r="N169" s="1"/>
  <c r="N172"/>
  <c r="N173"/>
  <c r="N174"/>
  <c r="N175"/>
  <c r="N177"/>
  <c r="N176" s="1"/>
  <c r="N179"/>
  <c r="N180"/>
  <c r="N181"/>
  <c r="N182"/>
  <c r="N184"/>
  <c r="N183" s="1"/>
  <c r="N186"/>
  <c r="N185" s="1"/>
  <c r="N188"/>
  <c r="N189"/>
  <c r="N190"/>
  <c r="N192"/>
  <c r="N193"/>
  <c r="N194"/>
  <c r="N197"/>
  <c r="N198"/>
  <c r="N200"/>
  <c r="N199" s="1"/>
  <c r="N204"/>
  <c r="N203" s="1"/>
  <c r="N206"/>
  <c r="N207"/>
  <c r="N210"/>
  <c r="N209" s="1"/>
  <c r="N212"/>
  <c r="N213"/>
  <c r="N216"/>
  <c r="N217"/>
  <c r="N218"/>
  <c r="N219"/>
  <c r="N220"/>
  <c r="N221"/>
  <c r="N223"/>
  <c r="N222" s="1"/>
  <c r="N225"/>
  <c r="N226"/>
  <c r="N227"/>
  <c r="N228"/>
  <c r="N229"/>
  <c r="N230"/>
  <c r="N231"/>
  <c r="N232"/>
  <c r="N233"/>
  <c r="N234"/>
  <c r="N235"/>
  <c r="N236"/>
  <c r="N237"/>
  <c r="N238"/>
  <c r="N240"/>
  <c r="N241"/>
  <c r="N243"/>
  <c r="N244"/>
  <c r="N246"/>
  <c r="N247"/>
  <c r="N250"/>
  <c r="N251"/>
  <c r="N253"/>
  <c r="N254"/>
  <c r="N256"/>
  <c r="N257"/>
  <c r="N259"/>
  <c r="N258" s="1"/>
  <c r="N261"/>
  <c r="N260" s="1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9"/>
  <c r="N291"/>
  <c r="N290" s="1"/>
  <c r="N293"/>
  <c r="N292" s="1"/>
  <c r="N295"/>
  <c r="N294" s="1"/>
  <c r="N298"/>
  <c r="N299"/>
  <c r="N300"/>
  <c r="N301"/>
  <c r="N303"/>
  <c r="N304"/>
  <c r="N305"/>
  <c r="N307"/>
  <c r="N306" s="1"/>
  <c r="N310"/>
  <c r="N312"/>
  <c r="N313"/>
  <c r="N314"/>
  <c r="N316"/>
  <c r="N315" s="1"/>
  <c r="N318"/>
  <c r="N317" s="1"/>
  <c r="M10"/>
  <c r="M14"/>
  <c r="M16"/>
  <c r="M18"/>
  <c r="M20"/>
  <c r="M21"/>
  <c r="M23"/>
  <c r="M24"/>
  <c r="M29"/>
  <c r="M28" s="1"/>
  <c r="M31"/>
  <c r="M33"/>
  <c r="M36"/>
  <c r="M38"/>
  <c r="M39"/>
  <c r="M43"/>
  <c r="M45"/>
  <c r="M47"/>
  <c r="M48"/>
  <c r="M49"/>
  <c r="M52"/>
  <c r="M53"/>
  <c r="M55"/>
  <c r="M57"/>
  <c r="M59"/>
  <c r="M58" s="1"/>
  <c r="M65"/>
  <c r="M64" s="1"/>
  <c r="M67"/>
  <c r="M69"/>
  <c r="M71"/>
  <c r="M73"/>
  <c r="M74"/>
  <c r="M75"/>
  <c r="M76"/>
  <c r="M77"/>
  <c r="M78"/>
  <c r="M79"/>
  <c r="M81"/>
  <c r="M82"/>
  <c r="M84"/>
  <c r="M85"/>
  <c r="M86"/>
  <c r="M87"/>
  <c r="M88"/>
  <c r="M89"/>
  <c r="M91"/>
  <c r="M92"/>
  <c r="M93"/>
  <c r="M94"/>
  <c r="M95"/>
  <c r="M97"/>
  <c r="M98"/>
  <c r="M99"/>
  <c r="M100"/>
  <c r="M102"/>
  <c r="M104"/>
  <c r="M103" s="1"/>
  <c r="M106"/>
  <c r="M108"/>
  <c r="M109"/>
  <c r="M111"/>
  <c r="M112"/>
  <c r="M114"/>
  <c r="M115"/>
  <c r="M116"/>
  <c r="M117"/>
  <c r="M118"/>
  <c r="M120"/>
  <c r="M121"/>
  <c r="M123"/>
  <c r="M124"/>
  <c r="M125"/>
  <c r="M126"/>
  <c r="M127"/>
  <c r="M128"/>
  <c r="M129"/>
  <c r="M130"/>
  <c r="M132"/>
  <c r="M133"/>
  <c r="M135"/>
  <c r="M136"/>
  <c r="M138"/>
  <c r="M140"/>
  <c r="M141"/>
  <c r="M142"/>
  <c r="M143"/>
  <c r="M144"/>
  <c r="M146"/>
  <c r="M148"/>
  <c r="M149"/>
  <c r="M154"/>
  <c r="M156"/>
  <c r="M157"/>
  <c r="M158"/>
  <c r="M159"/>
  <c r="M160"/>
  <c r="M161"/>
  <c r="M162"/>
  <c r="M163"/>
  <c r="M164"/>
  <c r="M165"/>
  <c r="M166"/>
  <c r="M167"/>
  <c r="M168"/>
  <c r="M170"/>
  <c r="M172"/>
  <c r="M173"/>
  <c r="M174"/>
  <c r="M175"/>
  <c r="M177"/>
  <c r="M179"/>
  <c r="M180"/>
  <c r="M181"/>
  <c r="M182"/>
  <c r="M184"/>
  <c r="M186"/>
  <c r="M188"/>
  <c r="M189"/>
  <c r="M190"/>
  <c r="M192"/>
  <c r="M193"/>
  <c r="M194"/>
  <c r="M197"/>
  <c r="M198"/>
  <c r="M200"/>
  <c r="M204"/>
  <c r="M206"/>
  <c r="M207"/>
  <c r="M210"/>
  <c r="M212"/>
  <c r="M213"/>
  <c r="M216"/>
  <c r="M217"/>
  <c r="M218"/>
  <c r="M219"/>
  <c r="M220"/>
  <c r="M221"/>
  <c r="M223"/>
  <c r="M225"/>
  <c r="M226"/>
  <c r="M227"/>
  <c r="M228"/>
  <c r="M229"/>
  <c r="M230"/>
  <c r="M231"/>
  <c r="M232"/>
  <c r="M233"/>
  <c r="M234"/>
  <c r="M235"/>
  <c r="M236"/>
  <c r="M237"/>
  <c r="M238"/>
  <c r="M240"/>
  <c r="M241"/>
  <c r="M243"/>
  <c r="M244"/>
  <c r="M246"/>
  <c r="M247"/>
  <c r="M250"/>
  <c r="M251"/>
  <c r="M253"/>
  <c r="M254"/>
  <c r="M256"/>
  <c r="M257"/>
  <c r="M259"/>
  <c r="M261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9"/>
  <c r="M291"/>
  <c r="M293"/>
  <c r="M295"/>
  <c r="M298"/>
  <c r="M299"/>
  <c r="M300"/>
  <c r="M301"/>
  <c r="M303"/>
  <c r="M304"/>
  <c r="M305"/>
  <c r="M307"/>
  <c r="M310"/>
  <c r="M312"/>
  <c r="M313"/>
  <c r="M314"/>
  <c r="M316"/>
  <c r="M318"/>
  <c r="P8"/>
  <c r="O8"/>
  <c r="N8"/>
  <c r="K8"/>
  <c r="L343"/>
  <c r="L323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I342"/>
  <c r="H342"/>
  <c r="I324"/>
  <c r="H324"/>
  <c r="I322"/>
  <c r="H322"/>
  <c r="J322"/>
  <c r="L9"/>
  <c r="L11"/>
  <c r="L13"/>
  <c r="L14"/>
  <c r="L16"/>
  <c r="L17"/>
  <c r="L18"/>
  <c r="L20"/>
  <c r="L21"/>
  <c r="L23"/>
  <c r="L24"/>
  <c r="L25"/>
  <c r="L27"/>
  <c r="L29"/>
  <c r="L31"/>
  <c r="L33"/>
  <c r="L34"/>
  <c r="L36"/>
  <c r="L38"/>
  <c r="L39"/>
  <c r="L40"/>
  <c r="L42"/>
  <c r="L43"/>
  <c r="L44"/>
  <c r="L45"/>
  <c r="L47"/>
  <c r="L48"/>
  <c r="L49"/>
  <c r="L51"/>
  <c r="L52"/>
  <c r="L53"/>
  <c r="L55"/>
  <c r="L57"/>
  <c r="L59"/>
  <c r="L61"/>
  <c r="L62"/>
  <c r="L63"/>
  <c r="L65"/>
  <c r="L67"/>
  <c r="L69"/>
  <c r="L71"/>
  <c r="L73"/>
  <c r="L74"/>
  <c r="L75"/>
  <c r="L76"/>
  <c r="L77"/>
  <c r="L78"/>
  <c r="L79"/>
  <c r="L81"/>
  <c r="L82"/>
  <c r="L84"/>
  <c r="L85"/>
  <c r="L86"/>
  <c r="L87"/>
  <c r="L88"/>
  <c r="L89"/>
  <c r="L91"/>
  <c r="L92"/>
  <c r="L93"/>
  <c r="L94"/>
  <c r="L95"/>
  <c r="L97"/>
  <c r="L98"/>
  <c r="L99"/>
  <c r="L100"/>
  <c r="L102"/>
  <c r="L104"/>
  <c r="L106"/>
  <c r="L108"/>
  <c r="L109"/>
  <c r="L111"/>
  <c r="L112"/>
  <c r="L114"/>
  <c r="L115"/>
  <c r="L116"/>
  <c r="L117"/>
  <c r="L118"/>
  <c r="L120"/>
  <c r="L121"/>
  <c r="L123"/>
  <c r="L124"/>
  <c r="L125"/>
  <c r="L126"/>
  <c r="L127"/>
  <c r="L128"/>
  <c r="L129"/>
  <c r="L130"/>
  <c r="L132"/>
  <c r="L133"/>
  <c r="L135"/>
  <c r="L136"/>
  <c r="L138"/>
  <c r="L140"/>
  <c r="L141"/>
  <c r="L142"/>
  <c r="L143"/>
  <c r="L144"/>
  <c r="L146"/>
  <c r="L148"/>
  <c r="L149"/>
  <c r="L150"/>
  <c r="L152"/>
  <c r="L154"/>
  <c r="L156"/>
  <c r="L157"/>
  <c r="L158"/>
  <c r="L159"/>
  <c r="L160"/>
  <c r="L161"/>
  <c r="L162"/>
  <c r="L163"/>
  <c r="L164"/>
  <c r="L165"/>
  <c r="L166"/>
  <c r="L167"/>
  <c r="L168"/>
  <c r="L170"/>
  <c r="L172"/>
  <c r="L173"/>
  <c r="L174"/>
  <c r="L175"/>
  <c r="L177"/>
  <c r="L179"/>
  <c r="L180"/>
  <c r="L181"/>
  <c r="L182"/>
  <c r="L184"/>
  <c r="L186"/>
  <c r="L188"/>
  <c r="L189"/>
  <c r="L190"/>
  <c r="L192"/>
  <c r="L193"/>
  <c r="L194"/>
  <c r="L196"/>
  <c r="L197"/>
  <c r="L198"/>
  <c r="L200"/>
  <c r="L202"/>
  <c r="L204"/>
  <c r="L206"/>
  <c r="L207"/>
  <c r="L208"/>
  <c r="L210"/>
  <c r="L212"/>
  <c r="L213"/>
  <c r="L214"/>
  <c r="L216"/>
  <c r="L217"/>
  <c r="L218"/>
  <c r="L219"/>
  <c r="L220"/>
  <c r="L221"/>
  <c r="L223"/>
  <c r="L225"/>
  <c r="L226"/>
  <c r="L227"/>
  <c r="L228"/>
  <c r="L229"/>
  <c r="L230"/>
  <c r="L231"/>
  <c r="L232"/>
  <c r="L233"/>
  <c r="L234"/>
  <c r="L235"/>
  <c r="L236"/>
  <c r="L237"/>
  <c r="L238"/>
  <c r="L240"/>
  <c r="L241"/>
  <c r="L243"/>
  <c r="L244"/>
  <c r="L246"/>
  <c r="L247"/>
  <c r="L248"/>
  <c r="L250"/>
  <c r="L251"/>
  <c r="L253"/>
  <c r="L254"/>
  <c r="L256"/>
  <c r="L257"/>
  <c r="L259"/>
  <c r="L261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5"/>
  <c r="L286"/>
  <c r="L287"/>
  <c r="L288"/>
  <c r="L289"/>
  <c r="L291"/>
  <c r="L293"/>
  <c r="L295"/>
  <c r="L297"/>
  <c r="L298"/>
  <c r="L299"/>
  <c r="L300"/>
  <c r="L301"/>
  <c r="L303"/>
  <c r="L304"/>
  <c r="L305"/>
  <c r="L307"/>
  <c r="L309"/>
  <c r="L310"/>
  <c r="L311"/>
  <c r="L312"/>
  <c r="L313"/>
  <c r="L314"/>
  <c r="L316"/>
  <c r="H317"/>
  <c r="I317"/>
  <c r="H315"/>
  <c r="I315"/>
  <c r="H308"/>
  <c r="I308"/>
  <c r="H306"/>
  <c r="I306"/>
  <c r="H302"/>
  <c r="I302"/>
  <c r="H296"/>
  <c r="I296"/>
  <c r="H294"/>
  <c r="I294"/>
  <c r="H292"/>
  <c r="I292"/>
  <c r="H290"/>
  <c r="I290"/>
  <c r="I344" l="1"/>
  <c r="H344"/>
  <c r="L320"/>
  <c r="M90"/>
  <c r="M22"/>
  <c r="N134"/>
  <c r="N80"/>
  <c r="M262"/>
  <c r="N110"/>
  <c r="N12"/>
  <c r="N131"/>
  <c r="M134"/>
  <c r="M83"/>
  <c r="N96"/>
  <c r="N90"/>
  <c r="N46"/>
  <c r="N15"/>
  <c r="N119"/>
  <c r="N19"/>
  <c r="M113"/>
  <c r="N72"/>
  <c r="L322"/>
  <c r="M139"/>
  <c r="M96"/>
  <c r="M72"/>
  <c r="M46"/>
  <c r="M15"/>
  <c r="N242"/>
  <c r="N191"/>
  <c r="N122"/>
  <c r="N107"/>
  <c r="Q9"/>
  <c r="M122"/>
  <c r="M107"/>
  <c r="N139"/>
  <c r="N113"/>
  <c r="N83"/>
  <c r="N22"/>
  <c r="M302"/>
  <c r="M290"/>
  <c r="M258"/>
  <c r="M252"/>
  <c r="M215"/>
  <c r="M187"/>
  <c r="M169"/>
  <c r="M153"/>
  <c r="N262"/>
  <c r="N255"/>
  <c r="N249"/>
  <c r="N178"/>
  <c r="N239"/>
  <c r="N171"/>
  <c r="N155"/>
  <c r="M54"/>
  <c r="M68"/>
  <c r="M317"/>
  <c r="M306"/>
  <c r="M242"/>
  <c r="M224"/>
  <c r="M209"/>
  <c r="M203"/>
  <c r="M191"/>
  <c r="M185"/>
  <c r="M8"/>
  <c r="M315"/>
  <c r="M294"/>
  <c r="M255"/>
  <c r="M249"/>
  <c r="M222"/>
  <c r="M183"/>
  <c r="M178"/>
  <c r="N302"/>
  <c r="N252"/>
  <c r="N215"/>
  <c r="N187"/>
  <c r="M292"/>
  <c r="M260"/>
  <c r="M239"/>
  <c r="M199"/>
  <c r="M176"/>
  <c r="M171"/>
  <c r="M155"/>
  <c r="N224"/>
  <c r="M12"/>
  <c r="M19"/>
  <c r="M30"/>
  <c r="M35"/>
  <c r="M56"/>
  <c r="M66"/>
  <c r="M70"/>
  <c r="M80"/>
  <c r="M101"/>
  <c r="M105"/>
  <c r="M110"/>
  <c r="M119"/>
  <c r="M131"/>
  <c r="M137"/>
  <c r="M145"/>
  <c r="H284"/>
  <c r="I284"/>
  <c r="I262"/>
  <c r="H260"/>
  <c r="I260"/>
  <c r="H258"/>
  <c r="I258"/>
  <c r="H255"/>
  <c r="I255"/>
  <c r="H252"/>
  <c r="I252"/>
  <c r="H249"/>
  <c r="I249"/>
  <c r="I245"/>
  <c r="H242"/>
  <c r="I242"/>
  <c r="H239"/>
  <c r="I239"/>
  <c r="I224"/>
  <c r="I222"/>
  <c r="I215"/>
  <c r="I211"/>
  <c r="H209"/>
  <c r="I209"/>
  <c r="H205"/>
  <c r="I205"/>
  <c r="H203"/>
  <c r="I203"/>
  <c r="H201"/>
  <c r="I201"/>
  <c r="H199"/>
  <c r="I199"/>
  <c r="H195"/>
  <c r="I195"/>
  <c r="H191"/>
  <c r="I191"/>
  <c r="H187"/>
  <c r="I187"/>
  <c r="H185"/>
  <c r="I185"/>
  <c r="H183"/>
  <c r="I183"/>
  <c r="H178"/>
  <c r="I178"/>
  <c r="H176"/>
  <c r="I176"/>
  <c r="I171"/>
  <c r="H169"/>
  <c r="I169"/>
  <c r="I155"/>
  <c r="H153"/>
  <c r="I153"/>
  <c r="H151"/>
  <c r="I151"/>
  <c r="I147"/>
  <c r="H145"/>
  <c r="I145"/>
  <c r="H139"/>
  <c r="I139"/>
  <c r="H137"/>
  <c r="I137"/>
  <c r="H134"/>
  <c r="I134"/>
  <c r="H131"/>
  <c r="I131"/>
  <c r="J131"/>
  <c r="K131"/>
  <c r="I122"/>
  <c r="J122"/>
  <c r="K122"/>
  <c r="H119"/>
  <c r="I119"/>
  <c r="J119"/>
  <c r="K119"/>
  <c r="H113"/>
  <c r="I113"/>
  <c r="J113"/>
  <c r="K113"/>
  <c r="H110"/>
  <c r="I110"/>
  <c r="J110"/>
  <c r="K110"/>
  <c r="H107"/>
  <c r="I107"/>
  <c r="J107"/>
  <c r="K107"/>
  <c r="H105"/>
  <c r="I105"/>
  <c r="J105"/>
  <c r="K105"/>
  <c r="H103"/>
  <c r="I103"/>
  <c r="J103"/>
  <c r="K103"/>
  <c r="H101"/>
  <c r="I101"/>
  <c r="J101"/>
  <c r="K101"/>
  <c r="I96"/>
  <c r="J96"/>
  <c r="K96"/>
  <c r="I90"/>
  <c r="J90"/>
  <c r="K90"/>
  <c r="H83"/>
  <c r="I83"/>
  <c r="J83"/>
  <c r="K83"/>
  <c r="H80"/>
  <c r="I80"/>
  <c r="J80"/>
  <c r="K80"/>
  <c r="I72"/>
  <c r="J72"/>
  <c r="K72"/>
  <c r="H70"/>
  <c r="I70"/>
  <c r="J70"/>
  <c r="K70"/>
  <c r="H68"/>
  <c r="I68"/>
  <c r="J68"/>
  <c r="K68"/>
  <c r="H66"/>
  <c r="I66"/>
  <c r="J66"/>
  <c r="K66"/>
  <c r="H64"/>
  <c r="I64"/>
  <c r="J64"/>
  <c r="K64"/>
  <c r="H60"/>
  <c r="I60"/>
  <c r="J60"/>
  <c r="K60"/>
  <c r="H58"/>
  <c r="I58"/>
  <c r="J58"/>
  <c r="K58"/>
  <c r="H56"/>
  <c r="I56"/>
  <c r="J56"/>
  <c r="K56"/>
  <c r="H54"/>
  <c r="I54"/>
  <c r="J54"/>
  <c r="K54"/>
  <c r="H50"/>
  <c r="I50"/>
  <c r="J50"/>
  <c r="K50"/>
  <c r="I46"/>
  <c r="J46"/>
  <c r="K46"/>
  <c r="I41"/>
  <c r="J41"/>
  <c r="K41"/>
  <c r="H37"/>
  <c r="I37"/>
  <c r="J37"/>
  <c r="K37"/>
  <c r="H35"/>
  <c r="I35"/>
  <c r="J35"/>
  <c r="K35"/>
  <c r="H32"/>
  <c r="I32"/>
  <c r="J32"/>
  <c r="K32"/>
  <c r="H30"/>
  <c r="I30"/>
  <c r="J30"/>
  <c r="K30"/>
  <c r="H28"/>
  <c r="I28"/>
  <c r="J28"/>
  <c r="K28"/>
  <c r="H26"/>
  <c r="I26"/>
  <c r="J26"/>
  <c r="K26"/>
  <c r="I22"/>
  <c r="J22"/>
  <c r="K22"/>
  <c r="H19"/>
  <c r="I19"/>
  <c r="J19"/>
  <c r="K19"/>
  <c r="H15"/>
  <c r="I15"/>
  <c r="H12"/>
  <c r="I12"/>
  <c r="H10"/>
  <c r="I10"/>
  <c r="H8"/>
  <c r="I8"/>
  <c r="H319" l="1"/>
  <c r="I319"/>
  <c r="Q8"/>
  <c r="L19"/>
  <c r="L22"/>
  <c r="L26"/>
  <c r="L28"/>
  <c r="L30"/>
  <c r="L32"/>
  <c r="L35"/>
  <c r="L37"/>
  <c r="L41"/>
  <c r="L46"/>
  <c r="L50"/>
  <c r="L54"/>
  <c r="L56"/>
  <c r="L58"/>
  <c r="L60"/>
  <c r="L64"/>
  <c r="L66"/>
  <c r="L68"/>
  <c r="L70"/>
  <c r="L72"/>
  <c r="L80"/>
  <c r="L83"/>
  <c r="L90"/>
  <c r="L96"/>
  <c r="L101"/>
  <c r="L103"/>
  <c r="L105"/>
  <c r="L107"/>
  <c r="L110"/>
  <c r="L113"/>
  <c r="L119"/>
  <c r="L122"/>
  <c r="L131"/>
  <c r="P343" l="1"/>
  <c r="O343"/>
  <c r="Q343" l="1"/>
  <c r="J347"/>
  <c r="J195" l="1"/>
  <c r="K195"/>
  <c r="L195" l="1"/>
  <c r="O115" l="1"/>
  <c r="P115"/>
  <c r="O116"/>
  <c r="P116"/>
  <c r="O117"/>
  <c r="P117"/>
  <c r="P118"/>
  <c r="O166"/>
  <c r="P166"/>
  <c r="O167"/>
  <c r="P167"/>
  <c r="O168"/>
  <c r="P168"/>
  <c r="Q168" l="1"/>
  <c r="Q166"/>
  <c r="Q167"/>
  <c r="Q118"/>
  <c r="Q116"/>
  <c r="Q117"/>
  <c r="Q115"/>
  <c r="K155"/>
  <c r="J155"/>
  <c r="L155" l="1"/>
  <c r="O120" l="1"/>
  <c r="O121"/>
  <c r="P121"/>
  <c r="P120"/>
  <c r="Q121" l="1"/>
  <c r="Q120"/>
  <c r="O323" l="1"/>
  <c r="P328"/>
  <c r="O330"/>
  <c r="O325"/>
  <c r="O326"/>
  <c r="P326"/>
  <c r="O327"/>
  <c r="P327"/>
  <c r="O328"/>
  <c r="O329"/>
  <c r="P329"/>
  <c r="P330"/>
  <c r="O331"/>
  <c r="P331"/>
  <c r="O332"/>
  <c r="P332"/>
  <c r="O333"/>
  <c r="P333"/>
  <c r="O334"/>
  <c r="P334"/>
  <c r="O335"/>
  <c r="P335"/>
  <c r="O336"/>
  <c r="P336"/>
  <c r="O337"/>
  <c r="P337"/>
  <c r="O338"/>
  <c r="P338"/>
  <c r="O339"/>
  <c r="P339"/>
  <c r="O340"/>
  <c r="P340"/>
  <c r="O341"/>
  <c r="P341"/>
  <c r="P325"/>
  <c r="J324"/>
  <c r="K324"/>
  <c r="Q341" l="1"/>
  <c r="Q337"/>
  <c r="Q333"/>
  <c r="Q331"/>
  <c r="Q325"/>
  <c r="Q339"/>
  <c r="Q335"/>
  <c r="Q328"/>
  <c r="Q338"/>
  <c r="Q334"/>
  <c r="Q327"/>
  <c r="Q330"/>
  <c r="Q329"/>
  <c r="Q340"/>
  <c r="Q336"/>
  <c r="Q332"/>
  <c r="Q326"/>
  <c r="O322"/>
  <c r="L324"/>
  <c r="P324"/>
  <c r="O324"/>
  <c r="Q324" l="1"/>
  <c r="P323"/>
  <c r="P322" l="1"/>
  <c r="Q323"/>
  <c r="Q322" l="1"/>
  <c r="O18"/>
  <c r="P18"/>
  <c r="P16"/>
  <c r="O16"/>
  <c r="J15"/>
  <c r="K15"/>
  <c r="P307"/>
  <c r="P306" s="1"/>
  <c r="O307"/>
  <c r="O180"/>
  <c r="P180"/>
  <c r="O181"/>
  <c r="P181"/>
  <c r="O182"/>
  <c r="P182"/>
  <c r="P179"/>
  <c r="O179"/>
  <c r="O261"/>
  <c r="O263"/>
  <c r="O264"/>
  <c r="P264"/>
  <c r="O265"/>
  <c r="P265"/>
  <c r="O266"/>
  <c r="P266"/>
  <c r="O267"/>
  <c r="P267"/>
  <c r="O268"/>
  <c r="P268"/>
  <c r="O269"/>
  <c r="P269"/>
  <c r="O270"/>
  <c r="P270"/>
  <c r="O271"/>
  <c r="P271"/>
  <c r="O272"/>
  <c r="P272"/>
  <c r="O273"/>
  <c r="P273"/>
  <c r="O274"/>
  <c r="P274"/>
  <c r="O275"/>
  <c r="P275"/>
  <c r="O276"/>
  <c r="P276"/>
  <c r="O277"/>
  <c r="P277"/>
  <c r="O278"/>
  <c r="P278"/>
  <c r="O279"/>
  <c r="P279"/>
  <c r="O280"/>
  <c r="P280"/>
  <c r="O281"/>
  <c r="P281"/>
  <c r="O282"/>
  <c r="P282"/>
  <c r="O283"/>
  <c r="P283"/>
  <c r="P263"/>
  <c r="P261"/>
  <c r="O259"/>
  <c r="J262"/>
  <c r="K262"/>
  <c r="P210"/>
  <c r="P209" s="1"/>
  <c r="O210"/>
  <c r="O316"/>
  <c r="P316"/>
  <c r="P315" s="1"/>
  <c r="O189"/>
  <c r="P189"/>
  <c r="O190"/>
  <c r="P190"/>
  <c r="P188"/>
  <c r="O188"/>
  <c r="O186"/>
  <c r="O254"/>
  <c r="P254"/>
  <c r="P253"/>
  <c r="O253"/>
  <c r="J252"/>
  <c r="K252"/>
  <c r="O74"/>
  <c r="P74"/>
  <c r="O75"/>
  <c r="P75"/>
  <c r="O76"/>
  <c r="P76"/>
  <c r="O77"/>
  <c r="P77"/>
  <c r="O78"/>
  <c r="P78"/>
  <c r="O79"/>
  <c r="P79"/>
  <c r="P73"/>
  <c r="O73"/>
  <c r="O20"/>
  <c r="P20"/>
  <c r="O21"/>
  <c r="P21"/>
  <c r="O226"/>
  <c r="P226"/>
  <c r="O227"/>
  <c r="P227"/>
  <c r="O228"/>
  <c r="P228"/>
  <c r="O229"/>
  <c r="P229"/>
  <c r="O230"/>
  <c r="P230"/>
  <c r="O231"/>
  <c r="P231"/>
  <c r="O232"/>
  <c r="P232"/>
  <c r="O233"/>
  <c r="P233"/>
  <c r="O234"/>
  <c r="P234"/>
  <c r="O235"/>
  <c r="P235"/>
  <c r="O236"/>
  <c r="P236"/>
  <c r="O237"/>
  <c r="P237"/>
  <c r="O238"/>
  <c r="P238"/>
  <c r="O225"/>
  <c r="P225"/>
  <c r="J224"/>
  <c r="K224"/>
  <c r="Q225" l="1"/>
  <c r="Q237"/>
  <c r="Q235"/>
  <c r="Q233"/>
  <c r="Q231"/>
  <c r="Q229"/>
  <c r="Q227"/>
  <c r="Q188"/>
  <c r="Q283"/>
  <c r="Q281"/>
  <c r="Q279"/>
  <c r="Q277"/>
  <c r="Q275"/>
  <c r="Q273"/>
  <c r="Q16"/>
  <c r="Q271"/>
  <c r="Q269"/>
  <c r="L15"/>
  <c r="Q18"/>
  <c r="Q179"/>
  <c r="Q190"/>
  <c r="Q20"/>
  <c r="Q79"/>
  <c r="Q77"/>
  <c r="Q75"/>
  <c r="Q73"/>
  <c r="O315"/>
  <c r="Q316"/>
  <c r="Q254"/>
  <c r="T254" s="1"/>
  <c r="Q280"/>
  <c r="Q276"/>
  <c r="Q272"/>
  <c r="Q268"/>
  <c r="Q264"/>
  <c r="Q181"/>
  <c r="Q238"/>
  <c r="Q236"/>
  <c r="Q234"/>
  <c r="Q232"/>
  <c r="Q230"/>
  <c r="Q228"/>
  <c r="Q226"/>
  <c r="Q78"/>
  <c r="Q76"/>
  <c r="Q74"/>
  <c r="Q253"/>
  <c r="O209"/>
  <c r="Q210"/>
  <c r="Q263"/>
  <c r="Q17"/>
  <c r="O306"/>
  <c r="Q307"/>
  <c r="Q21"/>
  <c r="Q189"/>
  <c r="Q282"/>
  <c r="Q278"/>
  <c r="Q274"/>
  <c r="Q270"/>
  <c r="Q266"/>
  <c r="Q261"/>
  <c r="Q267"/>
  <c r="Q265"/>
  <c r="Q182"/>
  <c r="Q180"/>
  <c r="L224"/>
  <c r="L252"/>
  <c r="L262"/>
  <c r="P19"/>
  <c r="O262"/>
  <c r="O187"/>
  <c r="O252"/>
  <c r="O15"/>
  <c r="P187"/>
  <c r="P178"/>
  <c r="O178"/>
  <c r="P252"/>
  <c r="P262"/>
  <c r="O19"/>
  <c r="P15"/>
  <c r="O224"/>
  <c r="O72"/>
  <c r="P224"/>
  <c r="P72"/>
  <c r="P67"/>
  <c r="O67"/>
  <c r="O57"/>
  <c r="P57"/>
  <c r="O219"/>
  <c r="O216"/>
  <c r="O217"/>
  <c r="P217"/>
  <c r="O218"/>
  <c r="P218"/>
  <c r="P219"/>
  <c r="O220"/>
  <c r="P220"/>
  <c r="O221"/>
  <c r="P221"/>
  <c r="P216"/>
  <c r="J215"/>
  <c r="K215"/>
  <c r="O164"/>
  <c r="O156"/>
  <c r="O157"/>
  <c r="P157"/>
  <c r="O158"/>
  <c r="P158"/>
  <c r="O159"/>
  <c r="P159"/>
  <c r="O160"/>
  <c r="P160"/>
  <c r="O161"/>
  <c r="P161"/>
  <c r="O162"/>
  <c r="P162"/>
  <c r="O163"/>
  <c r="P163"/>
  <c r="P164"/>
  <c r="O165"/>
  <c r="P165"/>
  <c r="P156"/>
  <c r="O53"/>
  <c r="O51"/>
  <c r="O52"/>
  <c r="P52"/>
  <c r="P53"/>
  <c r="P51"/>
  <c r="P10"/>
  <c r="J10"/>
  <c r="K10"/>
  <c r="O31"/>
  <c r="P31"/>
  <c r="P293"/>
  <c r="P292" s="1"/>
  <c r="O293"/>
  <c r="J292"/>
  <c r="K292"/>
  <c r="P184"/>
  <c r="P183" s="1"/>
  <c r="O184"/>
  <c r="O138"/>
  <c r="P138"/>
  <c r="P137" s="1"/>
  <c r="J137"/>
  <c r="K137"/>
  <c r="O104"/>
  <c r="P104"/>
  <c r="O213"/>
  <c r="P213"/>
  <c r="O214"/>
  <c r="P214"/>
  <c r="P212"/>
  <c r="O212"/>
  <c r="J211"/>
  <c r="K211"/>
  <c r="O82"/>
  <c r="O81"/>
  <c r="P82"/>
  <c r="O86"/>
  <c r="O85"/>
  <c r="P85"/>
  <c r="P86"/>
  <c r="O87"/>
  <c r="P87"/>
  <c r="O88"/>
  <c r="P88"/>
  <c r="O89"/>
  <c r="P89"/>
  <c r="P84"/>
  <c r="O84"/>
  <c r="O318"/>
  <c r="P318"/>
  <c r="P317" s="1"/>
  <c r="O36"/>
  <c r="P36"/>
  <c r="O251"/>
  <c r="P251"/>
  <c r="P250"/>
  <c r="O250"/>
  <c r="J249"/>
  <c r="K249"/>
  <c r="P127"/>
  <c r="O125"/>
  <c r="O124"/>
  <c r="P124"/>
  <c r="P125"/>
  <c r="O126"/>
  <c r="P126"/>
  <c r="O127"/>
  <c r="O128"/>
  <c r="P128"/>
  <c r="O129"/>
  <c r="P129"/>
  <c r="O130"/>
  <c r="P130"/>
  <c r="P123"/>
  <c r="O123"/>
  <c r="O304"/>
  <c r="P304"/>
  <c r="O305"/>
  <c r="P305"/>
  <c r="P303"/>
  <c r="O303"/>
  <c r="J302"/>
  <c r="K302"/>
  <c r="O109"/>
  <c r="P109"/>
  <c r="P108"/>
  <c r="O108"/>
  <c r="P43"/>
  <c r="O42"/>
  <c r="O43"/>
  <c r="O44"/>
  <c r="P44"/>
  <c r="O45"/>
  <c r="P45"/>
  <c r="P42"/>
  <c r="O310"/>
  <c r="P310"/>
  <c r="O311"/>
  <c r="P311"/>
  <c r="O312"/>
  <c r="P312"/>
  <c r="O313"/>
  <c r="P313"/>
  <c r="O314"/>
  <c r="P314"/>
  <c r="P309"/>
  <c r="O309"/>
  <c r="J308"/>
  <c r="K308"/>
  <c r="O24"/>
  <c r="O23"/>
  <c r="P24"/>
  <c r="P23"/>
  <c r="P29"/>
  <c r="O29"/>
  <c r="O106"/>
  <c r="P106"/>
  <c r="P105" s="1"/>
  <c r="Q318" l="1"/>
  <c r="L137"/>
  <c r="L10"/>
  <c r="L308"/>
  <c r="Q314"/>
  <c r="Q312"/>
  <c r="Q310"/>
  <c r="Q130"/>
  <c r="Q128"/>
  <c r="Q88"/>
  <c r="Q57"/>
  <c r="Q45"/>
  <c r="Q123"/>
  <c r="Q216"/>
  <c r="Q67"/>
  <c r="Q221"/>
  <c r="Q29"/>
  <c r="Q303"/>
  <c r="Q24"/>
  <c r="Q86"/>
  <c r="L292"/>
  <c r="Q163"/>
  <c r="Q161"/>
  <c r="Q159"/>
  <c r="Q157"/>
  <c r="Q156"/>
  <c r="Q178"/>
  <c r="Q306"/>
  <c r="Q209"/>
  <c r="Q315"/>
  <c r="Q250"/>
  <c r="Q224"/>
  <c r="Q15"/>
  <c r="Q23"/>
  <c r="Q305"/>
  <c r="O292"/>
  <c r="Q293"/>
  <c r="O10"/>
  <c r="Q11"/>
  <c r="Q165"/>
  <c r="Q218"/>
  <c r="Q252"/>
  <c r="Q25"/>
  <c r="Q313"/>
  <c r="Q109"/>
  <c r="Q129"/>
  <c r="Q124"/>
  <c r="O35"/>
  <c r="Q36"/>
  <c r="O317"/>
  <c r="Q89"/>
  <c r="Q87"/>
  <c r="Q81"/>
  <c r="L211"/>
  <c r="Q213"/>
  <c r="O137"/>
  <c r="Q138"/>
  <c r="Q162"/>
  <c r="Q160"/>
  <c r="Q158"/>
  <c r="Q164"/>
  <c r="Q220"/>
  <c r="Q219"/>
  <c r="Q19"/>
  <c r="Q187"/>
  <c r="O183"/>
  <c r="Q184"/>
  <c r="Q127"/>
  <c r="Q85"/>
  <c r="Q104"/>
  <c r="Q31"/>
  <c r="Q53"/>
  <c r="O105"/>
  <c r="Q106"/>
  <c r="Q43"/>
  <c r="Q108"/>
  <c r="Q304"/>
  <c r="Q126"/>
  <c r="Q125"/>
  <c r="Q251"/>
  <c r="Q84"/>
  <c r="Q82"/>
  <c r="Q212"/>
  <c r="Q52"/>
  <c r="Q217"/>
  <c r="Q72"/>
  <c r="Q262"/>
  <c r="L302"/>
  <c r="L215"/>
  <c r="L249"/>
  <c r="P155"/>
  <c r="O155"/>
  <c r="O107"/>
  <c r="O249"/>
  <c r="P107"/>
  <c r="O50"/>
  <c r="P249"/>
  <c r="O308"/>
  <c r="P308"/>
  <c r="P302"/>
  <c r="O302"/>
  <c r="P80"/>
  <c r="P215"/>
  <c r="O22"/>
  <c r="O215"/>
  <c r="P211"/>
  <c r="O41"/>
  <c r="O122"/>
  <c r="P83"/>
  <c r="P50"/>
  <c r="P22"/>
  <c r="P122"/>
  <c r="O83"/>
  <c r="O211"/>
  <c r="P41"/>
  <c r="O80"/>
  <c r="O33"/>
  <c r="O34"/>
  <c r="P34"/>
  <c r="P33"/>
  <c r="O133"/>
  <c r="P133"/>
  <c r="P132"/>
  <c r="O132"/>
  <c r="O257"/>
  <c r="P257"/>
  <c r="P256"/>
  <c r="O256"/>
  <c r="J255"/>
  <c r="K255"/>
  <c r="P170"/>
  <c r="P169" s="1"/>
  <c r="O170"/>
  <c r="O59"/>
  <c r="P59"/>
  <c r="O246"/>
  <c r="O247"/>
  <c r="P247"/>
  <c r="O248"/>
  <c r="P248"/>
  <c r="P246"/>
  <c r="J245"/>
  <c r="K245"/>
  <c r="O299"/>
  <c r="O298"/>
  <c r="P298"/>
  <c r="P299"/>
  <c r="O300"/>
  <c r="P300"/>
  <c r="O301"/>
  <c r="P301"/>
  <c r="P297"/>
  <c r="O297"/>
  <c r="J296"/>
  <c r="K296"/>
  <c r="O152"/>
  <c r="O151" s="1"/>
  <c r="P152"/>
  <c r="P151" s="1"/>
  <c r="O154"/>
  <c r="J151"/>
  <c r="K151"/>
  <c r="O193"/>
  <c r="P193"/>
  <c r="O194"/>
  <c r="P194"/>
  <c r="P192"/>
  <c r="O192"/>
  <c r="J191"/>
  <c r="K191"/>
  <c r="O200"/>
  <c r="P200"/>
  <c r="P114"/>
  <c r="P113" s="1"/>
  <c r="O114"/>
  <c r="O98"/>
  <c r="P98"/>
  <c r="O99"/>
  <c r="P99"/>
  <c r="O100"/>
  <c r="P100"/>
  <c r="P97"/>
  <c r="O97"/>
  <c r="O202"/>
  <c r="P202"/>
  <c r="O286"/>
  <c r="P286"/>
  <c r="O287"/>
  <c r="P287"/>
  <c r="O288"/>
  <c r="P288"/>
  <c r="O289"/>
  <c r="P289"/>
  <c r="P285"/>
  <c r="O285"/>
  <c r="J284"/>
  <c r="K284"/>
  <c r="O48"/>
  <c r="P48"/>
  <c r="P49"/>
  <c r="P47"/>
  <c r="O47"/>
  <c r="O196"/>
  <c r="O27"/>
  <c r="O26" s="1"/>
  <c r="P27"/>
  <c r="P26" s="1"/>
  <c r="O197"/>
  <c r="P197"/>
  <c r="O198"/>
  <c r="P198"/>
  <c r="P196"/>
  <c r="O291"/>
  <c r="P291"/>
  <c r="Q80" l="1"/>
  <c r="Q317"/>
  <c r="Q192"/>
  <c r="Q256"/>
  <c r="Q49"/>
  <c r="Q47"/>
  <c r="L284"/>
  <c r="Q289"/>
  <c r="Q99"/>
  <c r="Q200"/>
  <c r="L296"/>
  <c r="Q301"/>
  <c r="L255"/>
  <c r="Q257"/>
  <c r="Q22"/>
  <c r="Q155"/>
  <c r="Q137"/>
  <c r="Q10"/>
  <c r="Q105"/>
  <c r="Q198"/>
  <c r="Q83"/>
  <c r="Q291"/>
  <c r="Q299"/>
  <c r="Q132"/>
  <c r="Q249"/>
  <c r="Q183"/>
  <c r="Q292"/>
  <c r="Q122"/>
  <c r="Q197"/>
  <c r="Q100"/>
  <c r="Q98"/>
  <c r="Q300"/>
  <c r="Q247"/>
  <c r="O58"/>
  <c r="Q59"/>
  <c r="Q33"/>
  <c r="O113"/>
  <c r="Q114"/>
  <c r="O169"/>
  <c r="Q170"/>
  <c r="Q48"/>
  <c r="Q194"/>
  <c r="Q298"/>
  <c r="Q133"/>
  <c r="Q97"/>
  <c r="Q193"/>
  <c r="Q246"/>
  <c r="Q215"/>
  <c r="Q302"/>
  <c r="Q107"/>
  <c r="L151"/>
  <c r="L245"/>
  <c r="L191"/>
  <c r="P131"/>
  <c r="P32"/>
  <c r="P284"/>
  <c r="P296"/>
  <c r="O296"/>
  <c r="O131"/>
  <c r="O32"/>
  <c r="P245"/>
  <c r="S245" s="1"/>
  <c r="R243" i="16" s="1"/>
  <c r="T243" s="1"/>
  <c r="O255" i="14"/>
  <c r="O284"/>
  <c r="P255"/>
  <c r="O191"/>
  <c r="O245"/>
  <c r="O96"/>
  <c r="P46"/>
  <c r="P191"/>
  <c r="P96"/>
  <c r="O46"/>
  <c r="O149"/>
  <c r="P149"/>
  <c r="O150"/>
  <c r="P150"/>
  <c r="P148"/>
  <c r="O148"/>
  <c r="O146"/>
  <c r="J147"/>
  <c r="K147"/>
  <c r="P95"/>
  <c r="O95"/>
  <c r="O92"/>
  <c r="P92"/>
  <c r="O93"/>
  <c r="P93"/>
  <c r="O94"/>
  <c r="P94"/>
  <c r="P91"/>
  <c r="O91"/>
  <c r="O136"/>
  <c r="P136"/>
  <c r="P135"/>
  <c r="O135"/>
  <c r="J134"/>
  <c r="K134"/>
  <c r="P177"/>
  <c r="O177"/>
  <c r="O223"/>
  <c r="P223"/>
  <c r="P186"/>
  <c r="O173"/>
  <c r="P173"/>
  <c r="O174"/>
  <c r="P174"/>
  <c r="O175"/>
  <c r="P175"/>
  <c r="P172"/>
  <c r="O172"/>
  <c r="J171"/>
  <c r="K171"/>
  <c r="O141"/>
  <c r="P141"/>
  <c r="O142"/>
  <c r="P142"/>
  <c r="O143"/>
  <c r="P143"/>
  <c r="O144"/>
  <c r="P144"/>
  <c r="P140"/>
  <c r="O140"/>
  <c r="J139"/>
  <c r="K139"/>
  <c r="P146"/>
  <c r="O111"/>
  <c r="O112"/>
  <c r="P112"/>
  <c r="P111"/>
  <c r="O244"/>
  <c r="O243"/>
  <c r="P244"/>
  <c r="P243"/>
  <c r="J242"/>
  <c r="O63"/>
  <c r="O62"/>
  <c r="P62"/>
  <c r="P63"/>
  <c r="P61"/>
  <c r="O61"/>
  <c r="O69"/>
  <c r="P69"/>
  <c r="P68" s="1"/>
  <c r="O71"/>
  <c r="O65"/>
  <c r="P71"/>
  <c r="P65"/>
  <c r="P240"/>
  <c r="O240"/>
  <c r="J239"/>
  <c r="O241"/>
  <c r="P241"/>
  <c r="P204"/>
  <c r="P203" s="1"/>
  <c r="O204"/>
  <c r="P207"/>
  <c r="P206"/>
  <c r="O207"/>
  <c r="O206"/>
  <c r="O208"/>
  <c r="P208"/>
  <c r="J205"/>
  <c r="K205"/>
  <c r="P259"/>
  <c r="Q259" s="1"/>
  <c r="P55"/>
  <c r="O55"/>
  <c r="O14"/>
  <c r="P14"/>
  <c r="O102"/>
  <c r="P102"/>
  <c r="P154"/>
  <c r="Q154" s="1"/>
  <c r="O39"/>
  <c r="O38"/>
  <c r="P39"/>
  <c r="O40"/>
  <c r="P40"/>
  <c r="P38"/>
  <c r="P295"/>
  <c r="O295"/>
  <c r="O320" l="1"/>
  <c r="O347" s="1"/>
  <c r="P320"/>
  <c r="P347" s="1"/>
  <c r="Q223"/>
  <c r="Q172"/>
  <c r="Q55"/>
  <c r="Q240"/>
  <c r="Q112"/>
  <c r="Q177"/>
  <c r="Q95"/>
  <c r="Q143"/>
  <c r="Q141"/>
  <c r="Q96"/>
  <c r="Q102"/>
  <c r="L205"/>
  <c r="Q169"/>
  <c r="Q39"/>
  <c r="Q207"/>
  <c r="Q71"/>
  <c r="Q244"/>
  <c r="Q91"/>
  <c r="Q149"/>
  <c r="Q131"/>
  <c r="Q295"/>
  <c r="Q111"/>
  <c r="Q113"/>
  <c r="Q191"/>
  <c r="Q174"/>
  <c r="Q93"/>
  <c r="Q14"/>
  <c r="Q241"/>
  <c r="L139"/>
  <c r="Q144"/>
  <c r="Q142"/>
  <c r="L134"/>
  <c r="Q136"/>
  <c r="Q146"/>
  <c r="Q46"/>
  <c r="P185"/>
  <c r="Q186"/>
  <c r="Q38"/>
  <c r="Q13"/>
  <c r="Q206"/>
  <c r="O203"/>
  <c r="Q204"/>
  <c r="Q65"/>
  <c r="Q69"/>
  <c r="Q243"/>
  <c r="Q140"/>
  <c r="L171"/>
  <c r="Q175"/>
  <c r="Q173"/>
  <c r="Q135"/>
  <c r="Q94"/>
  <c r="Q92"/>
  <c r="Q148"/>
  <c r="Q255"/>
  <c r="L147"/>
  <c r="P205"/>
  <c r="P242"/>
  <c r="O242"/>
  <c r="O147"/>
  <c r="O37"/>
  <c r="O239"/>
  <c r="O205"/>
  <c r="P239"/>
  <c r="O60"/>
  <c r="P90"/>
  <c r="O139"/>
  <c r="P171"/>
  <c r="O171"/>
  <c r="O90"/>
  <c r="P147"/>
  <c r="P139"/>
  <c r="P37"/>
  <c r="S37" s="1"/>
  <c r="R35" i="16" s="1"/>
  <c r="T35" s="1"/>
  <c r="P60" i="14"/>
  <c r="Q203" l="1"/>
  <c r="Q90"/>
  <c r="Q242"/>
  <c r="Q239"/>
  <c r="Q139"/>
  <c r="Q171"/>
  <c r="M150" l="1"/>
  <c r="N150"/>
  <c r="N147" s="1"/>
  <c r="M202"/>
  <c r="N202"/>
  <c r="N201" s="1"/>
  <c r="N285" l="1"/>
  <c r="M285"/>
  <c r="M27"/>
  <c r="N27"/>
  <c r="N26" s="1"/>
  <c r="N286"/>
  <c r="M286"/>
  <c r="M51"/>
  <c r="N51"/>
  <c r="N50" s="1"/>
  <c r="Q202"/>
  <c r="M201"/>
  <c r="M248"/>
  <c r="N248"/>
  <c r="N245" s="1"/>
  <c r="M287"/>
  <c r="N287"/>
  <c r="M288"/>
  <c r="N288"/>
  <c r="Q150"/>
  <c r="M147"/>
  <c r="S249"/>
  <c r="T249" l="1"/>
  <c r="R247" i="16"/>
  <c r="T247" s="1"/>
  <c r="M284" i="14"/>
  <c r="Q286"/>
  <c r="Q147"/>
  <c r="N152"/>
  <c r="N151" s="1"/>
  <c r="M152"/>
  <c r="M42"/>
  <c r="N42"/>
  <c r="Q288"/>
  <c r="Q51"/>
  <c r="M50"/>
  <c r="Q285"/>
  <c r="Q248"/>
  <c r="M245"/>
  <c r="Q27"/>
  <c r="M26"/>
  <c r="N44"/>
  <c r="M44"/>
  <c r="N297"/>
  <c r="N296" s="1"/>
  <c r="M297"/>
  <c r="Q287"/>
  <c r="N284"/>
  <c r="Q44" l="1"/>
  <c r="N41"/>
  <c r="Q26"/>
  <c r="Q245"/>
  <c r="T245" s="1"/>
  <c r="Q50"/>
  <c r="Q42"/>
  <c r="M41"/>
  <c r="M296"/>
  <c r="Q297"/>
  <c r="Q152"/>
  <c r="M151"/>
  <c r="Q284"/>
  <c r="J169"/>
  <c r="K169"/>
  <c r="Q296" l="1"/>
  <c r="Q151"/>
  <c r="Q41"/>
  <c r="L169"/>
  <c r="N62"/>
  <c r="M62"/>
  <c r="M40"/>
  <c r="N40"/>
  <c r="N61"/>
  <c r="M61"/>
  <c r="M34"/>
  <c r="N34"/>
  <c r="N32" s="1"/>
  <c r="M63"/>
  <c r="N63"/>
  <c r="M214"/>
  <c r="N214"/>
  <c r="N211" s="1"/>
  <c r="Q62" l="1"/>
  <c r="Q214"/>
  <c r="M211"/>
  <c r="Q40"/>
  <c r="M37"/>
  <c r="M311"/>
  <c r="N311"/>
  <c r="Q63"/>
  <c r="N60"/>
  <c r="Q34"/>
  <c r="M32"/>
  <c r="N309"/>
  <c r="M309"/>
  <c r="Q61"/>
  <c r="M60"/>
  <c r="N37"/>
  <c r="Q309" l="1"/>
  <c r="N308"/>
  <c r="Q60"/>
  <c r="Q32"/>
  <c r="Q211"/>
  <c r="M208"/>
  <c r="M320" s="1"/>
  <c r="N208"/>
  <c r="N320" s="1"/>
  <c r="N196"/>
  <c r="N195" s="1"/>
  <c r="M196"/>
  <c r="Q311"/>
  <c r="M308"/>
  <c r="Q37"/>
  <c r="T37" s="1"/>
  <c r="P110"/>
  <c r="Q320" l="1"/>
  <c r="Q308"/>
  <c r="N205"/>
  <c r="N321" s="1"/>
  <c r="N319" s="1"/>
  <c r="N347"/>
  <c r="Q208"/>
  <c r="M205"/>
  <c r="Q196"/>
  <c r="M195"/>
  <c r="O110"/>
  <c r="S110"/>
  <c r="R108" i="16" s="1"/>
  <c r="T108" s="1"/>
  <c r="M321" i="14" l="1"/>
  <c r="M319" s="1"/>
  <c r="Q110"/>
  <c r="T110" s="1"/>
  <c r="M347"/>
  <c r="Q347" s="1"/>
  <c r="Q205"/>
  <c r="P342" l="1"/>
  <c r="P344" s="1"/>
  <c r="O342"/>
  <c r="O344" s="1"/>
  <c r="K342"/>
  <c r="K344" s="1"/>
  <c r="J342"/>
  <c r="J344" s="1"/>
  <c r="S342" l="1"/>
  <c r="R340" i="16" s="1"/>
  <c r="T340" s="1"/>
  <c r="Q342" i="14"/>
  <c r="L342"/>
  <c r="L344" s="1"/>
  <c r="T342" l="1"/>
  <c r="S324"/>
  <c r="T324" l="1"/>
  <c r="R322" i="16"/>
  <c r="T322" s="1"/>
  <c r="S322" i="14"/>
  <c r="R320" i="16" l="1"/>
  <c r="R342" s="1"/>
  <c r="S344" i="14"/>
  <c r="T322"/>
  <c r="T344" s="1"/>
  <c r="T320" i="16" l="1"/>
  <c r="T342" s="1"/>
  <c r="N345" i="14"/>
  <c r="N346"/>
  <c r="Q344" l="1"/>
  <c r="M345"/>
  <c r="M346"/>
  <c r="J12" l="1"/>
  <c r="K12"/>
  <c r="L12" l="1"/>
  <c r="O119"/>
  <c r="P119"/>
  <c r="S26"/>
  <c r="P28"/>
  <c r="P30"/>
  <c r="P54"/>
  <c r="P56"/>
  <c r="P58"/>
  <c r="P64"/>
  <c r="P66"/>
  <c r="P70"/>
  <c r="P101"/>
  <c r="P103"/>
  <c r="S105"/>
  <c r="S137"/>
  <c r="P145"/>
  <c r="S151"/>
  <c r="P153"/>
  <c r="S183"/>
  <c r="S185"/>
  <c r="R183" i="16" s="1"/>
  <c r="T183" s="1"/>
  <c r="P199" i="14"/>
  <c r="S203"/>
  <c r="S209"/>
  <c r="P222"/>
  <c r="P258"/>
  <c r="P290"/>
  <c r="S292"/>
  <c r="S306"/>
  <c r="S317"/>
  <c r="R315" i="16" s="1"/>
  <c r="O28" i="14"/>
  <c r="O30"/>
  <c r="O54"/>
  <c r="O56"/>
  <c r="O64"/>
  <c r="O66"/>
  <c r="O68"/>
  <c r="O70"/>
  <c r="O101"/>
  <c r="O103"/>
  <c r="O145"/>
  <c r="O153"/>
  <c r="O176"/>
  <c r="O185"/>
  <c r="O199"/>
  <c r="O201"/>
  <c r="O222"/>
  <c r="O258"/>
  <c r="O260"/>
  <c r="O290"/>
  <c r="O294"/>
  <c r="T292" l="1"/>
  <c r="R290" i="16"/>
  <c r="T290" s="1"/>
  <c r="T137" i="14"/>
  <c r="R135" i="16"/>
  <c r="T135" s="1"/>
  <c r="T26" i="14"/>
  <c r="R24" i="16"/>
  <c r="T24" s="1"/>
  <c r="T203" i="14"/>
  <c r="R201" i="16"/>
  <c r="T201" s="1"/>
  <c r="T105" i="14"/>
  <c r="R103" i="16"/>
  <c r="T103" s="1"/>
  <c r="T209" i="14"/>
  <c r="R207" i="16"/>
  <c r="T207" s="1"/>
  <c r="T315"/>
  <c r="T151" i="14"/>
  <c r="R149" i="16"/>
  <c r="T149" s="1"/>
  <c r="T183" i="14"/>
  <c r="R181" i="16"/>
  <c r="T181" s="1"/>
  <c r="T306" i="14"/>
  <c r="R304" i="16"/>
  <c r="T304" s="1"/>
  <c r="T317" i="14"/>
  <c r="S222"/>
  <c r="R220" i="16" s="1"/>
  <c r="T220" s="1"/>
  <c r="S70" i="14"/>
  <c r="R68" i="16" s="1"/>
  <c r="T68" s="1"/>
  <c r="Q103" i="14"/>
  <c r="Q64"/>
  <c r="Q28"/>
  <c r="S290"/>
  <c r="R288" i="16" s="1"/>
  <c r="T288" s="1"/>
  <c r="S66" i="14"/>
  <c r="R64" i="16" s="1"/>
  <c r="T64" s="1"/>
  <c r="S54" i="14"/>
  <c r="R52" i="16" s="1"/>
  <c r="T52" s="1"/>
  <c r="Q199" i="14"/>
  <c r="Q66"/>
  <c r="Q145"/>
  <c r="S258"/>
  <c r="R256" i="16" s="1"/>
  <c r="T256" s="1"/>
  <c r="S145" i="14"/>
  <c r="R143" i="16" s="1"/>
  <c r="T143" s="1"/>
  <c r="S64" i="14"/>
  <c r="R62" i="16" s="1"/>
  <c r="T62" s="1"/>
  <c r="S30" i="14"/>
  <c r="R28" i="16" s="1"/>
  <c r="T28" s="1"/>
  <c r="Q258" i="14"/>
  <c r="Q30"/>
  <c r="S153"/>
  <c r="R151" i="16" s="1"/>
  <c r="T151" s="1"/>
  <c r="S101" i="14"/>
  <c r="R99" i="16" s="1"/>
  <c r="T99" s="1"/>
  <c r="S56" i="14"/>
  <c r="R54" i="16" s="1"/>
  <c r="T54" s="1"/>
  <c r="Q185" i="14"/>
  <c r="T185" s="1"/>
  <c r="Q68"/>
  <c r="S199"/>
  <c r="R197" i="16" s="1"/>
  <c r="T197" s="1"/>
  <c r="S103" i="14"/>
  <c r="R101" i="16" s="1"/>
  <c r="T101" s="1"/>
  <c r="S28" i="14"/>
  <c r="R26" i="16" s="1"/>
  <c r="T26" s="1"/>
  <c r="Q153" i="14"/>
  <c r="Q290"/>
  <c r="Q222"/>
  <c r="Q101"/>
  <c r="Q70"/>
  <c r="Q56"/>
  <c r="Q119"/>
  <c r="Q54"/>
  <c r="S58"/>
  <c r="R56" i="16" s="1"/>
  <c r="T56" s="1"/>
  <c r="Q58" i="14"/>
  <c r="S211"/>
  <c r="S46"/>
  <c r="S22"/>
  <c r="S15"/>
  <c r="S41"/>
  <c r="S147"/>
  <c r="S302"/>
  <c r="S224"/>
  <c r="S205"/>
  <c r="S8"/>
  <c r="P35"/>
  <c r="S10"/>
  <c r="O12"/>
  <c r="S119"/>
  <c r="R117" i="16" s="1"/>
  <c r="T117" s="1"/>
  <c r="P12" i="14"/>
  <c r="P294"/>
  <c r="P260"/>
  <c r="S252"/>
  <c r="P201"/>
  <c r="P176"/>
  <c r="S169"/>
  <c r="S68"/>
  <c r="R66" i="16" s="1"/>
  <c r="T66" s="1"/>
  <c r="S107" i="14"/>
  <c r="P134"/>
  <c r="S284"/>
  <c r="S187"/>
  <c r="S60"/>
  <c r="S50"/>
  <c r="S32"/>
  <c r="S19"/>
  <c r="S155"/>
  <c r="O134"/>
  <c r="S139"/>
  <c r="S90"/>
  <c r="S83"/>
  <c r="S308"/>
  <c r="S242"/>
  <c r="S80"/>
  <c r="S72"/>
  <c r="S262"/>
  <c r="S215"/>
  <c r="S131"/>
  <c r="S122"/>
  <c r="S191"/>
  <c r="S296"/>
  <c r="S255"/>
  <c r="S178"/>
  <c r="S171"/>
  <c r="S96"/>
  <c r="S315"/>
  <c r="S239"/>
  <c r="S113"/>
  <c r="J8"/>
  <c r="T70" l="1"/>
  <c r="T258"/>
  <c r="L8"/>
  <c r="T113"/>
  <c r="R111" i="16"/>
  <c r="T111" s="1"/>
  <c r="T262" i="14"/>
  <c r="R260" i="16"/>
  <c r="T260" s="1"/>
  <c r="T50" i="14"/>
  <c r="R48" i="16"/>
  <c r="T48" s="1"/>
  <c r="T10" i="14"/>
  <c r="R8" i="16"/>
  <c r="T8" s="1"/>
  <c r="T239" i="14"/>
  <c r="R237" i="16"/>
  <c r="T237" s="1"/>
  <c r="T178" i="14"/>
  <c r="R176" i="16"/>
  <c r="T176" s="1"/>
  <c r="T122" i="14"/>
  <c r="R120" i="16"/>
  <c r="T120" s="1"/>
  <c r="T72" i="14"/>
  <c r="R70" i="16"/>
  <c r="T70" s="1"/>
  <c r="T83" i="14"/>
  <c r="R81" i="16"/>
  <c r="T81" s="1"/>
  <c r="T155" i="14"/>
  <c r="R153" i="16"/>
  <c r="T153" s="1"/>
  <c r="T60" i="14"/>
  <c r="R58" i="16"/>
  <c r="T58" s="1"/>
  <c r="T107" i="14"/>
  <c r="R105" i="16"/>
  <c r="T105" s="1"/>
  <c r="T302" i="14"/>
  <c r="R300" i="16"/>
  <c r="T300" s="1"/>
  <c r="T22" i="14"/>
  <c r="R20" i="16"/>
  <c r="T20" s="1"/>
  <c r="T171" i="14"/>
  <c r="R169" i="16"/>
  <c r="T169" s="1"/>
  <c r="T15" i="14"/>
  <c r="R13" i="16"/>
  <c r="T13" s="1"/>
  <c r="T255" i="14"/>
  <c r="R253" i="16"/>
  <c r="T253" s="1"/>
  <c r="T90" i="14"/>
  <c r="R88" i="16"/>
  <c r="T88" s="1"/>
  <c r="T252" i="14"/>
  <c r="R250" i="16"/>
  <c r="T250" s="1"/>
  <c r="T8" i="14"/>
  <c r="R6" i="16"/>
  <c r="T6" s="1"/>
  <c r="T147" i="14"/>
  <c r="R145" i="16"/>
  <c r="T145" s="1"/>
  <c r="T46" i="14"/>
  <c r="R44" i="16"/>
  <c r="T44" s="1"/>
  <c r="T191" i="14"/>
  <c r="R189" i="16"/>
  <c r="T189" s="1"/>
  <c r="T308" i="14"/>
  <c r="R306" i="16"/>
  <c r="T306" s="1"/>
  <c r="T224" i="14"/>
  <c r="R222" i="16"/>
  <c r="T222" s="1"/>
  <c r="T315" i="14"/>
  <c r="R313" i="16"/>
  <c r="T131" i="14"/>
  <c r="R129" i="16"/>
  <c r="T129" s="1"/>
  <c r="T80" i="14"/>
  <c r="R78" i="16"/>
  <c r="T78" s="1"/>
  <c r="T19" i="14"/>
  <c r="R17" i="16"/>
  <c r="T17" s="1"/>
  <c r="T187" i="14"/>
  <c r="R185" i="16"/>
  <c r="T185" s="1"/>
  <c r="T96" i="14"/>
  <c r="R94" i="16"/>
  <c r="T94" s="1"/>
  <c r="T296" i="14"/>
  <c r="R294" i="16"/>
  <c r="T294" s="1"/>
  <c r="T215" i="14"/>
  <c r="R213" i="16"/>
  <c r="T213" s="1"/>
  <c r="T242" i="14"/>
  <c r="R240" i="16"/>
  <c r="T240" s="1"/>
  <c r="T139" i="14"/>
  <c r="R137" i="16"/>
  <c r="T137" s="1"/>
  <c r="T32" i="14"/>
  <c r="R30" i="16"/>
  <c r="T30" s="1"/>
  <c r="T284" i="14"/>
  <c r="R282" i="16"/>
  <c r="T282" s="1"/>
  <c r="T169" i="14"/>
  <c r="R167" i="16"/>
  <c r="T167" s="1"/>
  <c r="T205" i="14"/>
  <c r="R203" i="16"/>
  <c r="T203" s="1"/>
  <c r="T41" i="14"/>
  <c r="R39" i="16"/>
  <c r="T39" s="1"/>
  <c r="T211" i="14"/>
  <c r="R209" i="16"/>
  <c r="T209" s="1"/>
  <c r="T222" i="14"/>
  <c r="T101"/>
  <c r="T30"/>
  <c r="T153"/>
  <c r="T66"/>
  <c r="T290"/>
  <c r="T28"/>
  <c r="T145"/>
  <c r="T58"/>
  <c r="T119"/>
  <c r="T64"/>
  <c r="T56"/>
  <c r="T68"/>
  <c r="T103"/>
  <c r="T54"/>
  <c r="T199"/>
  <c r="Q294"/>
  <c r="Q35"/>
  <c r="Q134"/>
  <c r="Q12"/>
  <c r="Q201"/>
  <c r="O195"/>
  <c r="O321" s="1"/>
  <c r="O345" s="1"/>
  <c r="S201"/>
  <c r="R199" i="16" s="1"/>
  <c r="T199" s="1"/>
  <c r="S260" i="14"/>
  <c r="R258" i="16" s="1"/>
  <c r="T258" s="1"/>
  <c r="S134" i="14"/>
  <c r="R132" i="16" s="1"/>
  <c r="T132" s="1"/>
  <c r="S176" i="14"/>
  <c r="R174" i="16" s="1"/>
  <c r="T174" s="1"/>
  <c r="Q260" i="14"/>
  <c r="Q176"/>
  <c r="P195"/>
  <c r="P321" s="1"/>
  <c r="I347"/>
  <c r="S294"/>
  <c r="R292" i="16" s="1"/>
  <c r="T292" s="1"/>
  <c r="S35" i="14"/>
  <c r="R33" i="16" s="1"/>
  <c r="T33" s="1"/>
  <c r="S12" i="14"/>
  <c r="R10" i="16" s="1"/>
  <c r="T10" s="1"/>
  <c r="J317" i="14"/>
  <c r="K317"/>
  <c r="J315"/>
  <c r="K315"/>
  <c r="J306"/>
  <c r="K306"/>
  <c r="J294"/>
  <c r="K294"/>
  <c r="J290"/>
  <c r="K290"/>
  <c r="J260"/>
  <c r="K260"/>
  <c r="J258"/>
  <c r="K258"/>
  <c r="K242"/>
  <c r="K239"/>
  <c r="J222"/>
  <c r="K222"/>
  <c r="J209"/>
  <c r="K209"/>
  <c r="J203"/>
  <c r="K203"/>
  <c r="J201"/>
  <c r="K201"/>
  <c r="J199"/>
  <c r="K199"/>
  <c r="J187"/>
  <c r="K187"/>
  <c r="J185"/>
  <c r="K185"/>
  <c r="J183"/>
  <c r="K183"/>
  <c r="J178"/>
  <c r="K178"/>
  <c r="J176"/>
  <c r="K176"/>
  <c r="J153"/>
  <c r="K153"/>
  <c r="J145"/>
  <c r="K145"/>
  <c r="L239" l="1"/>
  <c r="L242"/>
  <c r="T313" i="16"/>
  <c r="P319" i="14"/>
  <c r="P346" s="1"/>
  <c r="P345"/>
  <c r="Q345" s="1"/>
  <c r="O319"/>
  <c r="Q321"/>
  <c r="J319"/>
  <c r="K319"/>
  <c r="T260"/>
  <c r="T176"/>
  <c r="T35"/>
  <c r="T201"/>
  <c r="T294"/>
  <c r="T12"/>
  <c r="T134"/>
  <c r="S195"/>
  <c r="Q195"/>
  <c r="L153"/>
  <c r="L178"/>
  <c r="L185"/>
  <c r="L201"/>
  <c r="L209"/>
  <c r="L258"/>
  <c r="L290"/>
  <c r="L306"/>
  <c r="L317"/>
  <c r="L176"/>
  <c r="L187"/>
  <c r="L203"/>
  <c r="L315"/>
  <c r="L145"/>
  <c r="L183"/>
  <c r="L199"/>
  <c r="L222"/>
  <c r="L260"/>
  <c r="L294"/>
  <c r="H347"/>
  <c r="L347" l="1"/>
  <c r="S321"/>
  <c r="S345" s="1"/>
  <c r="T345" s="1"/>
  <c r="R193" i="16"/>
  <c r="Q319" i="14"/>
  <c r="O346"/>
  <c r="Q346" s="1"/>
  <c r="L319"/>
  <c r="T195"/>
  <c r="T321" l="1"/>
  <c r="T193" i="16"/>
  <c r="R319"/>
  <c r="R343" s="1"/>
  <c r="J346" i="14"/>
  <c r="K346"/>
  <c r="T319" i="16" l="1"/>
  <c r="T343"/>
  <c r="L346" i="14"/>
  <c r="H346"/>
  <c r="I346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B2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  <comment ref="B2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E2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18-т/3 от 19.04.2024)</t>
        </r>
      </text>
    </comment>
    <comment ref="E2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18-т/4 от 19.04.2024)</t>
        </r>
      </text>
    </comment>
    <comment ref="B2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  <comment ref="B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E2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18-т/3 от 19.04.2024)</t>
        </r>
      </text>
    </comment>
    <comment ref="E2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изм. тарифа с 01.07.2024 (пост. 18-т/4 от 19.04.2024)</t>
        </r>
      </text>
    </comment>
    <comment ref="B26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  <comment ref="B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будут оказывать услуги т/с с 01.09.2024, вместо них возможно будет ООО "Теплый дом"</t>
        </r>
      </text>
    </comment>
  </commentList>
</comments>
</file>

<file path=xl/sharedStrings.xml><?xml version="1.0" encoding="utf-8"?>
<sst xmlns="http://schemas.openxmlformats.org/spreadsheetml/2006/main" count="2859" uniqueCount="334">
  <si>
    <t>1 квартал</t>
  </si>
  <si>
    <t>2 квартал</t>
  </si>
  <si>
    <t>3 квартал</t>
  </si>
  <si>
    <t>4 квартал</t>
  </si>
  <si>
    <t>Пинежское МП ЖКХ</t>
  </si>
  <si>
    <t>с. Ненокса</t>
  </si>
  <si>
    <t>МПЖРЭП Северодвинска</t>
  </si>
  <si>
    <t>дер. Скрипчинская и Семеновская 1-я</t>
  </si>
  <si>
    <t>пос. Сорово</t>
  </si>
  <si>
    <t>сельское поселение "Боброво-Лявленское" (дер. Кузьмино, Новинки, Черный Яр)</t>
  </si>
  <si>
    <t>поселок Вычегодский</t>
  </si>
  <si>
    <t>кроме поселка Вычегодский</t>
  </si>
  <si>
    <t>пос. Двинской</t>
  </si>
  <si>
    <t>теплоноситель</t>
  </si>
  <si>
    <t>с. Верхняя Тойма</t>
  </si>
  <si>
    <t>рабочий поселок Плесецк</t>
  </si>
  <si>
    <t xml:space="preserve"> - </t>
  </si>
  <si>
    <t/>
  </si>
  <si>
    <t>городской округ Арх.обл. "Северодвинск"</t>
  </si>
  <si>
    <t>СМУП "Белое озеро"</t>
  </si>
  <si>
    <t>сельское поселение "Междуреченское"</t>
  </si>
  <si>
    <t>Пинежский муниципальный район Арх.обл.</t>
  </si>
  <si>
    <t>сельские поселения "Сосновское", "Лавельское" и "Кушкопальское"</t>
  </si>
  <si>
    <t>ПАО "ТГК-2"</t>
  </si>
  <si>
    <t>Приморский муниципальный район Арх.обл.</t>
  </si>
  <si>
    <t>городской округ "Город Архангельск"</t>
  </si>
  <si>
    <t>сельское поселение "Сафроновское"</t>
  </si>
  <si>
    <t>Ленский муниципальный район Арх.обл.</t>
  </si>
  <si>
    <t>ПАО "Россети Северо-Запада"</t>
  </si>
  <si>
    <t>ООО "Энергия Севера"</t>
  </si>
  <si>
    <t>ООО "Штиль"</t>
  </si>
  <si>
    <t>Холмогорский муниципальный округ Арх. обл.</t>
  </si>
  <si>
    <t>ООО "Холмогорское ТСП"</t>
  </si>
  <si>
    <t>ООО "Фарватер"</t>
  </si>
  <si>
    <t>рабочий поселок Обозерский</t>
  </si>
  <si>
    <t>Плесецкий муниципальный округ Арх.обл.</t>
  </si>
  <si>
    <t>ООО "Уют-Энерго"</t>
  </si>
  <si>
    <t>от котельных по адресам: д. № 14 по ул. Школьная в пос. Самково, в д. № 6а по ул. Мира в с. Конево и по ул.   Восточная в с. Конево</t>
  </si>
  <si>
    <t>ООО "Уют-2"</t>
  </si>
  <si>
    <t>от котельной в д. № 73 Б по ул. Школьная в пос. Поча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</si>
  <si>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</si>
  <si>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сельское поселение "Лисестровское"</t>
  </si>
  <si>
    <t>ООО "УК "Уютный город"</t>
  </si>
  <si>
    <t>рабочий поселок Североонежск</t>
  </si>
  <si>
    <t>Верхнетоемский муниципальный округ Арх.обл.</t>
  </si>
  <si>
    <t>от котельной в доме №67 «в» по ул. Комсомольская в пос. Рочегда</t>
  </si>
  <si>
    <t>Виноградовский муниципальный округ Арх.обл.</t>
  </si>
  <si>
    <t>рабочий поселок Плесецк, от котельной по ул. Садовая, д. 26А</t>
  </si>
  <si>
    <t>рабочий поселок Плесецк, от котельной по ул. Беданова, д. 5А</t>
  </si>
  <si>
    <t>дер. Кондратовская</t>
  </si>
  <si>
    <t>с. Вознесенское</t>
  </si>
  <si>
    <t>ООО "УК "Весна"</t>
  </si>
  <si>
    <t>ООО "ТСП Холмогоры"</t>
  </si>
  <si>
    <t>ООО "Трест Сервис"</t>
  </si>
  <si>
    <t>городское поселение "Коношское"</t>
  </si>
  <si>
    <t>Коношский муниципальный район Арх.обл.</t>
  </si>
  <si>
    <t>ООО "Теплоэнерго"</t>
  </si>
  <si>
    <t>ООО "Теплохолдинг Коноша"</t>
  </si>
  <si>
    <t>сельское поселение "Боброво-Лявленское"</t>
  </si>
  <si>
    <t>ООО "Теплоснаб" (Приморский район)</t>
  </si>
  <si>
    <t>сельское поселение "Уемское"</t>
  </si>
  <si>
    <t>городское поселение "Кулойское"</t>
  </si>
  <si>
    <t>Вельский муниципальный район Арх.обл.</t>
  </si>
  <si>
    <t>ООО "Теплосервис"</t>
  </si>
  <si>
    <t>сельское поселение "Тегринское"</t>
  </si>
  <si>
    <t>ООО "Теплоресурс"</t>
  </si>
  <si>
    <t>сельское поселение "Судромское" (за искл. потреб. получ. тепл.энергию от котельной в пос. Иванское)</t>
  </si>
  <si>
    <t>сельское поселение "Солгинское"</t>
  </si>
  <si>
    <t>сельское поселение "Ракуло-Кокшеньгское"</t>
  </si>
  <si>
    <t>сельское поселение "Пуйское"</t>
  </si>
  <si>
    <t>сельское поселение "Попонаволоцкое"</t>
  </si>
  <si>
    <t>сельское поселение "Пакшеньгское"</t>
  </si>
  <si>
    <t>сельское поселение "Липовское"</t>
  </si>
  <si>
    <t>сельское поселение "Верхнешоношское"</t>
  </si>
  <si>
    <t>сельское поселение "Верхнеустькулойское"</t>
  </si>
  <si>
    <t>сельские поселения "Аргуновское" и "Благовещенское"</t>
  </si>
  <si>
    <t>сельское поселение "Шадреньгское"</t>
  </si>
  <si>
    <t>сельское поселение "Низовское"</t>
  </si>
  <si>
    <t>сельское поселение "Судромское" (получ. тепл.энергию от котельной в пос. Иванское)</t>
  </si>
  <si>
    <t>Няндомский муниципальный округ Арх.обл.</t>
  </si>
  <si>
    <t>ООО "Стройсервис"</t>
  </si>
  <si>
    <t>ООО "СРК"</t>
  </si>
  <si>
    <t>сельское поселение "Боброво-Лявленское" (дер. Бабанегово)</t>
  </si>
  <si>
    <t>сельское поселение "Лисестровское" (от котельных, расположенных по адресам пос. Ширшинский, д. 59 и дер. Исакогорка)</t>
  </si>
  <si>
    <t>сельское поселение "Заостровское"</t>
  </si>
  <si>
    <t>городское поселение "Онежское" (от котельной по пер. Цветочный в г. Онега, земельный участок № 5)</t>
  </si>
  <si>
    <t>Онежский муниципальный район Арх.обл.</t>
  </si>
  <si>
    <t>городское поселение "Малошуйское" (от котельных в р.п. Малошуйка, ул. Привокзальная, д1 и ул. Мира, д.28)</t>
  </si>
  <si>
    <t>сельское поселение "Чекуевское"</t>
  </si>
  <si>
    <t>ООО "Северный Дом"</t>
  </si>
  <si>
    <t>ООО "Северная Энергетическая Компания"</t>
  </si>
  <si>
    <t>сельское поселение "Катунинское"</t>
  </si>
  <si>
    <t>ООО "Северная Энергетическая Компания - Беломорье"</t>
  </si>
  <si>
    <t>ООО "Северная Двина"</t>
  </si>
  <si>
    <t>ООО "РЭП 1"</t>
  </si>
  <si>
    <t>д. Моржегоры, п. Хетово</t>
  </si>
  <si>
    <t>п. Березник, п. Воронцы, п. Шидрово, д. Конецгорье, д. Пянда</t>
  </si>
  <si>
    <t>ООО "Регион-Энерго"</t>
  </si>
  <si>
    <t>ООО "Помор"</t>
  </si>
  <si>
    <t>сельское поселение "Островное" (с. Вознесенье и дер. Кяростров)</t>
  </si>
  <si>
    <t>сельское поселение "Островное" (дер. Пустошь)</t>
  </si>
  <si>
    <t>сельское поселение "Островное" (дер. Ластола)</t>
  </si>
  <si>
    <t>городское поселение "Онежское"</t>
  </si>
  <si>
    <t>ООО "ПКТС"</t>
  </si>
  <si>
    <t>городское поселение "Малошуйское"</t>
  </si>
  <si>
    <t>ООО "Пинега"</t>
  </si>
  <si>
    <t>с. Павловск и дер. Быково</t>
  </si>
  <si>
    <t>Вилегодский муниципальный округ Арх.обл.</t>
  </si>
  <si>
    <t>ООО "Павловск ЖКХ"</t>
  </si>
  <si>
    <t>городской округ Арх.обл. "Котлас"</t>
  </si>
  <si>
    <t>ООО "ОК и ТС"</t>
  </si>
  <si>
    <t>ООО "Нейтраль"</t>
  </si>
  <si>
    <t>сельское поселение "Пинежское" (от котельной п. Пинега, ул. Первомайская, д. 38 )</t>
  </si>
  <si>
    <t>ООО "МТК"</t>
  </si>
  <si>
    <t>сельское поселение "Пинежское" (за искл. котельной п. Пинега, ул. Первомайская, д. 38)</t>
  </si>
  <si>
    <t>ООО "Мошинские тепловые сети"</t>
  </si>
  <si>
    <t>ООО "ЛТК"</t>
  </si>
  <si>
    <t>сельское поселение "Алексеевское"</t>
  </si>
  <si>
    <t>Красноборский муниципальный район Арх.обл.</t>
  </si>
  <si>
    <t>ООО "КТС"(Красноборский район)</t>
  </si>
  <si>
    <t>г. Каргополь</t>
  </si>
  <si>
    <t>Каргопольский муниципальный округ Арх.обл.</t>
  </si>
  <si>
    <t>ООО "КТС"(Каргопольский район)</t>
  </si>
  <si>
    <t>ООО "Коношский хлебозавод"</t>
  </si>
  <si>
    <t>ООО "КМ ТЭР"</t>
  </si>
  <si>
    <t>д. №1 по ул. Советская в с. Ильинско-Подомское</t>
  </si>
  <si>
    <t>ООО "Ильинск ЖКХ"</t>
  </si>
  <si>
    <t>село Никольск</t>
  </si>
  <si>
    <t>дер. Кошкино</t>
  </si>
  <si>
    <t>ООО "ЖКХ Малодоры"</t>
  </si>
  <si>
    <t>ООО "ЕмецкСтройСервис"</t>
  </si>
  <si>
    <t>ООО "Емецкое ТСП"</t>
  </si>
  <si>
    <t>ООО "ГК "УЛК"</t>
  </si>
  <si>
    <t>сельское поселение "Приморское"</t>
  </si>
  <si>
    <t>ООО "Газпром теплоэнерго Архангельск"</t>
  </si>
  <si>
    <t>с. Вилегодск</t>
  </si>
  <si>
    <t>ООО "Вельская тепловая компания"</t>
  </si>
  <si>
    <t>ООО "Вектор"</t>
  </si>
  <si>
    <t>городское поселение "Вельское"</t>
  </si>
  <si>
    <t>ООО "ВГС"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</si>
  <si>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</si>
  <si>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ООО "Березниковское ТСП"</t>
  </si>
  <si>
    <t>рабочий поселок Савинский (за искл. пос. Река Емца, ул. Набережная, д. 15)</t>
  </si>
  <si>
    <t>рабочий поселок Савинский (пос. Река Емца, ул. Набережная, д. 15)</t>
  </si>
  <si>
    <t>сельские поселения "Приморское", "Заостровское", "Боброво-Лявленское"</t>
  </si>
  <si>
    <t>ООО "Архбиоэнерго"</t>
  </si>
  <si>
    <t>сельское поселение "Шилегское"</t>
  </si>
  <si>
    <t>ООО "АльянсТеплоЭнерго"</t>
  </si>
  <si>
    <t>дер. Мухонская и с. Ильинско-Подомское, за искл. ул. Кедрова , д. 21, фл. №1 и ул. Мелиоративная, д. 7, фл. №1 в с. Ильинско-Подомское</t>
  </si>
  <si>
    <t>ООО "АГТС"</t>
  </si>
  <si>
    <t xml:space="preserve">с. Ильинско-Подомское, ул. Мелиоративная д.7, фл. №1 </t>
  </si>
  <si>
    <t>с. Ильинско-Подомское, ул. Кедрова д.21, фл. №1</t>
  </si>
  <si>
    <t>сельское поселение "Козьминское"</t>
  </si>
  <si>
    <t>городское поселение "Урдомское"</t>
  </si>
  <si>
    <t>ОАО "РЖД" (Сольвычегодский участок)</t>
  </si>
  <si>
    <t>рабочий поселок Обозерский (от котельных по ул. Калинина, 19б и ул. Лесная, 34)</t>
  </si>
  <si>
    <t>ОАО "РЖД" (Исакогорский участок)</t>
  </si>
  <si>
    <t>городское поселение "Коношское" (рабочий поселок Коноша, от котельной по ул. Печорская, 9/1)</t>
  </si>
  <si>
    <t>дер. Усачевская и дер. Трофимовская</t>
  </si>
  <si>
    <t>МУП Каргопольского муниципального округа "Усачево"</t>
  </si>
  <si>
    <t>дер. Патровская и дер. Песок</t>
  </si>
  <si>
    <t>МУП Каргопольского муниципального округа "Тихманьга"</t>
  </si>
  <si>
    <t>от котельной в дер. Ватамановская</t>
  </si>
  <si>
    <t>МУП Каргопольского муниципального округа "Печниково"</t>
  </si>
  <si>
    <t>от котельных в деревне Ширяиха</t>
  </si>
  <si>
    <t>МУП Каргопольского муниципального округа "Ошевенское"</t>
  </si>
  <si>
    <t>МУП Каргопольского муниципального округа "Казаково"</t>
  </si>
  <si>
    <t>пос. Пригородный</t>
  </si>
  <si>
    <t>дер. Казаково</t>
  </si>
  <si>
    <t>от котельной в деревне Шелоховская</t>
  </si>
  <si>
    <t>МУП Каргопольского муниципального округа "Архангело"</t>
  </si>
  <si>
    <t>МУП "ШЛИТ"</t>
  </si>
  <si>
    <t>сельское поселение "Хозьминское"</t>
  </si>
  <si>
    <t>МУП "Хозьминское"</t>
  </si>
  <si>
    <t>сельское поселение "Волошское"</t>
  </si>
  <si>
    <t>МУП "ТеплоСервис"</t>
  </si>
  <si>
    <t>сельское поселение "Тавреньгское"</t>
  </si>
  <si>
    <t>сельские поселения "Подюжское", "Мирный"</t>
  </si>
  <si>
    <t>городской округ Арх.обл. "Город Коряжма"</t>
  </si>
  <si>
    <t>МУП "ПУ ЖКХ"</t>
  </si>
  <si>
    <t>МУП "Плесецк-Ресурс"</t>
  </si>
  <si>
    <t>от котельных в раб. пос. Плесецк по адресам: ул. Зеленая, ул. Октябрьская, д. 79, ул. Промкомбинат, д. 9,ул. Юбилейная, д. 59А</t>
  </si>
  <si>
    <t>от котельной по адресу Арх. обл., Плесецкий район, пос. Пукса, ул. Центральная, д. 39</t>
  </si>
  <si>
    <t>городской округ Арх.обл. "Мирный"</t>
  </si>
  <si>
    <t>МУП "ЖЭУ"</t>
  </si>
  <si>
    <t>сельское поселение "Ерцевское"</t>
  </si>
  <si>
    <t>МУП "Ерцевские теплосети"</t>
  </si>
  <si>
    <t>ул. Водогон</t>
  </si>
  <si>
    <t>сельское поселение "Телеговское"</t>
  </si>
  <si>
    <t>МП "Телеговское ЖКХ"</t>
  </si>
  <si>
    <t>ИП Попов Михаил Александрович</t>
  </si>
  <si>
    <t>пос.Березник (от котельной по ул.Романа Куликова, д.72а)</t>
  </si>
  <si>
    <t>ИП Денисов В.П.</t>
  </si>
  <si>
    <t>городской округ Арх.обл. "Город Новодвинск"</t>
  </si>
  <si>
    <t>АО "Сети"</t>
  </si>
  <si>
    <t>АО "Онега-Энергия"</t>
  </si>
  <si>
    <t>АО "ГТ Энерго"</t>
  </si>
  <si>
    <t>сельское поселение "Муравьевское"</t>
  </si>
  <si>
    <t>сельское поселение "Соловецкое"</t>
  </si>
  <si>
    <t>АО "АрхоблЭнерго"</t>
  </si>
  <si>
    <t>АО "2-ой Архангельский объединенный авиаотряд"</t>
  </si>
  <si>
    <t>всего</t>
  </si>
  <si>
    <t>2 полугодие</t>
  </si>
  <si>
    <t>1 полугодие</t>
  </si>
  <si>
    <t>Потребность в средствах субсидии, рублей</t>
  </si>
  <si>
    <t>Объем ресурса
(тепловая энергия, Гкал; теплоноситель, м3)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</si>
  <si>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</si>
  <si>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</si>
  <si>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</si>
  <si>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Наименование теплоснабжающей организации/
наименование муниципального района/
муниципального округа/
городского округа</t>
  </si>
  <si>
    <t>Ресурс
(тепловая энергия на отопление, Гкал;
тепловая энергия на подогрев, Гкал;
теплоноситель, м3)</t>
  </si>
  <si>
    <t>тепловая энергия на отопление</t>
  </si>
  <si>
    <t>тепловая энергия на подогрев</t>
  </si>
  <si>
    <t>ООО "Газпром энерго"</t>
  </si>
  <si>
    <t>ГБУЗ АО "Санаторий имени М.Н. Фаворской"</t>
  </si>
  <si>
    <t>ФГБУ "ЦЖКУ" Минобороны России</t>
  </si>
  <si>
    <t>в/г 49/68, 42/51 и 49/20</t>
  </si>
  <si>
    <t>военный городок №15</t>
  </si>
  <si>
    <t>городской округ Арх.обл. "Новая Земля"</t>
  </si>
  <si>
    <t>в/г 6/3 и 23/74</t>
  </si>
  <si>
    <t>в/г 24/6</t>
  </si>
  <si>
    <t>городское поселение "Коношское" (котельная № 1010423 в/г № 1(17))</t>
  </si>
  <si>
    <t>сельское поселение "Боброво-Лявленское" (в/г № 8)</t>
  </si>
  <si>
    <t>сельское поселение "Талажское" (в/г 65)</t>
  </si>
  <si>
    <t>в/г 8/53</t>
  </si>
  <si>
    <t>Военный городок №24 пос. Ненокса</t>
  </si>
  <si>
    <t>кроме военного городка №4</t>
  </si>
  <si>
    <t>от котельной с. Холмогоры, ул. Племзаводская, д.18</t>
  </si>
  <si>
    <t>от котельной в д. Анашкино</t>
  </si>
  <si>
    <t>от котельной в д. Красное Село, д. 40Б</t>
  </si>
  <si>
    <t>от котельной в д. Заполье, д. 4А</t>
  </si>
  <si>
    <t>от котельной в д. Данилово</t>
  </si>
  <si>
    <t>Холмогорский муниципальный округ Арх.обл.</t>
  </si>
  <si>
    <t xml:space="preserve">от котельной в с. Холмогоры, ул. Шубина, д. 20А </t>
  </si>
  <si>
    <t>МБОУ "Сурская СШ № 2"</t>
  </si>
  <si>
    <t>сельское поселение "Сурскоее"</t>
  </si>
  <si>
    <t xml:space="preserve">тепловая энергия </t>
  </si>
  <si>
    <t>ООО "Содействие" (ООО "С-НЕРУД")</t>
  </si>
  <si>
    <t>ООО "ВТС"</t>
  </si>
  <si>
    <t>от котельной в дер. Петариха, ул. Городская, д. 10А</t>
  </si>
  <si>
    <t>от котельной по адресу д. № 1 по ул. Набережная в поселке Строитель</t>
  </si>
  <si>
    <t>Мезенский муниципальный округ Арх.обл.</t>
  </si>
  <si>
    <t>г. Мезень, пос. Каменка, дер. Бычье, Козьмогородское, Сояны, Чижгора, с. Дорогорское и Койда (за искл. котельной в/г № 49)</t>
  </si>
  <si>
    <t>Лешуконский муниципальный округ Арх.обл.</t>
  </si>
  <si>
    <t>от котельных, находящихся в селах Лешуконское и Ценогора</t>
  </si>
  <si>
    <t>от котельных, находящихся в селах Вожгора и Юрома, деревне Усть-Чулоса</t>
  </si>
  <si>
    <t>Котласский муниципальный округ Арх.обл.</t>
  </si>
  <si>
    <t>город Сольвычегодск</t>
  </si>
  <si>
    <t>деревня Григорово</t>
  </si>
  <si>
    <t>от котельных в пос. Харитоново</t>
  </si>
  <si>
    <t>от котельных в рабочем поселке Шипицыно (за исключением потребителей, получающих тепловую энергию от котельной в доме № 56, флигель 3 по ул. Ломоносова и р.п. Шипицыно) и дом № 28-а по ул. Рубцова в деревне Федотовская</t>
  </si>
  <si>
    <t>от котельной пос. Приводино (котельная в д. № 8а, литера А, А1 по ул. Водников)</t>
  </si>
  <si>
    <t>от котельной в пос. Удимский</t>
  </si>
  <si>
    <t>от котельной в пос. Курцево</t>
  </si>
  <si>
    <t>от котельной в пос. Куимиха</t>
  </si>
  <si>
    <t xml:space="preserve">рабочий поселок Шипицыно </t>
  </si>
  <si>
    <t>Тепловая энергия на подогрев</t>
  </si>
  <si>
    <t>п. Луковецкий</t>
  </si>
  <si>
    <t>от котельной в с. Холмогоры, ул. Октябрьская, д. 36 В</t>
  </si>
  <si>
    <t>пос. Светлый (от котельной в д.34)</t>
  </si>
  <si>
    <t>сельские поселения "Заостровское" (пос. Луговой)</t>
  </si>
  <si>
    <t>от котельной, находящейся в доме № 22 стр. 1 по ул. Комсомольская в с. Карпогоры</t>
  </si>
  <si>
    <t>от котельных, находящихся в домах № 39 и 120-Б по ул. Ленина и доме № 17 по ул. Авиаторов в с. Карпогоры</t>
  </si>
  <si>
    <t>АО "АТГК"</t>
  </si>
  <si>
    <t>пос. Шалакуша (от котельной по ул. Комсомольская, д. 6А)</t>
  </si>
  <si>
    <t>от котельных, находящихся в доме № 1Д по ул. Советская в пос. Белогорский и стр. № 4Е на ж/д станции Паленьга</t>
  </si>
  <si>
    <t>от котельной, находящейся в доме № 31 по ул. Первомайская в г. Няндома</t>
  </si>
  <si>
    <t>сельское поселение "Сафроновское" (с. Яренск)</t>
  </si>
  <si>
    <t>от котельной № 6 в/г № 74 в дер. Рембуево</t>
  </si>
  <si>
    <t>от котельных в г. Няндома (за искл. кот в д. № 31 по ул. Первомайская, д. № 1Б по ул. Гагарина в мкр. Каргополь-2, д. № 35 по ул. Урицкого на ст. Няндома, домах № 45а по ул. Леваневского и № 12 по ул. Партизанская), в д. № 6а по ул. Новая в дер. Андреевская, домах № 2Б по ул. Школьная и № 2А по ул. Вокзальная в пос. Шестиозерский, д. № 9 по пер. Центральный на ж/д станции Бурачиха</t>
  </si>
  <si>
    <t>г. Няндома и дер. Андреевская</t>
  </si>
  <si>
    <t>потребители, расположенные на территории г. Няндома</t>
  </si>
  <si>
    <t>Устьянский муниципальный округ</t>
  </si>
  <si>
    <t>от котельных в доме № 17б по ул. Заводская в рп. Октябрьский и в доме № 22 по ул. Гайдара в пос. Костылево</t>
  </si>
  <si>
    <t>от котельных в доме № 12А по ул. Лесная в пос. Богдановский и в доме № 18А по ул. Молодежная в с. Березник</t>
  </si>
  <si>
    <t>от котельных, находящихся в доме № 6 Б по ул. Школьная в дер. Алферовская, в доме № 13 б по ул. Заречная в дер. Бережная, в доме № 22 а в дер. Веригинская, в доме № 23 по ул. Молодежная в дер. Левоплосская</t>
  </si>
  <si>
    <t>от котельной, находящейся в доме № 14 а по ул. Первомайская в пос. Мирный</t>
  </si>
  <si>
    <t>от котельной, находящейся в доме № 35 по ул. Орловская в дер. Дубровская</t>
  </si>
  <si>
    <t>от котельных, находящихся в доме № 20 по ул. Лесная в пос. Кидюга, в домах № 4 А по ул. Юбилейная, № 19 по ул. Железнодорожная, № 1 А по ул. Терешковой и № 13 по ул. Советская в пос. Кизема</t>
  </si>
  <si>
    <t>от котельных, находящихся в здании № 8 г в дер. Юрятинская, в доме № 5 а по ул. Школьная, в пос. Илеза, в пос. Советский и в с. Шангалы</t>
  </si>
  <si>
    <t>рабочий поселок Октябрьский</t>
  </si>
  <si>
    <t>дер. Заполье (от котельной в доме 21Е) и с. Емецк (от котельной по ул. Рубцова, д. 2)</t>
  </si>
  <si>
    <t>пос. Брин-Наволок (от котельной по ул.Набережная, д.37)</t>
  </si>
  <si>
    <t>от котельной, находящейся в доме № 9 а по ул. Почтовая в дер. Погост</t>
  </si>
  <si>
    <t>от котельной, находящейся в доме № 1 б по ул. Жолобова в с. Емецк</t>
  </si>
  <si>
    <t>от котельной, находящейся в доме № 9 по ул. Школьная в селе Малодоры</t>
  </si>
  <si>
    <t>Шенкурский муниципальный округ Арх.обл.</t>
  </si>
  <si>
    <t>от котельных, находящихся в доме № 33-В по ул. Ленина в с. Ровдино</t>
  </si>
  <si>
    <t>поселок Сельменьга</t>
  </si>
  <si>
    <t>г. Шенкурск и дер. Бобыкинская (за исключением котельной в доме № 21 по ул. им. профессора В.А. Кудрявцева в г. Шенкурске)</t>
  </si>
  <si>
    <t>от котельной, в доме № 68 а по ул. Центральная в с. Шеговары</t>
  </si>
  <si>
    <t>от котельной, в доме № 1 по ул. Садовая в пос. Красная Горка</t>
  </si>
  <si>
    <t>от котельной, в доме № 21 по ул. им. профессора В.А. Кудрявцева в г. Шенкурске</t>
  </si>
  <si>
    <t>от котельной, в доме № 6 а по ул. Школьная в дер. Шипуновская</t>
  </si>
  <si>
    <t>сельское поселение "Лисестровское" (поселок Васьково)</t>
  </si>
  <si>
    <t>от котельной, находящихся в доме № 6 по ул. Строителей в поселке Печки, доме № 47 по ул. Лесная, домах №1 и № 32А по ул. Гаражная в поселке Усть-Пинега</t>
  </si>
  <si>
    <t>ООО "ТЭПАК"</t>
  </si>
  <si>
    <t>от котельной, находящейся в доме № 88А по ул. Лесная в пос. Двинской</t>
  </si>
  <si>
    <t>городское поселение "Вельское" (от БМК в д. №201, стр. 12 по ул.Дзержинского, и от ЦТП в д. №1б по ул.Глинница)</t>
  </si>
  <si>
    <t>от котельных в доме № 5б по ул. Советская в пос. Лепша-Новый, в доме № 10б по ул. Матросова и № 30а по ул. Водная в пос. Шалакуша</t>
  </si>
  <si>
    <t>пос. Черемушский (от котельной по ул.Железнодорожная, д.21, корп.1) и дер. Борки (от котельной по ул.Школьная, д.1А)</t>
  </si>
  <si>
    <t>пос. Черемушский (от котельной по ул.Песчаная, д.24Г)</t>
  </si>
  <si>
    <t>от котельных в деревнях Нагорская и Ульяновская</t>
  </si>
  <si>
    <t>от котельной, находящейся в доме № 62 по ул. Лесная в пос. Двинской</t>
  </si>
  <si>
    <t>сельское поселение "Лисестровское" (п. Ширшинский)</t>
  </si>
  <si>
    <t>сельское поселение "Боброво-Лявленское" (дер. Новинки)</t>
  </si>
  <si>
    <t>городское поселение "Коношское" (поселок Заречный)</t>
  </si>
  <si>
    <t>военный городок № 49/7</t>
  </si>
  <si>
    <t>военный городок № 9</t>
  </si>
  <si>
    <t>от котельных в доме № 45 по ул. Леваневского, № 12 по ул. Партизанская, № 54 стр.2 по ул. Севастьянова в г. Няндома и в доме № 35 по ул. Урицкого на станции Няндома</t>
  </si>
  <si>
    <t>от котельных в доме № 45а по ул. Леваневского, № 12, стр. 84 по ул. Партизанская, № 35 по ул. Урицкого в г. Няндома</t>
  </si>
  <si>
    <t>пос. Сия</t>
  </si>
  <si>
    <t>от котельных в пос. Сия д. 29-а и в пос. Сылога по ул. Северная д. 7Б</t>
  </si>
  <si>
    <t>Пинежский муниципальный округ Арх.обл.</t>
  </si>
  <si>
    <t>Субсидии</t>
  </si>
  <si>
    <t>итого</t>
  </si>
  <si>
    <t>ВСЕГО, в т.ч.:</t>
  </si>
  <si>
    <t>Гранты (тепловая энергия)</t>
  </si>
  <si>
    <t>декабрь 2024 года,
рублей</t>
  </si>
  <si>
    <t>Декабрь 2025 года,
рублей</t>
  </si>
  <si>
    <t>Потребность в средствах областного бюджета
 всего в 2025 году
(за декабрь 2024
 январь - ноябрь 2025),
рублей</t>
  </si>
  <si>
    <t>декабрь 2025 года,
рублей</t>
  </si>
  <si>
    <t>Декабрь 2026 года,
рублей</t>
  </si>
  <si>
    <t>Потребность в средствах областного бюджета
 всего в 2026 году
(за декабрь 2025
 январь - ноябрь 2026),
рублей</t>
  </si>
  <si>
    <t>декабрь 2026 года,
рублей</t>
  </si>
  <si>
    <t>Потребность в средствах областного бюджета
 всего в 2027 году
(за декабрь 2026
 январь - ноябрь 2027),
рублей</t>
  </si>
  <si>
    <t xml:space="preserve">город Сольвычегодск </t>
  </si>
  <si>
    <t xml:space="preserve">от ЦТП в доме № 6, строение 2 по ул. Силикатчиков </t>
  </si>
  <si>
    <t>от ЦТП в доме № 6, строение 2 по ул. Силикатчиков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</si>
  <si>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 на тепловую энергию, горячую воду в открытой системе, поставляемые населению и потребителям, приравненным к населению, на 2025 год </t>
  </si>
  <si>
    <t>к пояснительной записке</t>
  </si>
  <si>
    <t>Приложение № 14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</si>
  <si>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 на тепловую энергию, горячую воду в открытой системе, поставляемые населению и потребителям, приравненным к населению, на 2026 год 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</si>
  <si>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 на тепловую энергию, горячую воду в открытой системе, поставляемые населению и потребителям, приравненным к населению, на 2027 год </t>
  </si>
</sst>
</file>

<file path=xl/styles.xml><?xml version="1.0" encoding="utf-8"?>
<styleSheet xmlns="http://schemas.openxmlformats.org/spreadsheetml/2006/main">
  <numFmts count="57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0"/>
    <numFmt numFmtId="171" formatCode="#,##0.00_ ;\-#,##0.00\ "/>
    <numFmt numFmtId="172" formatCode="0.0"/>
    <numFmt numFmtId="173" formatCode="_(* #,##0.00_);_(* \(\ #,##0.00\ \);_(* &quot;-&quot;??_);_(\ @_ \)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.##0\.00"/>
    <numFmt numFmtId="181" formatCode="#\.00"/>
    <numFmt numFmtId="182" formatCode="#\."/>
    <numFmt numFmtId="183" formatCode="_-* #,##0\ &quot;руб&quot;_-;\-* #,##0\ &quot;руб&quot;_-;_-* &quot;-&quot;\ &quot;руб&quot;_-;_-@_-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&quot;$&quot;#,##0_);[Red]\(&quot;$&quot;#,##0\)"/>
    <numFmt numFmtId="188" formatCode="\$#,##0\ ;\(\$#,##0\)"/>
    <numFmt numFmtId="189" formatCode="#,##0.0"/>
    <numFmt numFmtId="190" formatCode="#,##0.0000"/>
    <numFmt numFmtId="191" formatCode="#,##0.000[$р.-419];\-#,##0.000[$р.-419]"/>
    <numFmt numFmtId="192" formatCode="_-* #,##0.0\ _$_-;\-* #,##0.0\ _$_-;_-* &quot;-&quot;??\ _$_-;_-@_-"/>
    <numFmt numFmtId="193" formatCode="#,##0.0_);\(#,##0.0\)"/>
    <numFmt numFmtId="194" formatCode="#,##0_ ;[Red]\-#,##0\ "/>
    <numFmt numFmtId="195" formatCode="#,##0_);[Blue]\(#,##0\)"/>
    <numFmt numFmtId="196" formatCode="_ * #,##0_ ;_ * \-#,##0_ ;_ * &quot;-&quot;_ ;_ @_ "/>
    <numFmt numFmtId="197" formatCode="_ * #,##0.00_ ;_ * \-#,##0.00_ ;_ * &quot;-&quot;??_ ;_ @_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_-* #,##0_đ_._-;\-* #,##0_đ_._-;_-* &quot;-&quot;_đ_._-;_-@_-"/>
    <numFmt numFmtId="204" formatCode="_-* #,##0.00_đ_._-;\-* #,##0.00_đ_._-;_-* &quot;-&quot;??_đ_._-;_-@_-"/>
    <numFmt numFmtId="205" formatCode="\(#,##0.0\)"/>
    <numFmt numFmtId="206" formatCode="#,##0\ &quot;?.&quot;;\-#,##0\ &quot;?.&quot;"/>
    <numFmt numFmtId="207" formatCode="#,##0______;;&quot;------------      &quot;"/>
    <numFmt numFmtId="208" formatCode="&quot;$&quot;#,##0"/>
    <numFmt numFmtId="209" formatCode="#,##0.000_ ;\-#,##0.000\ "/>
    <numFmt numFmtId="210" formatCode="#,##0.00_ ;[Red]\-#,##0.00\ "/>
    <numFmt numFmtId="211" formatCode="_(&quot;$&quot;* #,##0.00_);_(&quot;$&quot;* \(#,##0.00\);_(&quot;$&quot;* &quot;-&quot;??_);_(@_)"/>
    <numFmt numFmtId="212" formatCode="0_)"/>
    <numFmt numFmtId="213" formatCode="0.000"/>
    <numFmt numFmtId="214" formatCode="_(* #,##0_);_(* \(#,##0\);_(* &quot;-&quot;_);_(@_)"/>
    <numFmt numFmtId="215" formatCode="_(* #,##0.00_);_(* \(#,##0.00\);_(* &quot;-&quot;??_);_(@_)"/>
    <numFmt numFmtId="216" formatCode="_-* #,##0.00\ _р_._-;\-* #,##0.00\ _р_._-;_-* &quot;-&quot;??\ _р_._-;_-@_-"/>
    <numFmt numFmtId="217" formatCode="_-* #,##0\ _$_-;\-* #,##0\ _$_-;_-* &quot;-&quot;\ _$_-;_-@_-"/>
    <numFmt numFmtId="218" formatCode="#,##0.0_ ;\-#,##0.0\ "/>
    <numFmt numFmtId="219" formatCode="_-* #,##0.0_р_._-;\-* #,##0.0_р_._-;_-* &quot;-&quot;??_р_._-;_-@_-"/>
  </numFmts>
  <fonts count="2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rgb="FFFF0000"/>
      <name val="Tahoma"/>
      <family val="2"/>
      <charset val="204"/>
    </font>
    <font>
      <b/>
      <i/>
      <sz val="10"/>
      <name val="Tahoma"/>
      <family val="2"/>
      <charset val="204"/>
    </font>
    <font>
      <i/>
      <sz val="10"/>
      <name val="Tahoma"/>
      <family val="2"/>
      <charset val="204"/>
    </font>
    <font>
      <sz val="22"/>
      <name val="Tahoma"/>
      <family val="2"/>
      <charset val="204"/>
    </font>
    <font>
      <b/>
      <sz val="10"/>
      <color rgb="FFFF0000"/>
      <name val="Tahoma"/>
      <family val="2"/>
      <charset val="204"/>
    </font>
    <font>
      <i/>
      <sz val="10"/>
      <color rgb="FFFF0000"/>
      <name val="Tahoma"/>
      <family val="2"/>
      <charset val="204"/>
    </font>
    <font>
      <b/>
      <i/>
      <sz val="10"/>
      <color rgb="FFFF0000"/>
      <name val="Tahoma"/>
      <family val="2"/>
      <charset val="204"/>
    </font>
    <font>
      <sz val="14"/>
      <color rgb="FFFF0000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8"/>
      <color rgb="FFFF0000"/>
      <name val="Tahoma"/>
      <family val="2"/>
      <charset val="204"/>
    </font>
    <font>
      <sz val="16"/>
      <name val="Tahoma"/>
      <family val="2"/>
      <charset val="204"/>
    </font>
  </fonts>
  <fills count="7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5748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1" fillId="0" borderId="0"/>
    <xf numFmtId="174" fontId="11" fillId="0" borderId="0"/>
    <xf numFmtId="0" fontId="12" fillId="0" borderId="0"/>
    <xf numFmtId="0" fontId="13" fillId="0" borderId="0"/>
    <xf numFmtId="175" fontId="14" fillId="0" borderId="0">
      <alignment vertical="top"/>
    </xf>
    <xf numFmtId="175" fontId="15" fillId="0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0" fontId="3" fillId="0" borderId="0"/>
    <xf numFmtId="40" fontId="16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2" fillId="0" borderId="0"/>
    <xf numFmtId="0" fontId="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178" fontId="13" fillId="4" borderId="17">
      <alignment wrapText="1"/>
      <protection locked="0"/>
    </xf>
    <xf numFmtId="0" fontId="18" fillId="5" borderId="18" applyNumberFormat="0">
      <alignment readingOrder="1"/>
      <protection locked="0"/>
    </xf>
    <xf numFmtId="0" fontId="11" fillId="0" borderId="0"/>
    <xf numFmtId="0" fontId="11" fillId="0" borderId="0"/>
    <xf numFmtId="0" fontId="11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174" fontId="12" fillId="0" borderId="0"/>
    <xf numFmtId="179" fontId="21" fillId="0" borderId="0" applyFont="0" applyFill="0" applyBorder="0" applyAlignment="0" applyProtection="0"/>
    <xf numFmtId="0" fontId="22" fillId="0" borderId="19">
      <protection locked="0"/>
    </xf>
    <xf numFmtId="180" fontId="23" fillId="0" borderId="0">
      <protection locked="0"/>
    </xf>
    <xf numFmtId="181" fontId="23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82" fontId="23" fillId="0" borderId="19">
      <protection locked="0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0" fontId="25" fillId="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26" borderId="18" applyNumberFormat="0" applyAlignment="0"/>
    <xf numFmtId="0" fontId="20" fillId="0" borderId="0"/>
    <xf numFmtId="184" fontId="19" fillId="0" borderId="20">
      <protection locked="0"/>
    </xf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32" fillId="8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17" borderId="18" applyNumberFormat="0" applyAlignment="0" applyProtection="0"/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4" fillId="0" borderId="18" applyNumberFormat="0" applyAlignment="0">
      <protection locked="0"/>
    </xf>
    <xf numFmtId="0" fontId="36" fillId="27" borderId="21" applyNumberFormat="0" applyAlignment="0" applyProtection="0"/>
    <xf numFmtId="0" fontId="37" fillId="0" borderId="12">
      <alignment horizontal="left" vertical="center"/>
    </xf>
    <xf numFmtId="167" fontId="13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184" fontId="40" fillId="28" borderId="2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68" fontId="13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10" fillId="4" borderId="0">
      <protection locked="0"/>
    </xf>
    <xf numFmtId="0" fontId="38" fillId="0" borderId="0" applyFill="0" applyBorder="0" applyProtection="0">
      <alignment vertical="center"/>
    </xf>
    <xf numFmtId="170" fontId="10" fillId="4" borderId="0">
      <protection locked="0"/>
    </xf>
    <xf numFmtId="190" fontId="10" fillId="4" borderId="0">
      <protection locked="0"/>
    </xf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41" fillId="0" borderId="0">
      <alignment vertical="top"/>
    </xf>
    <xf numFmtId="0" fontId="4" fillId="29" borderId="18" applyAlignment="0">
      <alignment horizontal="left" vertical="center"/>
    </xf>
    <xf numFmtId="0" fontId="4" fillId="29" borderId="18" applyAlignment="0">
      <alignment horizontal="left" vertical="center"/>
    </xf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38" fillId="0" borderId="22" applyNumberFormat="0" applyFont="0" applyFill="0" applyAlignment="0" applyProtection="0"/>
    <xf numFmtId="0" fontId="42" fillId="0" borderId="0" applyNumberFormat="0" applyFill="0" applyBorder="0" applyAlignment="0" applyProtection="0"/>
    <xf numFmtId="177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4" fontId="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37" fontId="13" fillId="0" borderId="0"/>
    <xf numFmtId="0" fontId="26" fillId="0" borderId="0"/>
    <xf numFmtId="0" fontId="44" fillId="0" borderId="0"/>
    <xf numFmtId="0" fontId="45" fillId="0" borderId="0"/>
    <xf numFmtId="0" fontId="46" fillId="0" borderId="0" applyNumberFormat="0" applyFill="0" applyBorder="0" applyAlignment="0" applyProtection="0"/>
    <xf numFmtId="172" fontId="47" fillId="0" borderId="0" applyFill="0" applyBorder="0" applyAlignment="0" applyProtection="0"/>
    <xf numFmtId="172" fontId="14" fillId="0" borderId="0" applyFill="0" applyBorder="0" applyAlignment="0" applyProtection="0"/>
    <xf numFmtId="172" fontId="48" fillId="0" borderId="0" applyFill="0" applyBorder="0" applyAlignment="0" applyProtection="0"/>
    <xf numFmtId="172" fontId="49" fillId="0" borderId="0" applyFill="0" applyBorder="0" applyAlignment="0" applyProtection="0"/>
    <xf numFmtId="172" fontId="50" fillId="0" borderId="0" applyFill="0" applyBorder="0" applyAlignment="0" applyProtection="0"/>
    <xf numFmtId="172" fontId="51" fillId="0" borderId="0" applyFill="0" applyBorder="0" applyAlignment="0" applyProtection="0"/>
    <xf numFmtId="172" fontId="52" fillId="0" borderId="0" applyFill="0" applyBorder="0" applyAlignment="0" applyProtection="0"/>
    <xf numFmtId="2" fontId="39" fillId="0" borderId="0" applyFont="0" applyFill="0" applyBorder="0" applyAlignment="0" applyProtection="0"/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 applyProtection="0">
      <alignment horizontal="left"/>
    </xf>
    <xf numFmtId="0" fontId="4" fillId="9" borderId="18" applyNumberFormat="0" applyAlignment="0"/>
    <xf numFmtId="0" fontId="4" fillId="9" borderId="18" applyNumberFormat="0" applyAlignment="0"/>
    <xf numFmtId="0" fontId="56" fillId="9" borderId="0" applyNumberFormat="0" applyBorder="0" applyAlignment="0" applyProtection="0"/>
    <xf numFmtId="175" fontId="57" fillId="3" borderId="12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93" fontId="58" fillId="3" borderId="0" applyNumberFormat="0" applyFont="0" applyAlignment="0"/>
    <xf numFmtId="0" fontId="59" fillId="0" borderId="23" applyNumberFormat="0" applyBorder="0">
      <alignment horizontal="centerContinuous"/>
    </xf>
    <xf numFmtId="0" fontId="60" fillId="0" borderId="0" applyProtection="0">
      <alignment horizontal="right"/>
    </xf>
    <xf numFmtId="0" fontId="4" fillId="17" borderId="18" applyNumberFormat="0" applyAlignment="0"/>
    <xf numFmtId="0" fontId="4" fillId="17" borderId="18" applyNumberFormat="0" applyAlignment="0"/>
    <xf numFmtId="0" fontId="61" fillId="0" borderId="0">
      <alignment horizontal="center"/>
    </xf>
    <xf numFmtId="0" fontId="61" fillId="30" borderId="0">
      <alignment horizontal="center"/>
    </xf>
    <xf numFmtId="0" fontId="62" fillId="0" borderId="0">
      <alignment vertical="top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2" fontId="66" fillId="31" borderId="0" applyAlignment="0">
      <alignment horizontal="right"/>
      <protection locked="0"/>
    </xf>
    <xf numFmtId="177" fontId="67" fillId="0" borderId="0">
      <alignment vertical="top"/>
    </xf>
    <xf numFmtId="38" fontId="67" fillId="0" borderId="0">
      <alignment vertical="top"/>
    </xf>
    <xf numFmtId="38" fontId="67" fillId="0" borderId="0">
      <alignment vertical="top"/>
    </xf>
    <xf numFmtId="0" fontId="68" fillId="32" borderId="0"/>
    <xf numFmtId="0" fontId="69" fillId="33" borderId="0"/>
    <xf numFmtId="0" fontId="8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1" fillId="0" borderId="0"/>
    <xf numFmtId="184" fontId="71" fillId="0" borderId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194" fontId="73" fillId="0" borderId="12">
      <alignment horizontal="center" vertical="center" wrapText="1"/>
    </xf>
    <xf numFmtId="0" fontId="74" fillId="12" borderId="18" applyNumberFormat="0" applyAlignment="0" applyProtection="0"/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177" fontId="15" fillId="0" borderId="0">
      <alignment vertical="top"/>
    </xf>
    <xf numFmtId="177" fontId="15" fillId="2" borderId="0">
      <alignment vertical="top"/>
    </xf>
    <xf numFmtId="38" fontId="15" fillId="2" borderId="0">
      <alignment vertical="top"/>
    </xf>
    <xf numFmtId="38" fontId="15" fillId="2" borderId="0">
      <alignment vertical="top"/>
    </xf>
    <xf numFmtId="38" fontId="15" fillId="0" borderId="0">
      <alignment vertical="top"/>
    </xf>
    <xf numFmtId="195" fontId="15" fillId="3" borderId="0">
      <alignment vertical="top"/>
    </xf>
    <xf numFmtId="38" fontId="15" fillId="0" borderId="0">
      <alignment vertical="top"/>
    </xf>
    <xf numFmtId="0" fontId="76" fillId="0" borderId="25" applyNumberFormat="0" applyFill="0" applyAlignment="0" applyProtection="0"/>
    <xf numFmtId="164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78" fillId="0" borderId="12">
      <alignment horizontal="right"/>
      <protection locked="0"/>
    </xf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21" fillId="0" borderId="26" applyFont="0" applyBorder="0">
      <alignment horizontal="center" vertical="center"/>
    </xf>
    <xf numFmtId="0" fontId="79" fillId="34" borderId="0" applyNumberFormat="0" applyBorder="0" applyAlignment="0" applyProtection="0"/>
    <xf numFmtId="0" fontId="25" fillId="0" borderId="2"/>
    <xf numFmtId="0" fontId="80" fillId="0" borderId="0" applyNumberFormat="0" applyFill="0" applyBorder="0" applyAlignment="0" applyProtection="0"/>
    <xf numFmtId="201" fontId="21" fillId="0" borderId="0"/>
    <xf numFmtId="0" fontId="8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alignment horizontal="right"/>
    </xf>
    <xf numFmtId="0" fontId="21" fillId="0" borderId="0"/>
    <xf numFmtId="0" fontId="82" fillId="0" borderId="0"/>
    <xf numFmtId="0" fontId="38" fillId="0" borderId="0" applyFill="0" applyBorder="0" applyProtection="0">
      <alignment vertical="center"/>
    </xf>
    <xf numFmtId="0" fontId="83" fillId="0" borderId="0"/>
    <xf numFmtId="0" fontId="13" fillId="0" borderId="0"/>
    <xf numFmtId="0" fontId="11" fillId="0" borderId="0"/>
    <xf numFmtId="0" fontId="10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202" fontId="21" fillId="0" borderId="0" applyFont="0" applyAlignment="0">
      <alignment horizontal="center"/>
    </xf>
    <xf numFmtId="20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57" fillId="0" borderId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0" fontId="84" fillId="17" borderId="28" applyNumberFormat="0" applyAlignment="0" applyProtection="0"/>
    <xf numFmtId="1" fontId="85" fillId="0" borderId="0" applyProtection="0">
      <alignment horizontal="right" vertical="center"/>
    </xf>
    <xf numFmtId="49" fontId="86" fillId="0" borderId="29" applyFill="0" applyProtection="0">
      <alignment vertical="center"/>
    </xf>
    <xf numFmtId="9" fontId="13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7" fillId="4" borderId="30"/>
    <xf numFmtId="37" fontId="87" fillId="4" borderId="30"/>
    <xf numFmtId="0" fontId="88" fillId="0" borderId="0" applyNumberFormat="0">
      <alignment horizontal="left"/>
    </xf>
    <xf numFmtId="207" fontId="89" fillId="0" borderId="31" applyBorder="0">
      <alignment horizontal="right"/>
      <protection locked="0"/>
    </xf>
    <xf numFmtId="49" fontId="90" fillId="0" borderId="12" applyNumberFormat="0">
      <alignment horizontal="left" vertical="center"/>
    </xf>
    <xf numFmtId="0" fontId="91" fillId="0" borderId="32">
      <alignment vertical="center"/>
    </xf>
    <xf numFmtId="4" fontId="92" fillId="4" borderId="28" applyNumberFormat="0" applyProtection="0">
      <alignment vertical="center"/>
    </xf>
    <xf numFmtId="4" fontId="93" fillId="4" borderId="28" applyNumberFormat="0" applyProtection="0">
      <alignment vertical="center"/>
    </xf>
    <xf numFmtId="4" fontId="92" fillId="4" borderId="28" applyNumberFormat="0" applyProtection="0">
      <alignment horizontal="left" vertical="center" indent="1"/>
    </xf>
    <xf numFmtId="4" fontId="92" fillId="4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4" fontId="92" fillId="36" borderId="28" applyNumberFormat="0" applyProtection="0">
      <alignment horizontal="right" vertical="center"/>
    </xf>
    <xf numFmtId="4" fontId="92" fillId="37" borderId="28" applyNumberFormat="0" applyProtection="0">
      <alignment horizontal="right" vertical="center"/>
    </xf>
    <xf numFmtId="4" fontId="92" fillId="38" borderId="28" applyNumberFormat="0" applyProtection="0">
      <alignment horizontal="right" vertical="center"/>
    </xf>
    <xf numFmtId="4" fontId="92" fillId="39" borderId="28" applyNumberFormat="0" applyProtection="0">
      <alignment horizontal="right" vertical="center"/>
    </xf>
    <xf numFmtId="4" fontId="92" fillId="40" borderId="28" applyNumberFormat="0" applyProtection="0">
      <alignment horizontal="right" vertical="center"/>
    </xf>
    <xf numFmtId="4" fontId="92" fillId="41" borderId="28" applyNumberFormat="0" applyProtection="0">
      <alignment horizontal="right" vertical="center"/>
    </xf>
    <xf numFmtId="4" fontId="92" fillId="42" borderId="28" applyNumberFormat="0" applyProtection="0">
      <alignment horizontal="right" vertical="center"/>
    </xf>
    <xf numFmtId="4" fontId="92" fillId="43" borderId="28" applyNumberFormat="0" applyProtection="0">
      <alignment horizontal="right" vertical="center"/>
    </xf>
    <xf numFmtId="4" fontId="92" fillId="44" borderId="28" applyNumberFormat="0" applyProtection="0">
      <alignment horizontal="right" vertical="center"/>
    </xf>
    <xf numFmtId="4" fontId="94" fillId="45" borderId="28" applyNumberFormat="0" applyProtection="0">
      <alignment horizontal="left" vertical="center" indent="1"/>
    </xf>
    <xf numFmtId="4" fontId="92" fillId="46" borderId="33" applyNumberFormat="0" applyProtection="0">
      <alignment horizontal="left" vertical="center" indent="1"/>
    </xf>
    <xf numFmtId="4" fontId="95" fillId="47" borderId="0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4" fontId="3" fillId="46" borderId="28" applyNumberFormat="0" applyProtection="0">
      <alignment horizontal="left" vertical="center" indent="1"/>
    </xf>
    <xf numFmtId="4" fontId="3" fillId="48" borderId="28" applyNumberFormat="0" applyProtection="0">
      <alignment horizontal="left" vertical="center" indent="1"/>
    </xf>
    <xf numFmtId="0" fontId="13" fillId="48" borderId="28" applyNumberFormat="0" applyProtection="0">
      <alignment horizontal="left" vertical="center" indent="1"/>
    </xf>
    <xf numFmtId="0" fontId="13" fillId="48" borderId="28" applyNumberFormat="0" applyProtection="0">
      <alignment horizontal="left" vertical="center" indent="1"/>
    </xf>
    <xf numFmtId="0" fontId="13" fillId="49" borderId="28" applyNumberFormat="0" applyProtection="0">
      <alignment horizontal="left" vertical="center" indent="1"/>
    </xf>
    <xf numFmtId="0" fontId="13" fillId="49" borderId="28" applyNumberFormat="0" applyProtection="0">
      <alignment horizontal="left" vertical="center" indent="1"/>
    </xf>
    <xf numFmtId="0" fontId="13" fillId="2" borderId="28" applyNumberFormat="0" applyProtection="0">
      <alignment horizontal="left" vertical="center" indent="1"/>
    </xf>
    <xf numFmtId="0" fontId="13" fillId="2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21" fillId="0" borderId="0"/>
    <xf numFmtId="4" fontId="92" fillId="50" borderId="28" applyNumberFormat="0" applyProtection="0">
      <alignment vertical="center"/>
    </xf>
    <xf numFmtId="4" fontId="93" fillId="50" borderId="28" applyNumberFormat="0" applyProtection="0">
      <alignment vertical="center"/>
    </xf>
    <xf numFmtId="4" fontId="92" fillId="50" borderId="28" applyNumberFormat="0" applyProtection="0">
      <alignment horizontal="left" vertical="center" indent="1"/>
    </xf>
    <xf numFmtId="4" fontId="92" fillId="50" borderId="28" applyNumberFormat="0" applyProtection="0">
      <alignment horizontal="left" vertical="center" indent="1"/>
    </xf>
    <xf numFmtId="4" fontId="92" fillId="46" borderId="28" applyNumberFormat="0" applyProtection="0">
      <alignment horizontal="right" vertical="center"/>
    </xf>
    <xf numFmtId="4" fontId="93" fillId="46" borderId="28" applyNumberFormat="0" applyProtection="0">
      <alignment horizontal="right" vertical="center"/>
    </xf>
    <xf numFmtId="0" fontId="13" fillId="5" borderId="28" applyNumberFormat="0" applyProtection="0">
      <alignment horizontal="left" vertical="center" indent="1"/>
    </xf>
    <xf numFmtId="0" fontId="13" fillId="5" borderId="28" applyNumberFormat="0" applyProtection="0">
      <alignment horizontal="left" vertical="center" indent="1"/>
    </xf>
    <xf numFmtId="0" fontId="96" fillId="0" borderId="0"/>
    <xf numFmtId="4" fontId="97" fillId="46" borderId="28" applyNumberFormat="0" applyProtection="0">
      <alignment horizontal="right" vertical="center"/>
    </xf>
    <xf numFmtId="0" fontId="98" fillId="0" borderId="0">
      <alignment horizontal="left" vertical="center" wrapText="1"/>
    </xf>
    <xf numFmtId="208" fontId="99" fillId="0" borderId="12">
      <alignment horizontal="left" vertical="center"/>
      <protection locked="0"/>
    </xf>
    <xf numFmtId="0" fontId="13" fillId="0" borderId="0"/>
    <xf numFmtId="0" fontId="11" fillId="0" borderId="0"/>
    <xf numFmtId="2" fontId="100" fillId="51" borderId="34" applyProtection="0"/>
    <xf numFmtId="2" fontId="100" fillId="51" borderId="34" applyProtection="0"/>
    <xf numFmtId="2" fontId="101" fillId="0" borderId="0" applyFill="0" applyBorder="0" applyProtection="0"/>
    <xf numFmtId="2" fontId="18" fillId="0" borderId="0" applyFill="0" applyBorder="0" applyProtection="0"/>
    <xf numFmtId="2" fontId="18" fillId="52" borderId="34" applyProtection="0"/>
    <xf numFmtId="2" fontId="18" fillId="53" borderId="34" applyProtection="0"/>
    <xf numFmtId="2" fontId="18" fillId="54" borderId="34" applyProtection="0"/>
    <xf numFmtId="2" fontId="18" fillId="54" borderId="34" applyProtection="0">
      <alignment horizontal="center"/>
    </xf>
    <xf numFmtId="2" fontId="18" fillId="53" borderId="34" applyProtection="0">
      <alignment horizontal="center"/>
    </xf>
    <xf numFmtId="0" fontId="102" fillId="0" borderId="0" applyBorder="0" applyProtection="0">
      <alignment vertical="center"/>
    </xf>
    <xf numFmtId="0" fontId="102" fillId="0" borderId="29" applyBorder="0" applyProtection="0">
      <alignment horizontal="right" vertical="center"/>
    </xf>
    <xf numFmtId="0" fontId="103" fillId="55" borderId="0" applyBorder="0" applyProtection="0">
      <alignment horizontal="centerContinuous" vertical="center"/>
    </xf>
    <xf numFmtId="0" fontId="103" fillId="56" borderId="29" applyBorder="0" applyProtection="0">
      <alignment horizontal="centerContinuous" vertical="center"/>
    </xf>
    <xf numFmtId="0" fontId="104" fillId="0" borderId="0"/>
    <xf numFmtId="177" fontId="105" fillId="57" borderId="0">
      <alignment horizontal="right" vertical="top"/>
    </xf>
    <xf numFmtId="38" fontId="105" fillId="57" borderId="0">
      <alignment horizontal="right" vertical="top"/>
    </xf>
    <xf numFmtId="38" fontId="105" fillId="57" borderId="0">
      <alignment horizontal="right" vertical="top"/>
    </xf>
    <xf numFmtId="0" fontId="83" fillId="0" borderId="0"/>
    <xf numFmtId="0" fontId="106" fillId="0" borderId="0" applyFill="0" applyBorder="0" applyProtection="0">
      <alignment horizontal="left"/>
    </xf>
    <xf numFmtId="0" fontId="55" fillId="0" borderId="35" applyFill="0" applyBorder="0" applyProtection="0">
      <alignment horizontal="left" vertical="top"/>
    </xf>
    <xf numFmtId="0" fontId="107" fillId="0" borderId="0">
      <alignment horizontal="centerContinuous"/>
    </xf>
    <xf numFmtId="4" fontId="26" fillId="58" borderId="0">
      <alignment horizontal="right"/>
    </xf>
    <xf numFmtId="4" fontId="26" fillId="58" borderId="0">
      <alignment horizontal="right"/>
    </xf>
    <xf numFmtId="0" fontId="108" fillId="0" borderId="35" applyFill="0" applyBorder="0" applyProtection="0"/>
    <xf numFmtId="0" fontId="108" fillId="0" borderId="0"/>
    <xf numFmtId="0" fontId="109" fillId="0" borderId="0" applyFill="0" applyBorder="0" applyProtection="0"/>
    <xf numFmtId="0" fontId="110" fillId="0" borderId="0"/>
    <xf numFmtId="0" fontId="111" fillId="0" borderId="0" applyNumberFormat="0" applyFill="0" applyBorder="0" applyAlignment="0" applyProtection="0"/>
    <xf numFmtId="0" fontId="112" fillId="59" borderId="36" applyNumberFormat="0">
      <alignment horizontal="center" vertical="center"/>
    </xf>
    <xf numFmtId="49" fontId="113" fillId="49" borderId="37" applyNumberFormat="0">
      <alignment horizontal="center" vertical="center"/>
    </xf>
    <xf numFmtId="0" fontId="39" fillId="0" borderId="38" applyNumberFormat="0" applyFont="0" applyFill="0" applyAlignment="0" applyProtection="0"/>
    <xf numFmtId="0" fontId="39" fillId="0" borderId="38" applyNumberFormat="0" applyFont="0" applyFill="0" applyAlignment="0" applyProtection="0"/>
    <xf numFmtId="0" fontId="114" fillId="0" borderId="22" applyFill="0" applyBorder="0" applyProtection="0">
      <alignment vertical="center"/>
    </xf>
    <xf numFmtId="0" fontId="115" fillId="0" borderId="0">
      <alignment horizontal="fill"/>
    </xf>
    <xf numFmtId="0" fontId="57" fillId="0" borderId="0"/>
    <xf numFmtId="0" fontId="116" fillId="0" borderId="0" applyNumberFormat="0" applyFill="0" applyBorder="0" applyAlignment="0" applyProtection="0"/>
    <xf numFmtId="0" fontId="117" fillId="0" borderId="29" applyBorder="0" applyProtection="0">
      <alignment horizontal="right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4" fontId="19" fillId="0" borderId="20">
      <protection locked="0"/>
    </xf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118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0" fontId="74" fillId="12" borderId="18" applyNumberFormat="0" applyAlignment="0" applyProtection="0"/>
    <xf numFmtId="3" fontId="119" fillId="0" borderId="0">
      <alignment horizontal="center" vertical="center" textRotation="90" wrapText="1"/>
    </xf>
    <xf numFmtId="209" fontId="19" fillId="0" borderId="12">
      <alignment vertical="top" wrapText="1"/>
    </xf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120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84" fillId="17" borderId="2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1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35" fillId="17" borderId="18" applyNumberFormat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10" fontId="126" fillId="0" borderId="12">
      <alignment vertical="top" wrapText="1"/>
    </xf>
    <xf numFmtId="4" fontId="127" fillId="0" borderId="12">
      <alignment horizontal="left" vertical="center"/>
    </xf>
    <xf numFmtId="4" fontId="127" fillId="0" borderId="12"/>
    <xf numFmtId="4" fontId="127" fillId="60" borderId="12"/>
    <xf numFmtId="4" fontId="127" fillId="61" borderId="12"/>
    <xf numFmtId="4" fontId="128" fillId="62" borderId="12"/>
    <xf numFmtId="4" fontId="129" fillId="2" borderId="12"/>
    <xf numFmtId="4" fontId="130" fillId="0" borderId="12">
      <alignment horizontal="center" wrapText="1"/>
    </xf>
    <xf numFmtId="210" fontId="127" fillId="0" borderId="12"/>
    <xf numFmtId="210" fontId="126" fillId="0" borderId="12">
      <alignment horizontal="center" vertical="center" wrapText="1"/>
    </xf>
    <xf numFmtId="210" fontId="126" fillId="0" borderId="12">
      <alignment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1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13" fillId="0" borderId="0"/>
    <xf numFmtId="0" fontId="13" fillId="0" borderId="0"/>
    <xf numFmtId="0" fontId="131" fillId="0" borderId="0" applyBorder="0">
      <alignment horizontal="center" vertical="center" wrapText="1"/>
    </xf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3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2" fillId="0" borderId="39" applyNumberFormat="0" applyFill="0" applyAlignment="0" applyProtection="0"/>
    <xf numFmtId="0" fontId="134" fillId="0" borderId="40" applyNumberFormat="0" applyFill="0" applyAlignment="0" applyProtection="0"/>
    <xf numFmtId="0" fontId="5" fillId="0" borderId="15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5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65" fillId="0" borderId="24" applyNumberFormat="0" applyFill="0" applyAlignment="0" applyProtection="0"/>
    <xf numFmtId="0" fontId="6" fillId="0" borderId="16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136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1" fillId="0" borderId="0" applyBorder="0">
      <alignment horizontal="center" vertical="center" wrapText="1"/>
    </xf>
    <xf numFmtId="208" fontId="137" fillId="0" borderId="0" applyProtection="0">
      <alignment horizontal="center"/>
    </xf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9" fillId="0" borderId="41" applyBorder="0">
      <alignment horizontal="center" vertical="center" wrapText="1"/>
    </xf>
    <xf numFmtId="184" fontId="40" fillId="28" borderId="20"/>
    <xf numFmtId="4" fontId="10" fillId="4" borderId="12" applyBorder="0">
      <alignment horizontal="right"/>
    </xf>
    <xf numFmtId="49" fontId="140" fillId="0" borderId="0" applyBorder="0">
      <alignment vertical="center"/>
    </xf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2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0" fontId="141" fillId="0" borderId="42" applyNumberFormat="0" applyFill="0" applyAlignment="0" applyProtection="0"/>
    <xf numFmtId="3" fontId="40" fillId="0" borderId="12" applyBorder="0">
      <alignment vertical="center"/>
    </xf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143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36" fillId="27" borderId="21" applyNumberFormat="0" applyAlignment="0" applyProtection="0"/>
    <xf numFmtId="0" fontId="21" fillId="0" borderId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174" fontId="80" fillId="3" borderId="0" applyFill="0">
      <alignment wrapText="1"/>
    </xf>
    <xf numFmtId="0" fontId="139" fillId="0" borderId="0">
      <alignment horizontal="center" vertical="top" wrapText="1"/>
    </xf>
    <xf numFmtId="0" fontId="144" fillId="0" borderId="0">
      <alignment horizontal="center" vertical="center" wrapText="1"/>
    </xf>
    <xf numFmtId="0" fontId="144" fillId="0" borderId="0">
      <alignment horizontal="center" vertical="center" wrapText="1"/>
    </xf>
    <xf numFmtId="174" fontId="139" fillId="0" borderId="0">
      <alignment horizontal="center" vertical="top" wrapText="1"/>
    </xf>
    <xf numFmtId="170" fontId="145" fillId="3" borderId="12">
      <alignment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6" fontId="146" fillId="0" borderId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49" fontId="119" fillId="0" borderId="12">
      <alignment horizontal="right" vertical="top" wrapText="1"/>
    </xf>
    <xf numFmtId="172" fontId="148" fillId="0" borderId="0">
      <alignment horizontal="right" vertical="top" wrapText="1"/>
    </xf>
    <xf numFmtId="0" fontId="4" fillId="0" borderId="0"/>
    <xf numFmtId="0" fontId="1" fillId="0" borderId="0"/>
    <xf numFmtId="0" fontId="1" fillId="0" borderId="0"/>
    <xf numFmtId="49" fontId="10" fillId="0" borderId="0" applyBorder="0">
      <alignment vertical="top"/>
    </xf>
    <xf numFmtId="0" fontId="4" fillId="0" borderId="0"/>
    <xf numFmtId="0" fontId="4" fillId="0" borderId="0"/>
    <xf numFmtId="0" fontId="149" fillId="0" borderId="0"/>
    <xf numFmtId="0" fontId="13" fillId="0" borderId="0"/>
    <xf numFmtId="0" fontId="13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4" fillId="0" borderId="0"/>
    <xf numFmtId="0" fontId="15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0" fillId="0" borderId="0" applyBorder="0">
      <alignment vertical="top"/>
    </xf>
    <xf numFmtId="0" fontId="26" fillId="0" borderId="0"/>
    <xf numFmtId="0" fontId="26" fillId="0" borderId="0"/>
    <xf numFmtId="49" fontId="1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0" fillId="0" borderId="0"/>
    <xf numFmtId="0" fontId="21" fillId="0" borderId="0"/>
    <xf numFmtId="0" fontId="14" fillId="0" borderId="0">
      <alignment horizontal="left"/>
    </xf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21" fillId="0" borderId="0"/>
    <xf numFmtId="0" fontId="153" fillId="0" borderId="0"/>
    <xf numFmtId="0" fontId="21" fillId="0" borderId="0"/>
    <xf numFmtId="0" fontId="13" fillId="0" borderId="0"/>
    <xf numFmtId="0" fontId="21" fillId="0" borderId="0"/>
    <xf numFmtId="0" fontId="150" fillId="0" borderId="0"/>
    <xf numFmtId="0" fontId="150" fillId="0" borderId="0"/>
    <xf numFmtId="49" fontId="10" fillId="0" borderId="0" applyBorder="0">
      <alignment vertical="top"/>
    </xf>
    <xf numFmtId="0" fontId="150" fillId="0" borderId="0"/>
    <xf numFmtId="0" fontId="21" fillId="0" borderId="0"/>
    <xf numFmtId="0" fontId="13" fillId="0" borderId="0" applyNumberFormat="0" applyFont="0" applyFill="0" applyBorder="0" applyAlignment="0" applyProtection="0">
      <alignment vertical="top"/>
    </xf>
    <xf numFmtId="0" fontId="153" fillId="0" borderId="0"/>
    <xf numFmtId="0" fontId="13" fillId="0" borderId="0"/>
    <xf numFmtId="0" fontId="26" fillId="0" borderId="0"/>
    <xf numFmtId="0" fontId="26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152" fillId="44" borderId="0" applyNumberFormat="0" applyBorder="0" applyAlignment="0">
      <alignment horizontal="left" vertical="center"/>
    </xf>
    <xf numFmtId="0" fontId="154" fillId="0" borderId="0"/>
    <xf numFmtId="0" fontId="19" fillId="0" borderId="0"/>
    <xf numFmtId="0" fontId="21" fillId="0" borderId="0"/>
    <xf numFmtId="0" fontId="153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53" fillId="0" borderId="0"/>
    <xf numFmtId="0" fontId="26" fillId="0" borderId="0"/>
    <xf numFmtId="0" fontId="21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49" fontId="10" fillId="44" borderId="0" applyBorder="0">
      <alignment vertical="top"/>
    </xf>
    <xf numFmtId="0" fontId="13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54" fillId="0" borderId="0"/>
    <xf numFmtId="0" fontId="13" fillId="0" borderId="0"/>
    <xf numFmtId="0" fontId="21" fillId="0" borderId="0"/>
    <xf numFmtId="0" fontId="21" fillId="0" borderId="0"/>
    <xf numFmtId="0" fontId="155" fillId="0" borderId="0"/>
    <xf numFmtId="0" fontId="1" fillId="0" borderId="0"/>
    <xf numFmtId="0" fontId="1" fillId="0" borderId="0"/>
    <xf numFmtId="0" fontId="21" fillId="0" borderId="0"/>
    <xf numFmtId="212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2" fontId="53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6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0" fillId="0" borderId="0" applyBorder="0">
      <alignment vertical="top"/>
    </xf>
    <xf numFmtId="0" fontId="4" fillId="0" borderId="0"/>
    <xf numFmtId="0" fontId="1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" fontId="156" fillId="0" borderId="12">
      <alignment horizontal="left"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1" fillId="0" borderId="0" applyFont="0" applyFill="0" applyBorder="0" applyProtection="0">
      <alignment horizontal="center" vertical="center" wrapText="1"/>
    </xf>
    <xf numFmtId="0" fontId="21" fillId="0" borderId="0" applyNumberFormat="0" applyFont="0" applyFill="0" applyBorder="0" applyProtection="0">
      <alignment horizontal="justify" vertical="center" wrapText="1"/>
    </xf>
    <xf numFmtId="210" fontId="137" fillId="0" borderId="12">
      <alignment vertical="top"/>
    </xf>
    <xf numFmtId="172" fontId="158" fillId="4" borderId="30" applyNumberFormat="0" applyBorder="0" applyAlignment="0">
      <alignment vertical="center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1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26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21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4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27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27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0" fontId="13" fillId="35" borderId="27" applyNumberFormat="0" applyFont="0" applyAlignment="0" applyProtection="0"/>
    <xf numFmtId="49" fontId="128" fillId="0" borderId="17">
      <alignment horizontal="left"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213" fontId="160" fillId="0" borderId="12"/>
    <xf numFmtId="0" fontId="21" fillId="0" borderId="12" applyNumberFormat="0" applyFont="0" applyFill="0" applyAlignment="0" applyProtection="0"/>
    <xf numFmtId="3" fontId="161" fillId="63" borderId="17">
      <alignment horizontal="justify" vertical="center"/>
    </xf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62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0" fontId="12" fillId="0" borderId="0"/>
    <xf numFmtId="38" fontId="14" fillId="0" borderId="0">
      <alignment vertical="top"/>
    </xf>
    <xf numFmtId="0" fontId="11" fillId="0" borderId="0"/>
    <xf numFmtId="177" fontId="14" fillId="0" borderId="0">
      <alignment vertical="top"/>
    </xf>
    <xf numFmtId="49" fontId="148" fillId="0" borderId="0"/>
    <xf numFmtId="49" fontId="163" fillId="0" borderId="0">
      <alignment vertical="top"/>
    </xf>
    <xf numFmtId="3" fontId="164" fillId="0" borderId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38" fontId="20" fillId="0" borderId="0" applyFont="0" applyFill="0" applyBorder="0" applyAlignment="0" applyProtection="0"/>
    <xf numFmtId="3" fontId="166" fillId="0" borderId="17" applyFont="0" applyBorder="0">
      <alignment horizontal="right"/>
      <protection locked="0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14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217" fontId="21" fillId="0" borderId="0" applyFont="0" applyFill="0" applyBorder="0" applyAlignment="0" applyProtection="0"/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43" applyBorder="0">
      <alignment horizontal="right"/>
    </xf>
    <xf numFmtId="4" fontId="10" fillId="3" borderId="43" applyBorder="0">
      <alignment horizontal="right"/>
    </xf>
    <xf numFmtId="4" fontId="10" fillId="64" borderId="44" applyBorder="0">
      <alignment horizontal="right"/>
    </xf>
    <xf numFmtId="4" fontId="10" fillId="64" borderId="44" applyBorder="0">
      <alignment horizontal="right"/>
    </xf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171" fontId="19" fillId="0" borderId="17">
      <alignment vertical="top" wrapText="1"/>
    </xf>
    <xf numFmtId="189" fontId="21" fillId="0" borderId="12" applyFont="0" applyFill="0" applyBorder="0" applyProtection="0">
      <alignment horizontal="center" vertical="center"/>
    </xf>
    <xf numFmtId="3" fontId="21" fillId="0" borderId="0" applyFont="0" applyBorder="0">
      <alignment horizontal="center"/>
    </xf>
    <xf numFmtId="168" fontId="22" fillId="0" borderId="0">
      <protection locked="0"/>
    </xf>
    <xf numFmtId="49" fontId="126" fillId="0" borderId="12">
      <alignment horizontal="center" vertical="center" wrapText="1"/>
    </xf>
    <xf numFmtId="0" fontId="19" fillId="0" borderId="12" applyBorder="0">
      <alignment horizontal="center" vertical="center" wrapText="1"/>
    </xf>
    <xf numFmtId="49" fontId="126" fillId="0" borderId="12">
      <alignment horizontal="center" vertical="center" wrapText="1"/>
    </xf>
    <xf numFmtId="49" fontId="98" fillId="0" borderId="12" applyNumberFormat="0" applyFill="0" applyAlignment="0" applyProtection="0"/>
    <xf numFmtId="170" fontId="21" fillId="0" borderId="0"/>
    <xf numFmtId="0" fontId="74" fillId="12" borderId="18" applyNumberFormat="0" applyAlignment="0" applyProtection="0"/>
    <xf numFmtId="0" fontId="13" fillId="0" borderId="0"/>
    <xf numFmtId="0" fontId="168" fillId="0" borderId="0"/>
    <xf numFmtId="0" fontId="168" fillId="35" borderId="27" applyNumberFormat="0" applyFont="0" applyAlignment="0" applyProtection="0"/>
    <xf numFmtId="0" fontId="168" fillId="0" borderId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35" borderId="27" applyNumberFormat="0" applyFont="0" applyAlignment="0" applyProtection="0"/>
    <xf numFmtId="0" fontId="168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8" fillId="21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173" fillId="68" borderId="4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74" fillId="12" borderId="18"/>
    <xf numFmtId="0" fontId="174" fillId="69" borderId="49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84" fillId="17" borderId="28"/>
    <xf numFmtId="0" fontId="175" fillId="69" borderId="4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35" fillId="17" borderId="18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2" fillId="0" borderId="39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134" fillId="0" borderId="40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24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141" fillId="0" borderId="42"/>
    <xf numFmtId="0" fontId="36" fillId="70" borderId="5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36" fillId="27" borderId="21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6" fillId="67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28" fillId="21" borderId="0"/>
    <xf numFmtId="0" fontId="28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1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9" borderId="0"/>
    <xf numFmtId="0" fontId="28" fillId="1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6" fillId="12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8" borderId="0"/>
    <xf numFmtId="0" fontId="26" fillId="10" borderId="0"/>
    <xf numFmtId="0" fontId="26" fillId="12" borderId="0"/>
    <xf numFmtId="0" fontId="26" fillId="12" borderId="0"/>
    <xf numFmtId="0" fontId="26" fillId="12" borderId="0"/>
    <xf numFmtId="0" fontId="26" fillId="10" borderId="0"/>
    <xf numFmtId="0" fontId="26" fillId="10" borderId="0"/>
    <xf numFmtId="0" fontId="28" fillId="19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8" fillId="18" borderId="0"/>
    <xf numFmtId="0" fontId="20" fillId="0" borderId="0"/>
    <xf numFmtId="0" fontId="20" fillId="0" borderId="0"/>
    <xf numFmtId="0" fontId="28" fillId="18" borderId="0"/>
    <xf numFmtId="0" fontId="26" fillId="15" borderId="0"/>
    <xf numFmtId="0" fontId="26" fillId="7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7" borderId="0"/>
    <xf numFmtId="0" fontId="26" fillId="11" borderId="0"/>
    <xf numFmtId="0" fontId="26" fillId="7" borderId="0"/>
    <xf numFmtId="0" fontId="26" fillId="7" borderId="0"/>
    <xf numFmtId="0" fontId="26" fillId="7" borderId="0"/>
    <xf numFmtId="0" fontId="28" fillId="19" borderId="0"/>
    <xf numFmtId="0" fontId="177" fillId="66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17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71" borderId="52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4" fillId="35" borderId="27"/>
    <xf numFmtId="0" fontId="179" fillId="0" borderId="50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18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1" fillId="65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28" fillId="14" borderId="0"/>
    <xf numFmtId="0" fontId="26" fillId="9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14" borderId="0"/>
    <xf numFmtId="0" fontId="26" fillId="10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1" borderId="0"/>
    <xf numFmtId="0" fontId="26" fillId="11" borderId="0"/>
    <xf numFmtId="0" fontId="26" fillId="11" borderId="0"/>
    <xf numFmtId="0" fontId="28" fillId="14" borderId="0"/>
    <xf numFmtId="0" fontId="26" fillId="11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8" fillId="14" borderId="0"/>
    <xf numFmtId="0" fontId="28" fillId="21" borderId="0"/>
    <xf numFmtId="0" fontId="28" fillId="14" borderId="0"/>
    <xf numFmtId="0" fontId="26" fillId="11" borderId="0"/>
    <xf numFmtId="0" fontId="28" fillId="21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16" borderId="0"/>
    <xf numFmtId="0" fontId="26" fillId="16" borderId="0"/>
    <xf numFmtId="0" fontId="26" fillId="12" borderId="0"/>
    <xf numFmtId="0" fontId="26" fillId="12" borderId="0"/>
    <xf numFmtId="0" fontId="26" fillId="12" borderId="0"/>
    <xf numFmtId="0" fontId="26" fillId="16" borderId="0"/>
    <xf numFmtId="0" fontId="26" fillId="12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6" borderId="0"/>
    <xf numFmtId="0" fontId="26" fillId="15" borderId="0"/>
    <xf numFmtId="0" fontId="26" fillId="15" borderId="0"/>
    <xf numFmtId="0" fontId="26" fillId="12" borderId="0"/>
    <xf numFmtId="0" fontId="26" fillId="15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15" borderId="0"/>
    <xf numFmtId="0" fontId="28" fillId="20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3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6" fillId="14" borderId="0"/>
    <xf numFmtId="0" fontId="26" fillId="14" borderId="0"/>
    <xf numFmtId="0" fontId="26" fillId="14" borderId="0"/>
    <xf numFmtId="0" fontId="28" fillId="18" borderId="0"/>
    <xf numFmtId="0" fontId="26" fillId="14" borderId="0"/>
    <xf numFmtId="0" fontId="26" fillId="10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4" borderId="0"/>
    <xf numFmtId="0" fontId="28" fillId="20" borderId="0"/>
    <xf numFmtId="0" fontId="28" fillId="15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5" borderId="0"/>
    <xf numFmtId="0" fontId="26" fillId="15" borderId="0"/>
    <xf numFmtId="0" fontId="26" fillId="15" borderId="0"/>
    <xf numFmtId="0" fontId="26" fillId="13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6" fillId="13" borderId="0"/>
    <xf numFmtId="0" fontId="28" fillId="20" borderId="0"/>
    <xf numFmtId="0" fontId="26" fillId="15" borderId="0"/>
    <xf numFmtId="0" fontId="28" fillId="21" borderId="0"/>
    <xf numFmtId="0" fontId="28" fillId="21" borderId="0"/>
    <xf numFmtId="0" fontId="28" fillId="19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8" fillId="14" borderId="0"/>
    <xf numFmtId="0" fontId="26" fillId="10" borderId="0"/>
    <xf numFmtId="0" fontId="28" fillId="14" borderId="0"/>
    <xf numFmtId="0" fontId="28" fillId="19" borderId="0"/>
    <xf numFmtId="0" fontId="28" fillId="21" borderId="0"/>
    <xf numFmtId="0" fontId="26" fillId="16" borderId="0"/>
    <xf numFmtId="0" fontId="28" fillId="19" borderId="0"/>
    <xf numFmtId="0" fontId="28" fillId="14" borderId="0"/>
    <xf numFmtId="0" fontId="28" fillId="19" borderId="0"/>
    <xf numFmtId="0" fontId="28" fillId="19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8" fillId="19" borderId="0"/>
    <xf numFmtId="0" fontId="28" fillId="19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8" fillId="15" borderId="0"/>
    <xf numFmtId="0" fontId="26" fillId="16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8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1" borderId="0"/>
    <xf numFmtId="0" fontId="28" fillId="20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19" borderId="0"/>
    <xf numFmtId="0" fontId="28" fillId="19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5" borderId="0"/>
    <xf numFmtId="0" fontId="28" fillId="15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0" borderId="0"/>
    <xf numFmtId="0" fontId="28" fillId="15" borderId="0"/>
    <xf numFmtId="0" fontId="28" fillId="20" borderId="0"/>
    <xf numFmtId="0" fontId="28" fillId="20" borderId="0"/>
    <xf numFmtId="0" fontId="28" fillId="19" borderId="0"/>
    <xf numFmtId="0" fontId="28" fillId="14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4" borderId="0"/>
    <xf numFmtId="0" fontId="28" fillId="19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6" fillId="16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1" borderId="0"/>
    <xf numFmtId="0" fontId="28" fillId="21" borderId="0"/>
    <xf numFmtId="0" fontId="28" fillId="21" borderId="0"/>
    <xf numFmtId="0" fontId="28" fillId="15" borderId="0"/>
    <xf numFmtId="0" fontId="28" fillId="21" borderId="0"/>
    <xf numFmtId="0" fontId="28" fillId="21" borderId="0"/>
    <xf numFmtId="0" fontId="28" fillId="15" borderId="0"/>
    <xf numFmtId="0" fontId="28" fillId="18" borderId="0"/>
    <xf numFmtId="0" fontId="28" fillId="15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5" borderId="0"/>
    <xf numFmtId="0" fontId="26" fillId="16" borderId="0"/>
    <xf numFmtId="0" fontId="28" fillId="19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8" borderId="0"/>
    <xf numFmtId="0" fontId="28" fillId="20" borderId="0"/>
    <xf numFmtId="0" fontId="26" fillId="13" borderId="0"/>
    <xf numFmtId="0" fontId="26" fillId="10" borderId="0"/>
    <xf numFmtId="0" fontId="28" fillId="20" borderId="0"/>
    <xf numFmtId="0" fontId="28" fillId="18" borderId="0"/>
    <xf numFmtId="0" fontId="28" fillId="18" borderId="0"/>
    <xf numFmtId="0" fontId="28" fillId="18" borderId="0"/>
    <xf numFmtId="0" fontId="26" fillId="10" borderId="0"/>
    <xf numFmtId="0" fontId="26" fillId="13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8" fillId="18" borderId="0"/>
    <xf numFmtId="0" fontId="28" fillId="18" borderId="0"/>
    <xf numFmtId="0" fontId="28" fillId="15" borderId="0"/>
    <xf numFmtId="0" fontId="28" fillId="18" borderId="0"/>
    <xf numFmtId="0" fontId="26" fillId="12" borderId="0"/>
    <xf numFmtId="0" fontId="28" fillId="18" borderId="0"/>
    <xf numFmtId="0" fontId="28" fillId="18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5" borderId="0"/>
    <xf numFmtId="0" fontId="26" fillId="15" borderId="0"/>
    <xf numFmtId="0" fontId="26" fillId="11" borderId="0"/>
    <xf numFmtId="0" fontId="26" fillId="15" borderId="0"/>
    <xf numFmtId="0" fontId="26" fillId="15" borderId="0"/>
    <xf numFmtId="0" fontId="28" fillId="20" borderId="0"/>
    <xf numFmtId="0" fontId="26" fillId="16" borderId="0"/>
    <xf numFmtId="0" fontId="28" fillId="15" borderId="0"/>
    <xf numFmtId="0" fontId="28" fillId="15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4" borderId="0"/>
    <xf numFmtId="0" fontId="26" fillId="16" borderId="0"/>
    <xf numFmtId="0" fontId="4" fillId="71" borderId="52"/>
    <xf numFmtId="0" fontId="28" fillId="15" borderId="0"/>
    <xf numFmtId="0" fontId="26" fillId="16" borderId="0"/>
    <xf numFmtId="0" fontId="26" fillId="16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6" borderId="0"/>
    <xf numFmtId="0" fontId="26" fillId="14" borderId="0"/>
    <xf numFmtId="0" fontId="26" fillId="10" borderId="0"/>
    <xf numFmtId="0" fontId="26" fillId="10" borderId="0"/>
    <xf numFmtId="0" fontId="26" fillId="14" borderId="0"/>
    <xf numFmtId="0" fontId="26" fillId="10" borderId="0"/>
    <xf numFmtId="0" fontId="26" fillId="10" borderId="0"/>
    <xf numFmtId="0" fontId="26" fillId="10" borderId="0"/>
    <xf numFmtId="0" fontId="26" fillId="14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9" borderId="0"/>
    <xf numFmtId="0" fontId="28" fillId="21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3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12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7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4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1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4" fillId="71" borderId="52"/>
    <xf numFmtId="0" fontId="26" fillId="15" borderId="0"/>
    <xf numFmtId="0" fontId="26" fillId="15" borderId="0"/>
    <xf numFmtId="0" fontId="26" fillId="15" borderId="0"/>
    <xf numFmtId="0" fontId="26" fillId="10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8" fillId="20" borderId="0"/>
    <xf numFmtId="0" fontId="26" fillId="16" borderId="0"/>
    <xf numFmtId="0" fontId="26" fillId="14" borderId="0"/>
    <xf numFmtId="0" fontId="26" fillId="14" borderId="0"/>
    <xf numFmtId="0" fontId="26" fillId="9" borderId="0"/>
    <xf numFmtId="0" fontId="26" fillId="14" borderId="0"/>
    <xf numFmtId="0" fontId="26" fillId="14" borderId="0"/>
    <xf numFmtId="0" fontId="26" fillId="14" borderId="0"/>
    <xf numFmtId="0" fontId="28" fillId="20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16" borderId="0"/>
    <xf numFmtId="0" fontId="26" fillId="13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7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8" fillId="14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4" fillId="71" borderId="52"/>
    <xf numFmtId="0" fontId="28" fillId="19" borderId="0"/>
    <xf numFmtId="0" fontId="28" fillId="19" borderId="0"/>
    <xf numFmtId="0" fontId="28" fillId="18" borderId="0"/>
    <xf numFmtId="0" fontId="26" fillId="10" borderId="0"/>
    <xf numFmtId="0" fontId="28" fillId="18" borderId="0"/>
    <xf numFmtId="0" fontId="26" fillId="15" borderId="0"/>
    <xf numFmtId="0" fontId="28" fillId="18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26" fillId="15" borderId="0"/>
    <xf numFmtId="0" fontId="26" fillId="15" borderId="0"/>
    <xf numFmtId="0" fontId="26" fillId="15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4" borderId="0"/>
    <xf numFmtId="0" fontId="28" fillId="19" borderId="0"/>
    <xf numFmtId="0" fontId="28" fillId="19" borderId="0"/>
    <xf numFmtId="0" fontId="26" fillId="14" borderId="0"/>
    <xf numFmtId="0" fontId="26" fillId="14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6" fillId="7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8" fillId="15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6" fillId="11" borderId="0"/>
    <xf numFmtId="0" fontId="28" fillId="15" borderId="0"/>
    <xf numFmtId="0" fontId="28" fillId="15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8" fillId="20" borderId="0"/>
    <xf numFmtId="0" fontId="28" fillId="20" borderId="0"/>
    <xf numFmtId="0" fontId="26" fillId="10" borderId="0"/>
    <xf numFmtId="0" fontId="28" fillId="20" borderId="0"/>
    <xf numFmtId="0" fontId="26" fillId="10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9" borderId="0"/>
    <xf numFmtId="0" fontId="28" fillId="14" borderId="0"/>
    <xf numFmtId="0" fontId="28" fillId="14" borderId="0"/>
    <xf numFmtId="0" fontId="26" fillId="15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4" borderId="0"/>
    <xf numFmtId="0" fontId="26" fillId="9" borderId="0"/>
    <xf numFmtId="0" fontId="26" fillId="9" borderId="0"/>
    <xf numFmtId="0" fontId="26" fillId="9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8" borderId="0"/>
    <xf numFmtId="0" fontId="26" fillId="15" borderId="0"/>
    <xf numFmtId="0" fontId="26" fillId="15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6" fillId="7" borderId="0"/>
    <xf numFmtId="0" fontId="26" fillId="14" borderId="0"/>
    <xf numFmtId="0" fontId="26" fillId="14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8" fillId="20" borderId="0"/>
    <xf numFmtId="0" fontId="28" fillId="20" borderId="0"/>
    <xf numFmtId="0" fontId="26" fillId="12" borderId="0"/>
    <xf numFmtId="0" fontId="28" fillId="20" borderId="0"/>
    <xf numFmtId="0" fontId="28" fillId="20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1" borderId="0"/>
    <xf numFmtId="0" fontId="26" fillId="13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4" fillId="71" borderId="52"/>
    <xf numFmtId="0" fontId="28" fillId="15" borderId="0"/>
    <xf numFmtId="0" fontId="28" fillId="15" borderId="0"/>
    <xf numFmtId="0" fontId="28" fillId="15" borderId="0"/>
    <xf numFmtId="0" fontId="26" fillId="10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10" borderId="0"/>
    <xf numFmtId="0" fontId="28" fillId="2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6" fillId="8" borderId="0"/>
    <xf numFmtId="0" fontId="28" fillId="14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7" borderId="0"/>
    <xf numFmtId="0" fontId="26" fillId="15" borderId="0"/>
    <xf numFmtId="0" fontId="26" fillId="15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4" fillId="71" borderId="52"/>
    <xf numFmtId="0" fontId="28" fillId="19" borderId="0"/>
    <xf numFmtId="0" fontId="28" fillId="21" borderId="0"/>
    <xf numFmtId="0" fontId="28" fillId="21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0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43" fontId="4" fillId="0" borderId="0" applyFont="0" applyFill="0" applyBorder="0" applyAlignment="0" applyProtection="0"/>
    <xf numFmtId="0" fontId="4" fillId="71" borderId="52"/>
    <xf numFmtId="43" fontId="4" fillId="0" borderId="0" applyFont="0" applyFill="0" applyBorder="0" applyAlignment="0" applyProtection="0"/>
    <xf numFmtId="0" fontId="182" fillId="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200" fillId="68" borderId="4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201" fillId="69" borderId="49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202" fillId="69" borderId="4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2" fillId="70" borderId="5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70" borderId="51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03" fillId="67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2" fillId="0" borderId="0"/>
    <xf numFmtId="0" fontId="182" fillId="0" borderId="0"/>
    <xf numFmtId="0" fontId="28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8" fillId="15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7" borderId="0"/>
    <xf numFmtId="0" fontId="183" fillId="1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204" fillId="6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20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2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206" fillId="0" borderId="50"/>
    <xf numFmtId="0" fontId="197" fillId="0" borderId="25"/>
    <xf numFmtId="0" fontId="197" fillId="0" borderId="25"/>
    <xf numFmtId="0" fontId="197" fillId="0" borderId="25"/>
    <xf numFmtId="0" fontId="197" fillId="0" borderId="25"/>
    <xf numFmtId="0" fontId="20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8" fillId="65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9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8" fillId="20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8" fillId="2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2" fillId="71" borderId="52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0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26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6" fillId="1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5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6" fillId="15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6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6" fillId="14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6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26" fillId="14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4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182" fillId="71" borderId="52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36" fillId="70" borderId="51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4" fillId="71" borderId="52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2"/>
    <xf numFmtId="0" fontId="183" fillId="1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2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20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2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4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3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3" fillId="13" borderId="0"/>
    <xf numFmtId="0" fontId="184" fillId="20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4" fillId="20" borderId="0"/>
    <xf numFmtId="0" fontId="184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4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1" borderId="0"/>
    <xf numFmtId="0" fontId="185" fillId="12" borderId="18"/>
    <xf numFmtId="0" fontId="184" fillId="21" borderId="0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3" fillId="12" borderId="0"/>
    <xf numFmtId="0" fontId="185" fillId="12" borderId="18"/>
    <xf numFmtId="0" fontId="183" fillId="12" borderId="0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5" fillId="12" borderId="18"/>
    <xf numFmtId="0" fontId="183" fillId="12" borderId="0"/>
    <xf numFmtId="0" fontId="183" fillId="12" borderId="0"/>
    <xf numFmtId="0" fontId="186" fillId="17" borderId="28"/>
    <xf numFmtId="0" fontId="183" fillId="12" borderId="0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3" fillId="12" borderId="0"/>
    <xf numFmtId="0" fontId="186" fillId="17" borderId="28"/>
    <xf numFmtId="0" fontId="183" fillId="12" borderId="0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6" fillId="17" borderId="28"/>
    <xf numFmtId="0" fontId="183" fillId="12" borderId="0"/>
    <xf numFmtId="0" fontId="183" fillId="12" borderId="0"/>
    <xf numFmtId="0" fontId="187" fillId="17" borderId="18"/>
    <xf numFmtId="0" fontId="183" fillId="12" borderId="0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3" fillId="12" borderId="0"/>
    <xf numFmtId="0" fontId="187" fillId="17" borderId="18"/>
    <xf numFmtId="0" fontId="183" fillId="12" borderId="0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7" fillId="17" borderId="18"/>
    <xf numFmtId="0" fontId="183" fillId="12" borderId="0"/>
    <xf numFmtId="0" fontId="184" fillId="21" borderId="0"/>
    <xf numFmtId="0" fontId="188" fillId="0" borderId="39"/>
    <xf numFmtId="0" fontId="184" fillId="19" borderId="0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4" fillId="18" borderId="0"/>
    <xf numFmtId="0" fontId="188" fillId="0" borderId="39"/>
    <xf numFmtId="0" fontId="184" fillId="18" borderId="0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8" fillId="0" borderId="39"/>
    <xf numFmtId="0" fontId="184" fillId="18" borderId="0"/>
    <xf numFmtId="0" fontId="184" fillId="18" borderId="0"/>
    <xf numFmtId="0" fontId="189" fillId="0" borderId="40"/>
    <xf numFmtId="0" fontId="184" fillId="18" borderId="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4" fillId="18" borderId="0"/>
    <xf numFmtId="0" fontId="189" fillId="0" borderId="40"/>
    <xf numFmtId="0" fontId="184" fillId="18" borderId="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9" fillId="0" borderId="40"/>
    <xf numFmtId="0" fontId="183" fillId="11" borderId="0"/>
    <xf numFmtId="0" fontId="183" fillId="11" borderId="0"/>
    <xf numFmtId="0" fontId="190" fillId="0" borderId="24"/>
    <xf numFmtId="0" fontId="183" fillId="11" borderId="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83" fillId="11" borderId="0"/>
    <xf numFmtId="0" fontId="190" fillId="0" borderId="24"/>
    <xf numFmtId="0" fontId="183" fillId="11" borderId="0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90" fillId="0" borderId="24"/>
    <xf numFmtId="0" fontId="183" fillId="11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83" fillId="11" borderId="0"/>
    <xf numFmtId="0" fontId="191" fillId="0" borderId="42"/>
    <xf numFmtId="0" fontId="183" fillId="11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84" fillId="18" borderId="0"/>
    <xf numFmtId="0" fontId="191" fillId="0" borderId="42"/>
    <xf numFmtId="0" fontId="184" fillId="18" borderId="0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91" fillId="0" borderId="42"/>
    <xf numFmtId="0" fontId="184" fillId="18" borderId="0"/>
    <xf numFmtId="0" fontId="184" fillId="18" borderId="0"/>
    <xf numFmtId="0" fontId="192" fillId="27" borderId="21"/>
    <xf numFmtId="0" fontId="184" fillId="18" borderId="0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84" fillId="18" borderId="0"/>
    <xf numFmtId="0" fontId="192" fillId="27" borderId="21"/>
    <xf numFmtId="0" fontId="184" fillId="19" borderId="0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92" fillId="27" borderId="21"/>
    <xf numFmtId="0" fontId="184" fillId="19" borderId="0"/>
    <xf numFmtId="0" fontId="184" fillId="19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95" fillId="8" borderId="0"/>
    <xf numFmtId="0" fontId="183" fillId="1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95" fillId="8" borderId="0"/>
    <xf numFmtId="0" fontId="184" fillId="19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2"/>
    <xf numFmtId="0" fontId="184" fillId="20" borderId="0"/>
    <xf numFmtId="0" fontId="182" fillId="35" borderId="27"/>
    <xf numFmtId="0" fontId="183" fillId="7" borderId="0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3" fillId="7" borderId="0"/>
    <xf numFmtId="0" fontId="182" fillId="35" borderId="27"/>
    <xf numFmtId="0" fontId="183" fillId="7" borderId="0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2" fillId="35" borderId="27"/>
    <xf numFmtId="0" fontId="183" fillId="7" borderId="0"/>
    <xf numFmtId="0" fontId="183" fillId="7" borderId="0"/>
    <xf numFmtId="0" fontId="197" fillId="0" borderId="25"/>
    <xf numFmtId="0" fontId="183" fillId="7" borderId="0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83" fillId="7" borderId="0"/>
    <xf numFmtId="0" fontId="197" fillId="0" borderId="25"/>
    <xf numFmtId="0" fontId="183" fillId="7" borderId="0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97" fillId="0" borderId="25"/>
    <xf numFmtId="0" fontId="183" fillId="7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10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0" borderId="0"/>
    <xf numFmtId="0" fontId="28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28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2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28" fillId="14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2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28" fillId="14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2"/>
    <xf numFmtId="0" fontId="28" fillId="18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6" fillId="16" borderId="0"/>
    <xf numFmtId="0" fontId="26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182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2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2"/>
    <xf numFmtId="0" fontId="183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2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71" borderId="52"/>
  </cellStyleXfs>
  <cellXfs count="317">
    <xf numFmtId="0" fontId="0" fillId="0" borderId="0" xfId="0"/>
    <xf numFmtId="0" fontId="4" fillId="0" borderId="0" xfId="2"/>
    <xf numFmtId="0" fontId="4" fillId="0" borderId="0" xfId="2" applyAlignment="1">
      <alignment horizontal="center" vertical="center" wrapText="1"/>
    </xf>
    <xf numFmtId="0" fontId="171" fillId="0" borderId="0" xfId="2" applyFont="1" applyAlignment="1">
      <alignment horizontal="center" vertical="center" wrapText="1"/>
    </xf>
    <xf numFmtId="0" fontId="4" fillId="0" borderId="0" xfId="3844"/>
    <xf numFmtId="0" fontId="4" fillId="0" borderId="0" xfId="2" applyAlignment="1">
      <alignment horizontal="center"/>
    </xf>
    <xf numFmtId="209" fontId="4" fillId="0" borderId="0" xfId="2" applyNumberFormat="1"/>
    <xf numFmtId="0" fontId="209" fillId="0" borderId="0" xfId="3844" applyFont="1"/>
    <xf numFmtId="0" fontId="209" fillId="0" borderId="0" xfId="2" applyFont="1"/>
    <xf numFmtId="209" fontId="4" fillId="0" borderId="0" xfId="2" applyNumberFormat="1" applyAlignment="1">
      <alignment horizontal="center" vertical="center" wrapText="1"/>
    </xf>
    <xf numFmtId="0" fontId="210" fillId="0" borderId="0" xfId="2" applyFont="1" applyAlignment="1">
      <alignment horizontal="center" vertical="center" wrapText="1"/>
    </xf>
    <xf numFmtId="0" fontId="211" fillId="0" borderId="0" xfId="2" applyFont="1" applyAlignment="1">
      <alignment horizontal="center" vertical="center" wrapText="1"/>
    </xf>
    <xf numFmtId="0" fontId="211" fillId="0" borderId="0" xfId="2" applyFont="1"/>
    <xf numFmtId="0" fontId="4" fillId="73" borderId="0" xfId="3844" applyFill="1"/>
    <xf numFmtId="0" fontId="4" fillId="73" borderId="0" xfId="2" applyFill="1"/>
    <xf numFmtId="0" fontId="212" fillId="73" borderId="0" xfId="3485" applyFont="1" applyFill="1" applyAlignment="1">
      <alignment vertical="center" wrapText="1"/>
    </xf>
    <xf numFmtId="49" fontId="4" fillId="73" borderId="2" xfId="2" applyNumberFormat="1" applyFill="1" applyBorder="1" applyAlignment="1">
      <alignment horizontal="left" vertical="center" wrapText="1"/>
    </xf>
    <xf numFmtId="0" fontId="217" fillId="0" borderId="0" xfId="0" applyFont="1"/>
    <xf numFmtId="0" fontId="217" fillId="0" borderId="0" xfId="0" applyFont="1" applyAlignment="1">
      <alignment horizontal="center"/>
    </xf>
    <xf numFmtId="0" fontId="218" fillId="0" borderId="0" xfId="0" applyFont="1"/>
    <xf numFmtId="43" fontId="217" fillId="0" borderId="0" xfId="0" applyNumberFormat="1" applyFont="1"/>
    <xf numFmtId="169" fontId="217" fillId="0" borderId="0" xfId="1" applyFont="1" applyBorder="1"/>
    <xf numFmtId="169" fontId="219" fillId="0" borderId="0" xfId="1" applyFont="1" applyBorder="1"/>
    <xf numFmtId="0" fontId="219" fillId="0" borderId="0" xfId="0" applyFont="1"/>
    <xf numFmtId="49" fontId="4" fillId="73" borderId="3" xfId="2" applyNumberFormat="1" applyFill="1" applyBorder="1" applyAlignment="1">
      <alignment horizontal="left" vertical="center" wrapText="1"/>
    </xf>
    <xf numFmtId="169" fontId="4" fillId="73" borderId="2" xfId="1" applyFont="1" applyFill="1" applyBorder="1" applyAlignment="1" applyProtection="1">
      <alignment horizontal="center" vertical="center" wrapText="1"/>
    </xf>
    <xf numFmtId="169" fontId="171" fillId="73" borderId="3" xfId="1" applyFont="1" applyFill="1" applyBorder="1" applyAlignment="1" applyProtection="1">
      <alignment horizontal="center" vertical="center" wrapText="1"/>
    </xf>
    <xf numFmtId="169" fontId="4" fillId="73" borderId="62" xfId="1" applyFont="1" applyFill="1" applyBorder="1" applyAlignment="1" applyProtection="1">
      <alignment horizontal="center" vertical="center" wrapText="1"/>
    </xf>
    <xf numFmtId="169" fontId="171" fillId="73" borderId="64" xfId="1" applyFont="1" applyFill="1" applyBorder="1" applyAlignment="1" applyProtection="1">
      <alignment horizontal="center" vertical="center" wrapText="1"/>
    </xf>
    <xf numFmtId="171" fontId="4" fillId="73" borderId="67" xfId="2" applyNumberFormat="1" applyFill="1" applyBorder="1" applyAlignment="1">
      <alignment horizontal="center" vertical="center" wrapText="1"/>
    </xf>
    <xf numFmtId="171" fontId="4" fillId="73" borderId="1" xfId="2" applyNumberFormat="1" applyFill="1" applyBorder="1" applyAlignment="1">
      <alignment horizontal="center" vertical="center" wrapText="1"/>
    </xf>
    <xf numFmtId="171" fontId="4" fillId="73" borderId="45" xfId="2" applyNumberFormat="1" applyFill="1" applyBorder="1" applyAlignment="1">
      <alignment horizontal="center" vertical="center" wrapText="1"/>
    </xf>
    <xf numFmtId="0" fontId="4" fillId="0" borderId="0" xfId="2" applyFill="1"/>
    <xf numFmtId="0" fontId="171" fillId="72" borderId="0" xfId="2" applyFont="1" applyFill="1"/>
    <xf numFmtId="0" fontId="171" fillId="73" borderId="5" xfId="2" applyFont="1" applyFill="1" applyBorder="1" applyAlignment="1">
      <alignment horizontal="center" vertical="center" wrapText="1"/>
    </xf>
    <xf numFmtId="0" fontId="171" fillId="73" borderId="2" xfId="2" applyFont="1" applyFill="1" applyBorder="1" applyAlignment="1">
      <alignment horizontal="center" vertical="center" wrapText="1"/>
    </xf>
    <xf numFmtId="0" fontId="171" fillId="73" borderId="53" xfId="2" applyFont="1" applyFill="1" applyBorder="1" applyAlignment="1">
      <alignment horizontal="center" vertical="center" wrapText="1"/>
    </xf>
    <xf numFmtId="0" fontId="171" fillId="73" borderId="3" xfId="2" applyFont="1" applyFill="1" applyBorder="1" applyAlignment="1">
      <alignment horizontal="center" vertical="center" wrapText="1"/>
    </xf>
    <xf numFmtId="0" fontId="171" fillId="73" borderId="6" xfId="4521" applyFont="1" applyFill="1" applyBorder="1" applyAlignment="1">
      <alignment horizontal="center" vertical="center" wrapText="1"/>
    </xf>
    <xf numFmtId="0" fontId="171" fillId="73" borderId="8" xfId="4521" applyFont="1" applyFill="1" applyBorder="1" applyAlignment="1">
      <alignment horizontal="center" vertical="center" wrapText="1"/>
    </xf>
    <xf numFmtId="171" fontId="209" fillId="73" borderId="54" xfId="2" applyNumberFormat="1" applyFont="1" applyFill="1" applyBorder="1" applyAlignment="1">
      <alignment horizontal="center" vertical="center" wrapText="1"/>
    </xf>
    <xf numFmtId="171" fontId="209" fillId="73" borderId="6" xfId="2" applyNumberFormat="1" applyFont="1" applyFill="1" applyBorder="1" applyAlignment="1">
      <alignment horizontal="center" vertical="center" wrapText="1"/>
    </xf>
    <xf numFmtId="171" fontId="209" fillId="73" borderId="46" xfId="2" applyNumberFormat="1" applyFont="1" applyFill="1" applyBorder="1" applyAlignment="1">
      <alignment horizontal="center" vertical="center" wrapText="1"/>
    </xf>
    <xf numFmtId="0" fontId="4" fillId="73" borderId="10" xfId="4521" applyFont="1" applyFill="1" applyBorder="1" applyAlignment="1">
      <alignment horizontal="center" vertical="center" wrapText="1"/>
    </xf>
    <xf numFmtId="0" fontId="4" fillId="73" borderId="55" xfId="4521" applyFont="1" applyFill="1" applyBorder="1" applyAlignment="1">
      <alignment horizontal="center" vertical="center" wrapText="1"/>
    </xf>
    <xf numFmtId="0" fontId="4" fillId="73" borderId="47" xfId="4521" applyFont="1" applyFill="1" applyBorder="1" applyAlignment="1">
      <alignment horizontal="center" vertical="center" wrapText="1"/>
    </xf>
    <xf numFmtId="0" fontId="171" fillId="73" borderId="56" xfId="4521" applyFont="1" applyFill="1" applyBorder="1" applyAlignment="1">
      <alignment horizontal="center" vertical="center" wrapText="1"/>
    </xf>
    <xf numFmtId="0" fontId="171" fillId="73" borderId="17" xfId="2" applyFont="1" applyFill="1" applyBorder="1" applyAlignment="1">
      <alignment horizontal="center" vertical="center" wrapText="1"/>
    </xf>
    <xf numFmtId="0" fontId="171" fillId="73" borderId="90" xfId="2" applyFont="1" applyFill="1" applyBorder="1" applyAlignment="1">
      <alignment horizontal="center" vertical="center" wrapText="1"/>
    </xf>
    <xf numFmtId="49" fontId="171" fillId="73" borderId="2" xfId="2" applyNumberFormat="1" applyFont="1" applyFill="1" applyBorder="1" applyAlignment="1">
      <alignment vertical="center" wrapText="1"/>
    </xf>
    <xf numFmtId="171" fontId="213" fillId="73" borderId="5" xfId="2" applyNumberFormat="1" applyFont="1" applyFill="1" applyBorder="1" applyAlignment="1">
      <alignment horizontal="center" vertical="center" wrapText="1"/>
    </xf>
    <xf numFmtId="171" fontId="213" fillId="73" borderId="2" xfId="2" applyNumberFormat="1" applyFont="1" applyFill="1" applyBorder="1" applyAlignment="1">
      <alignment horizontal="center" vertical="center" wrapText="1"/>
    </xf>
    <xf numFmtId="171" fontId="213" fillId="73" borderId="53" xfId="2" applyNumberFormat="1" applyFont="1" applyFill="1" applyBorder="1" applyAlignment="1">
      <alignment horizontal="center" vertical="center" wrapText="1"/>
    </xf>
    <xf numFmtId="169" fontId="171" fillId="73" borderId="2" xfId="1" applyFont="1" applyFill="1" applyBorder="1" applyAlignment="1" applyProtection="1">
      <alignment horizontal="center" vertical="center" wrapText="1"/>
    </xf>
    <xf numFmtId="169" fontId="171" fillId="73" borderId="62" xfId="1" applyFont="1" applyFill="1" applyBorder="1" applyAlignment="1" applyProtection="1">
      <alignment horizontal="center" vertical="center" wrapText="1"/>
    </xf>
    <xf numFmtId="169" fontId="171" fillId="73" borderId="5" xfId="1" applyFont="1" applyFill="1" applyBorder="1" applyAlignment="1" applyProtection="1">
      <alignment horizontal="center" vertical="center" wrapText="1"/>
    </xf>
    <xf numFmtId="49" fontId="4" fillId="73" borderId="1" xfId="2" applyNumberFormat="1" applyFill="1" applyBorder="1" applyAlignment="1">
      <alignment horizontal="left" vertical="center" wrapText="1"/>
    </xf>
    <xf numFmtId="49" fontId="4" fillId="73" borderId="14" xfId="2" applyNumberFormat="1" applyFill="1" applyBorder="1" applyAlignment="1">
      <alignment horizontal="left" vertical="center" wrapText="1"/>
    </xf>
    <xf numFmtId="169" fontId="4" fillId="73" borderId="1" xfId="1" applyFont="1" applyFill="1" applyBorder="1" applyAlignment="1" applyProtection="1">
      <alignment horizontal="center" vertical="center" wrapText="1"/>
    </xf>
    <xf numFmtId="169" fontId="171" fillId="73" borderId="14" xfId="1" applyFont="1" applyFill="1" applyBorder="1" applyAlignment="1" applyProtection="1">
      <alignment horizontal="center" vertical="center" wrapText="1"/>
    </xf>
    <xf numFmtId="169" fontId="4" fillId="73" borderId="68" xfId="1" applyFont="1" applyFill="1" applyBorder="1" applyAlignment="1" applyProtection="1">
      <alignment horizontal="center" vertical="center" wrapText="1"/>
    </xf>
    <xf numFmtId="169" fontId="171" fillId="73" borderId="70" xfId="1" applyFont="1" applyFill="1" applyBorder="1" applyAlignment="1" applyProtection="1">
      <alignment horizontal="center" vertical="center" wrapText="1"/>
    </xf>
    <xf numFmtId="169" fontId="171" fillId="73" borderId="67" xfId="1" applyFont="1" applyFill="1" applyBorder="1" applyAlignment="1" applyProtection="1">
      <alignment horizontal="center" vertical="center" wrapText="1"/>
    </xf>
    <xf numFmtId="171" fontId="211" fillId="73" borderId="57" xfId="2" applyNumberFormat="1" applyFont="1" applyFill="1" applyBorder="1" applyAlignment="1">
      <alignment horizontal="center" vertical="center" wrapText="1"/>
    </xf>
    <xf numFmtId="169" fontId="211" fillId="73" borderId="75" xfId="1" applyFont="1" applyFill="1" applyBorder="1" applyAlignment="1" applyProtection="1">
      <alignment horizontal="center" vertical="center" wrapText="1"/>
    </xf>
    <xf numFmtId="169" fontId="211" fillId="73" borderId="59" xfId="1" applyFont="1" applyFill="1" applyBorder="1" applyAlignment="1" applyProtection="1">
      <alignment horizontal="center" vertical="center" wrapText="1"/>
    </xf>
    <xf numFmtId="169" fontId="211" fillId="73" borderId="57" xfId="1" applyFont="1" applyFill="1" applyBorder="1" applyAlignment="1" applyProtection="1">
      <alignment horizontal="center" vertical="center" wrapText="1"/>
    </xf>
    <xf numFmtId="169" fontId="4" fillId="73" borderId="75" xfId="1" applyFont="1" applyFill="1" applyBorder="1" applyAlignment="1" applyProtection="1">
      <alignment horizontal="center" vertical="center" wrapText="1"/>
    </xf>
    <xf numFmtId="169" fontId="4" fillId="73" borderId="57" xfId="1" applyFont="1" applyFill="1" applyBorder="1" applyAlignment="1" applyProtection="1">
      <alignment horizontal="center" vertical="center" wrapText="1"/>
    </xf>
    <xf numFmtId="169" fontId="4" fillId="73" borderId="83" xfId="1" applyFont="1" applyFill="1" applyBorder="1" applyAlignment="1" applyProtection="1">
      <alignment horizontal="center" vertical="center" wrapText="1"/>
    </xf>
    <xf numFmtId="171" fontId="211" fillId="73" borderId="53" xfId="2" applyNumberFormat="1" applyFont="1" applyFill="1" applyBorder="1" applyAlignment="1">
      <alignment horizontal="center" vertical="center" wrapText="1"/>
    </xf>
    <xf numFmtId="171" fontId="214" fillId="73" borderId="5" xfId="2" applyNumberFormat="1" applyFont="1" applyFill="1" applyBorder="1" applyAlignment="1">
      <alignment horizontal="center" vertical="center" wrapText="1"/>
    </xf>
    <xf numFmtId="171" fontId="214" fillId="73" borderId="2" xfId="2" applyNumberFormat="1" applyFont="1" applyFill="1" applyBorder="1" applyAlignment="1">
      <alignment horizontal="center" vertical="center" wrapText="1"/>
    </xf>
    <xf numFmtId="171" fontId="214" fillId="73" borderId="53" xfId="2" applyNumberFormat="1" applyFont="1" applyFill="1" applyBorder="1" applyAlignment="1">
      <alignment horizontal="center" vertical="center" wrapText="1"/>
    </xf>
    <xf numFmtId="169" fontId="211" fillId="73" borderId="80" xfId="1" applyFont="1" applyFill="1" applyBorder="1" applyAlignment="1" applyProtection="1">
      <alignment horizontal="center" vertical="center" wrapText="1"/>
    </xf>
    <xf numFmtId="169" fontId="211" fillId="73" borderId="53" xfId="1" applyFont="1" applyFill="1" applyBorder="1" applyAlignment="1" applyProtection="1">
      <alignment horizontal="center" vertical="center" wrapText="1"/>
    </xf>
    <xf numFmtId="169" fontId="4" fillId="73" borderId="80" xfId="1" applyFont="1" applyFill="1" applyBorder="1" applyAlignment="1" applyProtection="1">
      <alignment horizontal="center" vertical="center" wrapText="1"/>
    </xf>
    <xf numFmtId="169" fontId="4" fillId="73" borderId="53" xfId="1" applyFont="1" applyFill="1" applyBorder="1" applyAlignment="1" applyProtection="1">
      <alignment horizontal="center" vertical="center" wrapText="1"/>
    </xf>
    <xf numFmtId="169" fontId="4" fillId="73" borderId="4" xfId="1" applyFont="1" applyFill="1" applyBorder="1" applyAlignment="1" applyProtection="1">
      <alignment horizontal="center" vertical="center" wrapText="1"/>
    </xf>
    <xf numFmtId="171" fontId="210" fillId="73" borderId="73" xfId="2" applyNumberFormat="1" applyFont="1" applyFill="1" applyBorder="1" applyAlignment="1">
      <alignment horizontal="center" vertical="center" wrapText="1"/>
    </xf>
    <xf numFmtId="169" fontId="171" fillId="73" borderId="76" xfId="1" applyFont="1" applyFill="1" applyBorder="1" applyAlignment="1" applyProtection="1">
      <alignment horizontal="center" vertical="center" wrapText="1"/>
    </xf>
    <xf numFmtId="169" fontId="171" fillId="73" borderId="72" xfId="1" applyFont="1" applyFill="1" applyBorder="1" applyAlignment="1" applyProtection="1">
      <alignment horizontal="center" vertical="center" wrapText="1"/>
    </xf>
    <xf numFmtId="169" fontId="171" fillId="73" borderId="73" xfId="1" applyFont="1" applyFill="1" applyBorder="1" applyAlignment="1" applyProtection="1">
      <alignment horizontal="center" vertical="center" wrapText="1"/>
    </xf>
    <xf numFmtId="169" fontId="171" fillId="73" borderId="84" xfId="1" applyFont="1" applyFill="1" applyBorder="1" applyAlignment="1" applyProtection="1">
      <alignment horizontal="center" vertical="center" wrapText="1"/>
    </xf>
    <xf numFmtId="49" fontId="171" fillId="73" borderId="6" xfId="2" applyNumberFormat="1" applyFont="1" applyFill="1" applyBorder="1" applyAlignment="1">
      <alignment vertical="center" wrapText="1"/>
    </xf>
    <xf numFmtId="169" fontId="171" fillId="73" borderId="58" xfId="1" applyFont="1" applyFill="1" applyBorder="1" applyAlignment="1" applyProtection="1">
      <alignment horizontal="center" vertical="center" wrapText="1"/>
    </xf>
    <xf numFmtId="169" fontId="171" fillId="73" borderId="59" xfId="1" applyFont="1" applyFill="1" applyBorder="1" applyAlignment="1" applyProtection="1">
      <alignment horizontal="center" vertical="center" wrapText="1"/>
    </xf>
    <xf numFmtId="169" fontId="171" fillId="73" borderId="47" xfId="1" applyFont="1" applyFill="1" applyBorder="1" applyAlignment="1" applyProtection="1">
      <alignment horizontal="center" vertical="center" wrapText="1"/>
    </xf>
    <xf numFmtId="169" fontId="171" fillId="73" borderId="8" xfId="1" applyFont="1" applyFill="1" applyBorder="1" applyAlignment="1" applyProtection="1">
      <alignment horizontal="center" vertical="center" wrapText="1"/>
    </xf>
    <xf numFmtId="169" fontId="171" fillId="73" borderId="55" xfId="1" applyFont="1" applyFill="1" applyBorder="1" applyAlignment="1" applyProtection="1">
      <alignment horizontal="center" vertical="center" wrapText="1"/>
    </xf>
    <xf numFmtId="169" fontId="171" fillId="73" borderId="54" xfId="1" applyFont="1" applyFill="1" applyBorder="1" applyAlignment="1" applyProtection="1">
      <alignment horizontal="center" vertical="center" wrapText="1"/>
    </xf>
    <xf numFmtId="49" fontId="4" fillId="73" borderId="2" xfId="8980" applyNumberFormat="1" applyFont="1" applyFill="1" applyBorder="1" applyAlignment="1">
      <alignment horizontal="left" vertical="center" wrapText="1"/>
    </xf>
    <xf numFmtId="169" fontId="4" fillId="73" borderId="5" xfId="1" applyFont="1" applyFill="1" applyBorder="1" applyAlignment="1" applyProtection="1">
      <alignment horizontal="center" vertical="center" wrapText="1"/>
    </xf>
    <xf numFmtId="169" fontId="4" fillId="73" borderId="87" xfId="1" applyFont="1" applyFill="1" applyBorder="1" applyAlignment="1" applyProtection="1">
      <alignment horizontal="center" vertical="center" wrapText="1"/>
    </xf>
    <xf numFmtId="169" fontId="171" fillId="73" borderId="53" xfId="1" applyFont="1" applyFill="1" applyBorder="1" applyAlignment="1" applyProtection="1">
      <alignment horizontal="center" vertical="center" wrapText="1"/>
    </xf>
    <xf numFmtId="169" fontId="171" fillId="73" borderId="80" xfId="1" applyFont="1" applyFill="1" applyBorder="1" applyAlignment="1" applyProtection="1">
      <alignment horizontal="center" vertical="center" wrapText="1"/>
    </xf>
    <xf numFmtId="169" fontId="4" fillId="73" borderId="4" xfId="1" applyFont="1" applyFill="1" applyBorder="1" applyAlignment="1" applyProtection="1">
      <alignment horizontal="center"/>
    </xf>
    <xf numFmtId="49" fontId="171" fillId="73" borderId="2" xfId="2" applyNumberFormat="1" applyFont="1" applyFill="1" applyBorder="1" applyAlignment="1">
      <alignment horizontal="left" vertical="center" wrapText="1"/>
    </xf>
    <xf numFmtId="169" fontId="171" fillId="73" borderId="85" xfId="1" applyFont="1" applyFill="1" applyBorder="1" applyAlignment="1" applyProtection="1">
      <alignment horizontal="center" vertical="center" wrapText="1"/>
    </xf>
    <xf numFmtId="169" fontId="171" fillId="73" borderId="4" xfId="1" applyFont="1" applyFill="1" applyBorder="1" applyAlignment="1" applyProtection="1">
      <alignment horizontal="center" vertical="center" wrapText="1"/>
    </xf>
    <xf numFmtId="169" fontId="4" fillId="73" borderId="14" xfId="1" applyFont="1" applyFill="1" applyBorder="1" applyAlignment="1" applyProtection="1">
      <alignment horizontal="center" vertical="center" wrapText="1"/>
    </xf>
    <xf numFmtId="169" fontId="4" fillId="73" borderId="5" xfId="1" applyFont="1" applyFill="1" applyBorder="1" applyAlignment="1" applyProtection="1">
      <alignment horizontal="center"/>
    </xf>
    <xf numFmtId="169" fontId="4" fillId="73" borderId="53" xfId="1" applyFont="1" applyFill="1" applyBorder="1" applyAlignment="1" applyProtection="1">
      <alignment horizontal="center"/>
    </xf>
    <xf numFmtId="49" fontId="4" fillId="73" borderId="1" xfId="8980" applyNumberFormat="1" applyFont="1" applyFill="1" applyBorder="1" applyAlignment="1">
      <alignment horizontal="left" vertical="center" wrapText="1"/>
    </xf>
    <xf numFmtId="169" fontId="4" fillId="73" borderId="86" xfId="1" applyFont="1" applyFill="1" applyBorder="1" applyAlignment="1" applyProtection="1">
      <alignment horizontal="center" vertical="center" wrapText="1"/>
    </xf>
    <xf numFmtId="169" fontId="4" fillId="73" borderId="67" xfId="1" applyFont="1" applyFill="1" applyBorder="1" applyAlignment="1" applyProtection="1">
      <alignment horizontal="center"/>
    </xf>
    <xf numFmtId="169" fontId="4" fillId="73" borderId="45" xfId="1" applyFont="1" applyFill="1" applyBorder="1" applyAlignment="1" applyProtection="1">
      <alignment horizontal="center"/>
    </xf>
    <xf numFmtId="169" fontId="171" fillId="73" borderId="9" xfId="1" applyFont="1" applyFill="1" applyBorder="1" applyAlignment="1" applyProtection="1">
      <alignment horizontal="center" vertical="center" wrapText="1"/>
    </xf>
    <xf numFmtId="169" fontId="4" fillId="73" borderId="69" xfId="1" applyFont="1" applyFill="1" applyBorder="1" applyAlignment="1" applyProtection="1">
      <alignment horizontal="center"/>
    </xf>
    <xf numFmtId="171" fontId="215" fillId="73" borderId="58" xfId="2" applyNumberFormat="1" applyFont="1" applyFill="1" applyBorder="1" applyAlignment="1">
      <alignment horizontal="center" vertical="center" wrapText="1"/>
    </xf>
    <xf numFmtId="171" fontId="215" fillId="73" borderId="59" xfId="2" applyNumberFormat="1" applyFont="1" applyFill="1" applyBorder="1" applyAlignment="1">
      <alignment horizontal="center" vertical="center" wrapText="1"/>
    </xf>
    <xf numFmtId="171" fontId="215" fillId="73" borderId="57" xfId="2" applyNumberFormat="1" applyFont="1" applyFill="1" applyBorder="1" applyAlignment="1">
      <alignment horizontal="center" vertical="center" wrapText="1"/>
    </xf>
    <xf numFmtId="169" fontId="171" fillId="73" borderId="57" xfId="1" applyFont="1" applyFill="1" applyBorder="1" applyAlignment="1" applyProtection="1">
      <alignment horizontal="center" vertical="center" wrapText="1"/>
    </xf>
    <xf numFmtId="169" fontId="171" fillId="73" borderId="81" xfId="1" applyFont="1" applyFill="1" applyBorder="1" applyAlignment="1" applyProtection="1">
      <alignment horizontal="center" vertical="center" wrapText="1"/>
    </xf>
    <xf numFmtId="0" fontId="211" fillId="73" borderId="5" xfId="2" applyFont="1" applyFill="1" applyBorder="1" applyAlignment="1">
      <alignment vertical="center" wrapText="1"/>
    </xf>
    <xf numFmtId="0" fontId="211" fillId="73" borderId="2" xfId="2" applyFont="1" applyFill="1" applyBorder="1" applyAlignment="1">
      <alignment vertical="center" wrapText="1"/>
    </xf>
    <xf numFmtId="169" fontId="211" fillId="73" borderId="5" xfId="1" applyFont="1" applyFill="1" applyBorder="1" applyAlignment="1" applyProtection="1">
      <alignment horizontal="center" vertical="center" wrapText="1"/>
    </xf>
    <xf numFmtId="169" fontId="211" fillId="73" borderId="2" xfId="1" applyFont="1" applyFill="1" applyBorder="1" applyAlignment="1" applyProtection="1">
      <alignment horizontal="center" vertical="center" wrapText="1"/>
    </xf>
    <xf numFmtId="169" fontId="211" fillId="73" borderId="64" xfId="1" applyFont="1" applyFill="1" applyBorder="1" applyAlignment="1" applyProtection="1">
      <alignment horizontal="center" vertical="center" wrapText="1"/>
    </xf>
    <xf numFmtId="169" fontId="211" fillId="73" borderId="4" xfId="1" applyFont="1" applyFill="1" applyBorder="1" applyAlignment="1" applyProtection="1">
      <alignment horizontal="center" vertical="center" wrapText="1"/>
    </xf>
    <xf numFmtId="0" fontId="211" fillId="73" borderId="9" xfId="2" applyFont="1" applyFill="1" applyBorder="1" applyAlignment="1">
      <alignment vertical="center" wrapText="1"/>
    </xf>
    <xf numFmtId="0" fontId="211" fillId="73" borderId="72" xfId="2" applyFont="1" applyFill="1" applyBorder="1" applyAlignment="1">
      <alignment vertical="center" wrapText="1"/>
    </xf>
    <xf numFmtId="171" fontId="211" fillId="73" borderId="73" xfId="2" applyNumberFormat="1" applyFont="1" applyFill="1" applyBorder="1" applyAlignment="1">
      <alignment horizontal="center" vertical="center" wrapText="1"/>
    </xf>
    <xf numFmtId="171" fontId="214" fillId="73" borderId="9" xfId="2" applyNumberFormat="1" applyFont="1" applyFill="1" applyBorder="1" applyAlignment="1">
      <alignment horizontal="center" vertical="center" wrapText="1"/>
    </xf>
    <xf numFmtId="171" fontId="214" fillId="73" borderId="72" xfId="2" applyNumberFormat="1" applyFont="1" applyFill="1" applyBorder="1" applyAlignment="1">
      <alignment horizontal="center" vertical="center" wrapText="1"/>
    </xf>
    <xf numFmtId="171" fontId="214" fillId="73" borderId="73" xfId="2" applyNumberFormat="1" applyFont="1" applyFill="1" applyBorder="1" applyAlignment="1">
      <alignment horizontal="center" vertical="center" wrapText="1"/>
    </xf>
    <xf numFmtId="169" fontId="211" fillId="73" borderId="9" xfId="1" applyFont="1" applyFill="1" applyBorder="1" applyAlignment="1" applyProtection="1">
      <alignment horizontal="center" vertical="center" wrapText="1"/>
    </xf>
    <xf numFmtId="169" fontId="211" fillId="73" borderId="72" xfId="1" applyFont="1" applyFill="1" applyBorder="1" applyAlignment="1" applyProtection="1">
      <alignment horizontal="center" vertical="center" wrapText="1"/>
    </xf>
    <xf numFmtId="169" fontId="211" fillId="73" borderId="73" xfId="1" applyFont="1" applyFill="1" applyBorder="1" applyAlignment="1" applyProtection="1">
      <alignment horizontal="center" vertical="center" wrapText="1"/>
    </xf>
    <xf numFmtId="169" fontId="211" fillId="73" borderId="82" xfId="1" applyFont="1" applyFill="1" applyBorder="1" applyAlignment="1" applyProtection="1">
      <alignment horizontal="center"/>
    </xf>
    <xf numFmtId="169" fontId="211" fillId="73" borderId="84" xfId="1" applyFont="1" applyFill="1" applyBorder="1" applyAlignment="1" applyProtection="1">
      <alignment horizontal="center"/>
    </xf>
    <xf numFmtId="218" fontId="171" fillId="73" borderId="2" xfId="2" applyNumberFormat="1" applyFont="1" applyFill="1" applyBorder="1" applyAlignment="1">
      <alignment horizontal="center" vertical="center" wrapText="1"/>
    </xf>
    <xf numFmtId="218" fontId="171" fillId="73" borderId="53" xfId="2" applyNumberFormat="1" applyFont="1" applyFill="1" applyBorder="1" applyAlignment="1">
      <alignment horizontal="center" vertical="center" wrapText="1"/>
    </xf>
    <xf numFmtId="218" fontId="4" fillId="73" borderId="2" xfId="2" applyNumberFormat="1" applyFill="1" applyBorder="1" applyAlignment="1">
      <alignment horizontal="center" vertical="center" wrapText="1"/>
    </xf>
    <xf numFmtId="218" fontId="171" fillId="73" borderId="62" xfId="2" applyNumberFormat="1" applyFont="1" applyFill="1" applyBorder="1" applyAlignment="1">
      <alignment horizontal="center" vertical="center" wrapText="1"/>
    </xf>
    <xf numFmtId="218" fontId="171" fillId="73" borderId="5" xfId="2" applyNumberFormat="1" applyFont="1" applyFill="1" applyBorder="1" applyAlignment="1">
      <alignment horizontal="center" vertical="center" wrapText="1"/>
    </xf>
    <xf numFmtId="218" fontId="171" fillId="73" borderId="85" xfId="2" applyNumberFormat="1" applyFont="1" applyFill="1" applyBorder="1" applyAlignment="1">
      <alignment horizontal="center" vertical="center" wrapText="1"/>
    </xf>
    <xf numFmtId="218" fontId="4" fillId="73" borderId="5" xfId="2" applyNumberFormat="1" applyFill="1" applyBorder="1" applyAlignment="1">
      <alignment horizontal="center" vertical="center" wrapText="1"/>
    </xf>
    <xf numFmtId="218" fontId="4" fillId="73" borderId="80" xfId="2" applyNumberFormat="1" applyFill="1" applyBorder="1" applyAlignment="1">
      <alignment horizontal="center" vertical="center" wrapText="1"/>
    </xf>
    <xf numFmtId="218" fontId="171" fillId="73" borderId="80" xfId="2" applyNumberFormat="1" applyFont="1" applyFill="1" applyBorder="1" applyAlignment="1">
      <alignment horizontal="center" vertical="center" wrapText="1"/>
    </xf>
    <xf numFmtId="218" fontId="4" fillId="73" borderId="3" xfId="2" applyNumberFormat="1" applyFill="1" applyBorder="1" applyAlignment="1">
      <alignment horizontal="center" vertical="center" wrapText="1"/>
    </xf>
    <xf numFmtId="218" fontId="4" fillId="73" borderId="85" xfId="2" applyNumberFormat="1" applyFill="1" applyBorder="1" applyAlignment="1">
      <alignment horizontal="center" vertical="center" wrapText="1"/>
    </xf>
    <xf numFmtId="218" fontId="4" fillId="73" borderId="80" xfId="0" applyNumberFormat="1" applyFont="1" applyFill="1" applyBorder="1" applyAlignment="1">
      <alignment horizontal="center" vertical="center" wrapText="1"/>
    </xf>
    <xf numFmtId="218" fontId="4" fillId="73" borderId="1" xfId="2" applyNumberFormat="1" applyFill="1" applyBorder="1" applyAlignment="1">
      <alignment horizontal="center" vertical="center" wrapText="1"/>
    </xf>
    <xf numFmtId="218" fontId="4" fillId="73" borderId="86" xfId="2" applyNumberFormat="1" applyFill="1" applyBorder="1" applyAlignment="1">
      <alignment horizontal="center" vertical="center" wrapText="1"/>
    </xf>
    <xf numFmtId="218" fontId="171" fillId="73" borderId="45" xfId="2" applyNumberFormat="1" applyFont="1" applyFill="1" applyBorder="1" applyAlignment="1">
      <alignment horizontal="center" vertical="center" wrapText="1"/>
    </xf>
    <xf numFmtId="218" fontId="211" fillId="73" borderId="75" xfId="2" applyNumberFormat="1" applyFont="1" applyFill="1" applyBorder="1" applyAlignment="1">
      <alignment horizontal="center" vertical="center" wrapText="1"/>
    </xf>
    <xf numFmtId="218" fontId="211" fillId="73" borderId="59" xfId="2" applyNumberFormat="1" applyFont="1" applyFill="1" applyBorder="1" applyAlignment="1">
      <alignment horizontal="center" vertical="center" wrapText="1"/>
    </xf>
    <xf numFmtId="218" fontId="210" fillId="73" borderId="57" xfId="2" applyNumberFormat="1" applyFont="1" applyFill="1" applyBorder="1" applyAlignment="1">
      <alignment horizontal="center" vertical="center" wrapText="1"/>
    </xf>
    <xf numFmtId="218" fontId="211" fillId="73" borderId="80" xfId="2" applyNumberFormat="1" applyFont="1" applyFill="1" applyBorder="1" applyAlignment="1">
      <alignment horizontal="center" vertical="center" wrapText="1"/>
    </xf>
    <xf numFmtId="218" fontId="210" fillId="73" borderId="80" xfId="2" applyNumberFormat="1" applyFont="1" applyFill="1" applyBorder="1" applyAlignment="1">
      <alignment horizontal="center" vertical="center" wrapText="1"/>
    </xf>
    <xf numFmtId="218" fontId="210" fillId="73" borderId="76" xfId="2" applyNumberFormat="1" applyFont="1" applyFill="1" applyBorder="1" applyAlignment="1">
      <alignment horizontal="center" vertical="center" wrapText="1"/>
    </xf>
    <xf numFmtId="218" fontId="210" fillId="73" borderId="73" xfId="2" applyNumberFormat="1" applyFont="1" applyFill="1" applyBorder="1" applyAlignment="1">
      <alignment horizontal="center" vertical="center" wrapText="1"/>
    </xf>
    <xf numFmtId="218" fontId="171" fillId="73" borderId="56" xfId="2" applyNumberFormat="1" applyFont="1" applyFill="1" applyBorder="1" applyAlignment="1">
      <alignment horizontal="center" vertical="center" wrapText="1"/>
    </xf>
    <xf numFmtId="218" fontId="171" fillId="73" borderId="47" xfId="2" applyNumberFormat="1" applyFont="1" applyFill="1" applyBorder="1" applyAlignment="1">
      <alignment horizontal="center" vertical="center" wrapText="1"/>
    </xf>
    <xf numFmtId="218" fontId="171" fillId="73" borderId="46" xfId="2" applyNumberFormat="1" applyFont="1" applyFill="1" applyBorder="1" applyAlignment="1">
      <alignment horizontal="center" vertical="center" wrapText="1"/>
    </xf>
    <xf numFmtId="218" fontId="4" fillId="73" borderId="87" xfId="2" applyNumberFormat="1" applyFill="1" applyBorder="1" applyAlignment="1">
      <alignment horizontal="center" vertical="center" wrapText="1"/>
    </xf>
    <xf numFmtId="218" fontId="4" fillId="73" borderId="72" xfId="2" applyNumberFormat="1" applyFill="1" applyBorder="1" applyAlignment="1">
      <alignment horizontal="center" vertical="center" wrapText="1"/>
    </xf>
    <xf numFmtId="218" fontId="4" fillId="73" borderId="86" xfId="2" applyNumberFormat="1" applyFill="1" applyBorder="1" applyAlignment="1">
      <alignment horizontal="center" vertical="center"/>
    </xf>
    <xf numFmtId="218" fontId="4" fillId="73" borderId="1" xfId="2" applyNumberFormat="1" applyFill="1" applyBorder="1" applyAlignment="1">
      <alignment horizontal="center" vertical="center"/>
    </xf>
    <xf numFmtId="218" fontId="171" fillId="73" borderId="79" xfId="2" applyNumberFormat="1" applyFont="1" applyFill="1" applyBorder="1" applyAlignment="1">
      <alignment horizontal="center" vertical="center" wrapText="1"/>
    </xf>
    <xf numFmtId="218" fontId="211" fillId="73" borderId="88" xfId="2" applyNumberFormat="1" applyFont="1" applyFill="1" applyBorder="1" applyAlignment="1">
      <alignment horizontal="center" vertical="center" wrapText="1"/>
    </xf>
    <xf numFmtId="218" fontId="211" fillId="73" borderId="57" xfId="2" applyNumberFormat="1" applyFont="1" applyFill="1" applyBorder="1" applyAlignment="1">
      <alignment horizontal="center" vertical="center" wrapText="1"/>
    </xf>
    <xf numFmtId="218" fontId="211" fillId="73" borderId="62" xfId="2" applyNumberFormat="1" applyFont="1" applyFill="1" applyBorder="1" applyAlignment="1">
      <alignment horizontal="center" vertical="center" wrapText="1"/>
    </xf>
    <xf numFmtId="218" fontId="211" fillId="73" borderId="2" xfId="2" applyNumberFormat="1" applyFont="1" applyFill="1" applyBorder="1" applyAlignment="1">
      <alignment horizontal="center" vertical="center" wrapText="1"/>
    </xf>
    <xf numFmtId="218" fontId="210" fillId="73" borderId="53" xfId="2" applyNumberFormat="1" applyFont="1" applyFill="1" applyBorder="1" applyAlignment="1">
      <alignment horizontal="center" vertical="center" wrapText="1"/>
    </xf>
    <xf numFmtId="218" fontId="211" fillId="73" borderId="89" xfId="2" applyNumberFormat="1" applyFont="1" applyFill="1" applyBorder="1" applyAlignment="1">
      <alignment horizontal="center" vertical="center" wrapText="1"/>
    </xf>
    <xf numFmtId="218" fontId="211" fillId="73" borderId="72" xfId="2" applyNumberFormat="1" applyFont="1" applyFill="1" applyBorder="1" applyAlignment="1">
      <alignment horizontal="center" vertical="center" wrapText="1"/>
    </xf>
    <xf numFmtId="218" fontId="211" fillId="73" borderId="76" xfId="2" applyNumberFormat="1" applyFont="1" applyFill="1" applyBorder="1" applyAlignment="1">
      <alignment horizontal="center" vertical="center" wrapText="1"/>
    </xf>
    <xf numFmtId="218" fontId="4" fillId="0" borderId="0" xfId="2" applyNumberFormat="1"/>
    <xf numFmtId="218" fontId="4" fillId="73" borderId="0" xfId="2" applyNumberFormat="1" applyFill="1"/>
    <xf numFmtId="218" fontId="213" fillId="73" borderId="5" xfId="2" applyNumberFormat="1" applyFont="1" applyFill="1" applyBorder="1" applyAlignment="1">
      <alignment horizontal="center" vertical="center" wrapText="1"/>
    </xf>
    <xf numFmtId="218" fontId="213" fillId="73" borderId="2" xfId="2" applyNumberFormat="1" applyFont="1" applyFill="1" applyBorder="1" applyAlignment="1">
      <alignment horizontal="center" vertical="center" wrapText="1"/>
    </xf>
    <xf numFmtId="218" fontId="213" fillId="73" borderId="53" xfId="2" applyNumberFormat="1" applyFont="1" applyFill="1" applyBorder="1" applyAlignment="1">
      <alignment horizontal="center" vertical="center" wrapText="1"/>
    </xf>
    <xf numFmtId="218" fontId="4" fillId="73" borderId="53" xfId="2" applyNumberFormat="1" applyFill="1" applyBorder="1" applyAlignment="1">
      <alignment horizontal="center" vertical="center" wrapText="1"/>
    </xf>
    <xf numFmtId="218" fontId="171" fillId="73" borderId="2" xfId="2" applyNumberFormat="1" applyFont="1" applyFill="1" applyBorder="1" applyAlignment="1">
      <alignment vertical="center" wrapText="1"/>
    </xf>
    <xf numFmtId="218" fontId="4" fillId="73" borderId="67" xfId="2" applyNumberFormat="1" applyFill="1" applyBorder="1" applyAlignment="1">
      <alignment horizontal="center" vertical="center" wrapText="1"/>
    </xf>
    <xf numFmtId="218" fontId="4" fillId="73" borderId="45" xfId="2" applyNumberFormat="1" applyFill="1" applyBorder="1" applyAlignment="1">
      <alignment horizontal="center" vertical="center" wrapText="1"/>
    </xf>
    <xf numFmtId="218" fontId="214" fillId="73" borderId="58" xfId="2" applyNumberFormat="1" applyFont="1" applyFill="1" applyBorder="1" applyAlignment="1">
      <alignment horizontal="center" vertical="center" wrapText="1"/>
    </xf>
    <xf numFmtId="218" fontId="214" fillId="73" borderId="59" xfId="2" applyNumberFormat="1" applyFont="1" applyFill="1" applyBorder="1" applyAlignment="1">
      <alignment horizontal="center" vertical="center" wrapText="1"/>
    </xf>
    <xf numFmtId="218" fontId="214" fillId="73" borderId="57" xfId="2" applyNumberFormat="1" applyFont="1" applyFill="1" applyBorder="1" applyAlignment="1">
      <alignment horizontal="center" vertical="center" wrapText="1"/>
    </xf>
    <xf numFmtId="218" fontId="214" fillId="73" borderId="5" xfId="2" applyNumberFormat="1" applyFont="1" applyFill="1" applyBorder="1" applyAlignment="1">
      <alignment horizontal="center" vertical="center" wrapText="1"/>
    </xf>
    <xf numFmtId="218" fontId="214" fillId="73" borderId="2" xfId="2" applyNumberFormat="1" applyFont="1" applyFill="1" applyBorder="1" applyAlignment="1">
      <alignment horizontal="center" vertical="center" wrapText="1"/>
    </xf>
    <xf numFmtId="218" fontId="214" fillId="73" borderId="53" xfId="2" applyNumberFormat="1" applyFont="1" applyFill="1" applyBorder="1" applyAlignment="1">
      <alignment horizontal="center" vertical="center" wrapText="1"/>
    </xf>
    <xf numFmtId="218" fontId="215" fillId="73" borderId="9" xfId="2" applyNumberFormat="1" applyFont="1" applyFill="1" applyBorder="1" applyAlignment="1">
      <alignment horizontal="center" vertical="center" wrapText="1"/>
    </xf>
    <xf numFmtId="218" fontId="215" fillId="73" borderId="72" xfId="2" applyNumberFormat="1" applyFont="1" applyFill="1" applyBorder="1" applyAlignment="1">
      <alignment horizontal="center" vertical="center" wrapText="1"/>
    </xf>
    <xf numFmtId="218" fontId="215" fillId="73" borderId="73" xfId="2" applyNumberFormat="1" applyFont="1" applyFill="1" applyBorder="1" applyAlignment="1">
      <alignment horizontal="center" vertical="center" wrapText="1"/>
    </xf>
    <xf numFmtId="218" fontId="209" fillId="73" borderId="54" xfId="2" applyNumberFormat="1" applyFont="1" applyFill="1" applyBorder="1"/>
    <xf numFmtId="218" fontId="209" fillId="73" borderId="6" xfId="2" applyNumberFormat="1" applyFont="1" applyFill="1" applyBorder="1"/>
    <xf numFmtId="218" fontId="209" fillId="73" borderId="46" xfId="2" applyNumberFormat="1" applyFont="1" applyFill="1" applyBorder="1"/>
    <xf numFmtId="218" fontId="209" fillId="73" borderId="5" xfId="2" applyNumberFormat="1" applyFont="1" applyFill="1" applyBorder="1"/>
    <xf numFmtId="218" fontId="209" fillId="73" borderId="2" xfId="2" applyNumberFormat="1" applyFont="1" applyFill="1" applyBorder="1"/>
    <xf numFmtId="218" fontId="209" fillId="73" borderId="53" xfId="2" applyNumberFormat="1" applyFont="1" applyFill="1" applyBorder="1"/>
    <xf numFmtId="218" fontId="4" fillId="73" borderId="5" xfId="2" applyNumberFormat="1" applyFill="1" applyBorder="1"/>
    <xf numFmtId="218" fontId="4" fillId="73" borderId="2" xfId="2" applyNumberFormat="1" applyFill="1" applyBorder="1"/>
    <xf numFmtId="218" fontId="4" fillId="73" borderId="53" xfId="2" applyNumberFormat="1" applyFill="1" applyBorder="1"/>
    <xf numFmtId="169" fontId="4" fillId="73" borderId="91" xfId="1" applyFont="1" applyFill="1" applyBorder="1" applyAlignment="1" applyProtection="1">
      <alignment horizontal="center" vertical="center" wrapText="1"/>
    </xf>
    <xf numFmtId="169" fontId="4" fillId="73" borderId="81" xfId="1" applyFont="1" applyFill="1" applyBorder="1" applyAlignment="1" applyProtection="1">
      <alignment horizontal="center" vertical="center" wrapText="1"/>
    </xf>
    <xf numFmtId="169" fontId="4" fillId="73" borderId="85" xfId="1" applyFont="1" applyFill="1" applyBorder="1" applyAlignment="1" applyProtection="1">
      <alignment horizontal="center" vertical="center" wrapText="1"/>
    </xf>
    <xf numFmtId="169" fontId="4" fillId="73" borderId="64" xfId="1" applyFont="1" applyFill="1" applyBorder="1" applyAlignment="1" applyProtection="1">
      <alignment horizontal="center" vertical="center" wrapText="1"/>
    </xf>
    <xf numFmtId="169" fontId="171" fillId="73" borderId="92" xfId="1" applyFont="1" applyFill="1" applyBorder="1" applyAlignment="1" applyProtection="1">
      <alignment horizontal="center" vertical="center" wrapText="1"/>
    </xf>
    <xf numFmtId="169" fontId="171" fillId="73" borderId="82" xfId="1" applyFont="1" applyFill="1" applyBorder="1" applyAlignment="1" applyProtection="1">
      <alignment horizontal="center" vertical="center" wrapText="1"/>
    </xf>
    <xf numFmtId="169" fontId="171" fillId="73" borderId="61" xfId="1" applyFont="1" applyFill="1" applyBorder="1" applyAlignment="1" applyProtection="1">
      <alignment horizontal="center" vertical="center" wrapText="1"/>
    </xf>
    <xf numFmtId="169" fontId="4" fillId="73" borderId="64" xfId="1" applyFont="1" applyFill="1" applyBorder="1" applyAlignment="1" applyProtection="1">
      <alignment horizontal="center"/>
    </xf>
    <xf numFmtId="169" fontId="4" fillId="73" borderId="70" xfId="1" applyFont="1" applyFill="1" applyBorder="1" applyAlignment="1" applyProtection="1">
      <alignment horizontal="center"/>
    </xf>
    <xf numFmtId="169" fontId="171" fillId="73" borderId="71" xfId="1" applyFont="1" applyFill="1" applyBorder="1" applyAlignment="1" applyProtection="1">
      <alignment horizontal="center" vertical="center" wrapText="1"/>
    </xf>
    <xf numFmtId="169" fontId="4" fillId="73" borderId="82" xfId="1" applyFont="1" applyFill="1" applyBorder="1" applyAlignment="1" applyProtection="1">
      <alignment horizontal="center"/>
    </xf>
    <xf numFmtId="218" fontId="171" fillId="73" borderId="3" xfId="2" applyNumberFormat="1" applyFont="1" applyFill="1" applyBorder="1" applyAlignment="1">
      <alignment horizontal="center" vertical="center" wrapText="1"/>
    </xf>
    <xf numFmtId="218" fontId="211" fillId="73" borderId="57" xfId="1" applyNumberFormat="1" applyFont="1" applyFill="1" applyBorder="1" applyAlignment="1" applyProtection="1">
      <alignment horizontal="center" vertical="center" wrapText="1"/>
    </xf>
    <xf numFmtId="218" fontId="211" fillId="73" borderId="53" xfId="1" applyNumberFormat="1" applyFont="1" applyFill="1" applyBorder="1" applyAlignment="1" applyProtection="1">
      <alignment horizontal="center" vertical="center" wrapText="1"/>
    </xf>
    <xf numFmtId="218" fontId="213" fillId="73" borderId="67" xfId="2" applyNumberFormat="1" applyFont="1" applyFill="1" applyBorder="1" applyAlignment="1">
      <alignment horizontal="center" vertical="center" wrapText="1"/>
    </xf>
    <xf numFmtId="218" fontId="213" fillId="73" borderId="1" xfId="2" applyNumberFormat="1" applyFont="1" applyFill="1" applyBorder="1" applyAlignment="1">
      <alignment horizontal="center" vertical="center" wrapText="1"/>
    </xf>
    <xf numFmtId="218" fontId="213" fillId="73" borderId="45" xfId="2" applyNumberFormat="1" applyFont="1" applyFill="1" applyBorder="1" applyAlignment="1">
      <alignment horizontal="center" vertical="center" wrapText="1"/>
    </xf>
    <xf numFmtId="218" fontId="213" fillId="73" borderId="54" xfId="2" applyNumberFormat="1" applyFont="1" applyFill="1" applyBorder="1" applyAlignment="1">
      <alignment horizontal="center" vertical="center" wrapText="1"/>
    </xf>
    <xf numFmtId="218" fontId="213" fillId="73" borderId="6" xfId="2" applyNumberFormat="1" applyFont="1" applyFill="1" applyBorder="1" applyAlignment="1">
      <alignment horizontal="center" vertical="center" wrapText="1"/>
    </xf>
    <xf numFmtId="218" fontId="213" fillId="73" borderId="46" xfId="2" applyNumberFormat="1" applyFont="1" applyFill="1" applyBorder="1" applyAlignment="1">
      <alignment horizontal="center" vertical="center" wrapText="1"/>
    </xf>
    <xf numFmtId="218" fontId="213" fillId="73" borderId="93" xfId="2" applyNumberFormat="1" applyFont="1" applyFill="1" applyBorder="1" applyAlignment="1">
      <alignment horizontal="center" vertical="center" wrapText="1"/>
    </xf>
    <xf numFmtId="218" fontId="213" fillId="73" borderId="11" xfId="2" applyNumberFormat="1" applyFont="1" applyFill="1" applyBorder="1" applyAlignment="1">
      <alignment horizontal="center" vertical="center" wrapText="1"/>
    </xf>
    <xf numFmtId="218" fontId="213" fillId="73" borderId="79" xfId="2" applyNumberFormat="1" applyFont="1" applyFill="1" applyBorder="1" applyAlignment="1">
      <alignment horizontal="center" vertical="center" wrapText="1"/>
    </xf>
    <xf numFmtId="218" fontId="4" fillId="73" borderId="5" xfId="0" applyNumberFormat="1" applyFont="1" applyFill="1" applyBorder="1" applyAlignment="1">
      <alignment horizontal="center" vertical="center" wrapText="1"/>
    </xf>
    <xf numFmtId="218" fontId="4" fillId="73" borderId="4" xfId="0" applyNumberFormat="1" applyFont="1" applyFill="1" applyBorder="1" applyAlignment="1">
      <alignment horizontal="center" vertical="center" wrapText="1"/>
    </xf>
    <xf numFmtId="218" fontId="171" fillId="73" borderId="93" xfId="2" applyNumberFormat="1" applyFont="1" applyFill="1" applyBorder="1" applyAlignment="1">
      <alignment horizontal="center" vertical="center" wrapText="1"/>
    </xf>
    <xf numFmtId="218" fontId="171" fillId="73" borderId="11" xfId="2" applyNumberFormat="1" applyFont="1" applyFill="1" applyBorder="1" applyAlignment="1">
      <alignment horizontal="center" vertical="center" wrapText="1"/>
    </xf>
    <xf numFmtId="218" fontId="4" fillId="73" borderId="0" xfId="2" applyNumberFormat="1" applyFill="1" applyAlignment="1">
      <alignment horizontal="center" vertical="center" wrapText="1"/>
    </xf>
    <xf numFmtId="218" fontId="4" fillId="73" borderId="54" xfId="2" applyNumberFormat="1" applyFill="1" applyBorder="1" applyAlignment="1">
      <alignment horizontal="center" vertical="center" wrapText="1"/>
    </xf>
    <xf numFmtId="218" fontId="215" fillId="73" borderId="58" xfId="2" applyNumberFormat="1" applyFont="1" applyFill="1" applyBorder="1" applyAlignment="1">
      <alignment horizontal="center" vertical="center" wrapText="1"/>
    </xf>
    <xf numFmtId="218" fontId="215" fillId="73" borderId="59" xfId="2" applyNumberFormat="1" applyFont="1" applyFill="1" applyBorder="1" applyAlignment="1">
      <alignment horizontal="center" vertical="center" wrapText="1"/>
    </xf>
    <xf numFmtId="218" fontId="215" fillId="73" borderId="57" xfId="2" applyNumberFormat="1" applyFont="1" applyFill="1" applyBorder="1" applyAlignment="1">
      <alignment horizontal="center" vertical="center" wrapText="1"/>
    </xf>
    <xf numFmtId="218" fontId="214" fillId="73" borderId="9" xfId="2" applyNumberFormat="1" applyFont="1" applyFill="1" applyBorder="1" applyAlignment="1">
      <alignment horizontal="center" vertical="center" wrapText="1"/>
    </xf>
    <xf numFmtId="218" fontId="214" fillId="73" borderId="72" xfId="2" applyNumberFormat="1" applyFont="1" applyFill="1" applyBorder="1" applyAlignment="1">
      <alignment horizontal="center" vertical="center" wrapText="1"/>
    </xf>
    <xf numFmtId="218" fontId="214" fillId="73" borderId="73" xfId="2" applyNumberFormat="1" applyFont="1" applyFill="1" applyBorder="1" applyAlignment="1">
      <alignment horizontal="center" vertical="center" wrapText="1"/>
    </xf>
    <xf numFmtId="218" fontId="4" fillId="73" borderId="85" xfId="0" applyNumberFormat="1" applyFont="1" applyFill="1" applyBorder="1" applyAlignment="1">
      <alignment horizontal="center" vertical="center" wrapText="1"/>
    </xf>
    <xf numFmtId="218" fontId="4" fillId="73" borderId="2" xfId="0" applyNumberFormat="1" applyFont="1" applyFill="1" applyBorder="1" applyAlignment="1">
      <alignment horizontal="center" vertical="center" wrapText="1"/>
    </xf>
    <xf numFmtId="218" fontId="4" fillId="73" borderId="10" xfId="0" applyNumberFormat="1" applyFont="1" applyFill="1" applyBorder="1" applyAlignment="1">
      <alignment horizontal="center" vertical="center" wrapText="1"/>
    </xf>
    <xf numFmtId="219" fontId="171" fillId="73" borderId="62" xfId="1" applyNumberFormat="1" applyFont="1" applyFill="1" applyBorder="1" applyAlignment="1" applyProtection="1">
      <alignment horizontal="center" vertical="center" wrapText="1"/>
    </xf>
    <xf numFmtId="219" fontId="171" fillId="73" borderId="64" xfId="1" applyNumberFormat="1" applyFont="1" applyFill="1" applyBorder="1" applyAlignment="1" applyProtection="1">
      <alignment horizontal="center" vertical="center" wrapText="1"/>
    </xf>
    <xf numFmtId="219" fontId="171" fillId="73" borderId="5" xfId="1" applyNumberFormat="1" applyFont="1" applyFill="1" applyBorder="1" applyAlignment="1" applyProtection="1">
      <alignment horizontal="center" vertical="center" wrapText="1"/>
    </xf>
    <xf numFmtId="219" fontId="171" fillId="73" borderId="2" xfId="1" applyNumberFormat="1" applyFont="1" applyFill="1" applyBorder="1" applyAlignment="1" applyProtection="1">
      <alignment horizontal="center" vertical="center" wrapText="1"/>
    </xf>
    <xf numFmtId="219" fontId="171" fillId="73" borderId="4" xfId="1" applyNumberFormat="1" applyFont="1" applyFill="1" applyBorder="1" applyAlignment="1" applyProtection="1">
      <alignment horizontal="center" vertical="center" wrapText="1"/>
    </xf>
    <xf numFmtId="219" fontId="171" fillId="73" borderId="69" xfId="1" applyNumberFormat="1" applyFont="1" applyFill="1" applyBorder="1" applyAlignment="1" applyProtection="1">
      <alignment horizontal="center" vertical="center" wrapText="1"/>
    </xf>
    <xf numFmtId="219" fontId="171" fillId="73" borderId="67" xfId="1" applyNumberFormat="1" applyFont="1" applyFill="1" applyBorder="1" applyAlignment="1" applyProtection="1">
      <alignment horizontal="center" vertical="center" wrapText="1"/>
    </xf>
    <xf numFmtId="219" fontId="4" fillId="73" borderId="10" xfId="1" applyNumberFormat="1" applyFont="1" applyFill="1" applyBorder="1" applyAlignment="1" applyProtection="1">
      <alignment horizontal="center" vertical="center" wrapText="1"/>
    </xf>
    <xf numFmtId="219" fontId="4" fillId="73" borderId="57" xfId="1" applyNumberFormat="1" applyFont="1" applyFill="1" applyBorder="1" applyAlignment="1" applyProtection="1">
      <alignment horizontal="center" vertical="center" wrapText="1"/>
    </xf>
    <xf numFmtId="219" fontId="4" fillId="73" borderId="83" xfId="1" applyNumberFormat="1" applyFont="1" applyFill="1" applyBorder="1" applyAlignment="1" applyProtection="1">
      <alignment horizontal="center" vertical="center" wrapText="1"/>
    </xf>
    <xf numFmtId="219" fontId="4" fillId="73" borderId="80" xfId="1" applyNumberFormat="1" applyFont="1" applyFill="1" applyBorder="1" applyAlignment="1" applyProtection="1">
      <alignment horizontal="center" vertical="center" wrapText="1"/>
    </xf>
    <xf numFmtId="219" fontId="4" fillId="73" borderId="53" xfId="1" applyNumberFormat="1" applyFont="1" applyFill="1" applyBorder="1" applyAlignment="1" applyProtection="1">
      <alignment horizontal="center" vertical="center" wrapText="1"/>
    </xf>
    <xf numFmtId="219" fontId="4" fillId="73" borderId="4" xfId="1" applyNumberFormat="1" applyFont="1" applyFill="1" applyBorder="1" applyAlignment="1" applyProtection="1">
      <alignment horizontal="center" vertical="center" wrapText="1"/>
    </xf>
    <xf numFmtId="219" fontId="171" fillId="73" borderId="86" xfId="1" applyNumberFormat="1" applyFont="1" applyFill="1" applyBorder="1" applyAlignment="1" applyProtection="1">
      <alignment horizontal="center" vertical="center" wrapText="1"/>
    </xf>
    <xf numFmtId="219" fontId="171" fillId="73" borderId="73" xfId="1" applyNumberFormat="1" applyFont="1" applyFill="1" applyBorder="1" applyAlignment="1" applyProtection="1">
      <alignment horizontal="center" vertical="center" wrapText="1"/>
    </xf>
    <xf numFmtId="219" fontId="171" fillId="73" borderId="84" xfId="1" applyNumberFormat="1" applyFont="1" applyFill="1" applyBorder="1" applyAlignment="1" applyProtection="1">
      <alignment horizontal="center" vertical="center" wrapText="1"/>
    </xf>
    <xf numFmtId="219" fontId="171" fillId="73" borderId="55" xfId="1" applyNumberFormat="1" applyFont="1" applyFill="1" applyBorder="1" applyAlignment="1" applyProtection="1">
      <alignment horizontal="center" vertical="center" wrapText="1"/>
    </xf>
    <xf numFmtId="219" fontId="171" fillId="73" borderId="54" xfId="1" applyNumberFormat="1" applyFont="1" applyFill="1" applyBorder="1" applyAlignment="1" applyProtection="1">
      <alignment horizontal="center" vertical="center" wrapText="1"/>
    </xf>
    <xf numFmtId="219" fontId="4" fillId="73" borderId="4" xfId="1" applyNumberFormat="1" applyFont="1" applyFill="1" applyBorder="1" applyAlignment="1" applyProtection="1">
      <alignment horizontal="center"/>
    </xf>
    <xf numFmtId="219" fontId="4" fillId="73" borderId="53" xfId="1" applyNumberFormat="1" applyFont="1" applyFill="1" applyBorder="1" applyAlignment="1" applyProtection="1">
      <alignment horizontal="center"/>
    </xf>
    <xf numFmtId="219" fontId="4" fillId="73" borderId="45" xfId="1" applyNumberFormat="1" applyFont="1" applyFill="1" applyBorder="1" applyAlignment="1" applyProtection="1">
      <alignment horizontal="center"/>
    </xf>
    <xf numFmtId="219" fontId="4" fillId="73" borderId="69" xfId="1" applyNumberFormat="1" applyFont="1" applyFill="1" applyBorder="1" applyAlignment="1" applyProtection="1">
      <alignment horizontal="center"/>
    </xf>
    <xf numFmtId="219" fontId="171" fillId="73" borderId="58" xfId="1" applyNumberFormat="1" applyFont="1" applyFill="1" applyBorder="1" applyAlignment="1" applyProtection="1">
      <alignment horizontal="center" vertical="center" wrapText="1"/>
    </xf>
    <xf numFmtId="219" fontId="171" fillId="73" borderId="3" xfId="1" applyNumberFormat="1" applyFont="1" applyFill="1" applyBorder="1" applyAlignment="1" applyProtection="1">
      <alignment horizontal="center" vertical="center" wrapText="1"/>
    </xf>
    <xf numFmtId="219" fontId="4" fillId="73" borderId="2" xfId="1" applyNumberFormat="1" applyFont="1" applyFill="1" applyBorder="1" applyAlignment="1" applyProtection="1">
      <alignment horizontal="center" vertical="center" wrapText="1"/>
    </xf>
    <xf numFmtId="219" fontId="4" fillId="73" borderId="1" xfId="1" applyNumberFormat="1" applyFont="1" applyFill="1" applyBorder="1" applyAlignment="1" applyProtection="1">
      <alignment horizontal="center" vertical="center" wrapText="1"/>
    </xf>
    <xf numFmtId="219" fontId="171" fillId="73" borderId="14" xfId="1" applyNumberFormat="1" applyFont="1" applyFill="1" applyBorder="1" applyAlignment="1" applyProtection="1">
      <alignment horizontal="center" vertical="center" wrapText="1"/>
    </xf>
    <xf numFmtId="219" fontId="211" fillId="73" borderId="75" xfId="1" applyNumberFormat="1" applyFont="1" applyFill="1" applyBorder="1" applyAlignment="1" applyProtection="1">
      <alignment horizontal="center" vertical="center" wrapText="1"/>
    </xf>
    <xf numFmtId="219" fontId="211" fillId="73" borderId="59" xfId="1" applyNumberFormat="1" applyFont="1" applyFill="1" applyBorder="1" applyAlignment="1" applyProtection="1">
      <alignment horizontal="center" vertical="center" wrapText="1"/>
    </xf>
    <xf numFmtId="219" fontId="211" fillId="73" borderId="57" xfId="1" applyNumberFormat="1" applyFont="1" applyFill="1" applyBorder="1" applyAlignment="1" applyProtection="1">
      <alignment horizontal="center" vertical="center" wrapText="1"/>
    </xf>
    <xf numFmtId="219" fontId="211" fillId="73" borderId="80" xfId="1" applyNumberFormat="1" applyFont="1" applyFill="1" applyBorder="1" applyAlignment="1" applyProtection="1">
      <alignment horizontal="center" vertical="center" wrapText="1"/>
    </xf>
    <xf numFmtId="219" fontId="211" fillId="73" borderId="53" xfId="1" applyNumberFormat="1" applyFont="1" applyFill="1" applyBorder="1" applyAlignment="1" applyProtection="1">
      <alignment horizontal="center" vertical="center" wrapText="1"/>
    </xf>
    <xf numFmtId="219" fontId="171" fillId="73" borderId="76" xfId="1" applyNumberFormat="1" applyFont="1" applyFill="1" applyBorder="1" applyAlignment="1" applyProtection="1">
      <alignment horizontal="center" vertical="center" wrapText="1"/>
    </xf>
    <xf numFmtId="219" fontId="171" fillId="73" borderId="72" xfId="1" applyNumberFormat="1" applyFont="1" applyFill="1" applyBorder="1" applyAlignment="1" applyProtection="1">
      <alignment horizontal="center" vertical="center" wrapText="1"/>
    </xf>
    <xf numFmtId="219" fontId="171" fillId="73" borderId="59" xfId="1" applyNumberFormat="1" applyFont="1" applyFill="1" applyBorder="1" applyAlignment="1" applyProtection="1">
      <alignment horizontal="center" vertical="center" wrapText="1"/>
    </xf>
    <xf numFmtId="219" fontId="171" fillId="73" borderId="47" xfId="1" applyNumberFormat="1" applyFont="1" applyFill="1" applyBorder="1" applyAlignment="1" applyProtection="1">
      <alignment horizontal="center" vertical="center" wrapText="1"/>
    </xf>
    <xf numFmtId="219" fontId="171" fillId="73" borderId="8" xfId="1" applyNumberFormat="1" applyFont="1" applyFill="1" applyBorder="1" applyAlignment="1" applyProtection="1">
      <alignment horizontal="center" vertical="center" wrapText="1"/>
    </xf>
    <xf numFmtId="219" fontId="4" fillId="73" borderId="5" xfId="1" applyNumberFormat="1" applyFont="1" applyFill="1" applyBorder="1" applyAlignment="1" applyProtection="1">
      <alignment horizontal="center" vertical="center" wrapText="1"/>
    </xf>
    <xf numFmtId="219" fontId="4" fillId="73" borderId="87" xfId="1" applyNumberFormat="1" applyFont="1" applyFill="1" applyBorder="1" applyAlignment="1" applyProtection="1">
      <alignment horizontal="center" vertical="center" wrapText="1"/>
    </xf>
    <xf numFmtId="219" fontId="171" fillId="73" borderId="85" xfId="1" applyNumberFormat="1" applyFont="1" applyFill="1" applyBorder="1" applyAlignment="1" applyProtection="1">
      <alignment horizontal="center" vertical="center" wrapText="1"/>
    </xf>
    <xf numFmtId="219" fontId="4" fillId="73" borderId="14" xfId="1" applyNumberFormat="1" applyFont="1" applyFill="1" applyBorder="1" applyAlignment="1" applyProtection="1">
      <alignment horizontal="center" vertical="center" wrapText="1"/>
    </xf>
    <xf numFmtId="219" fontId="4" fillId="73" borderId="86" xfId="1" applyNumberFormat="1" applyFont="1" applyFill="1" applyBorder="1" applyAlignment="1" applyProtection="1">
      <alignment horizontal="center" vertical="center" wrapText="1"/>
    </xf>
    <xf numFmtId="219" fontId="171" fillId="73" borderId="53" xfId="1" applyNumberFormat="1" applyFont="1" applyFill="1" applyBorder="1" applyAlignment="1" applyProtection="1">
      <alignment horizontal="center" vertical="center" wrapText="1"/>
    </xf>
    <xf numFmtId="219" fontId="211" fillId="73" borderId="5" xfId="1" applyNumberFormat="1" applyFont="1" applyFill="1" applyBorder="1" applyAlignment="1" applyProtection="1">
      <alignment horizontal="center" vertical="center" wrapText="1"/>
    </xf>
    <xf numFmtId="219" fontId="211" fillId="73" borderId="2" xfId="1" applyNumberFormat="1" applyFont="1" applyFill="1" applyBorder="1" applyAlignment="1" applyProtection="1">
      <alignment horizontal="center" vertical="center" wrapText="1"/>
    </xf>
    <xf numFmtId="219" fontId="211" fillId="73" borderId="9" xfId="1" applyNumberFormat="1" applyFont="1" applyFill="1" applyBorder="1" applyAlignment="1" applyProtection="1">
      <alignment horizontal="center" vertical="center" wrapText="1"/>
    </xf>
    <xf numFmtId="219" fontId="211" fillId="73" borderId="72" xfId="1" applyNumberFormat="1" applyFont="1" applyFill="1" applyBorder="1" applyAlignment="1" applyProtection="1">
      <alignment horizontal="center" vertical="center" wrapText="1"/>
    </xf>
    <xf numFmtId="219" fontId="211" fillId="73" borderId="73" xfId="1" applyNumberFormat="1" applyFont="1" applyFill="1" applyBorder="1" applyAlignment="1" applyProtection="1">
      <alignment horizontal="center" vertical="center" wrapText="1"/>
    </xf>
    <xf numFmtId="49" fontId="171" fillId="73" borderId="63" xfId="2" applyNumberFormat="1" applyFont="1" applyFill="1" applyBorder="1" applyAlignment="1">
      <alignment horizontal="center" vertical="center" wrapText="1"/>
    </xf>
    <xf numFmtId="49" fontId="171" fillId="73" borderId="78" xfId="2" applyNumberFormat="1" applyFont="1" applyFill="1" applyBorder="1" applyAlignment="1">
      <alignment horizontal="center" vertical="center" wrapText="1"/>
    </xf>
    <xf numFmtId="49" fontId="171" fillId="73" borderId="0" xfId="2" applyNumberFormat="1" applyFont="1" applyFill="1" applyAlignment="1">
      <alignment horizontal="center" vertical="center" wrapText="1"/>
    </xf>
    <xf numFmtId="49" fontId="171" fillId="73" borderId="13" xfId="2" applyNumberFormat="1" applyFont="1" applyFill="1" applyBorder="1" applyAlignment="1">
      <alignment horizontal="center" vertical="center" wrapText="1"/>
    </xf>
    <xf numFmtId="49" fontId="171" fillId="73" borderId="29" xfId="2" applyNumberFormat="1" applyFont="1" applyFill="1" applyBorder="1" applyAlignment="1">
      <alignment horizontal="center" vertical="center" wrapText="1"/>
    </xf>
    <xf numFmtId="49" fontId="171" fillId="73" borderId="77" xfId="2" applyNumberFormat="1" applyFont="1" applyFill="1" applyBorder="1" applyAlignment="1">
      <alignment horizontal="center" vertical="center" wrapText="1"/>
    </xf>
    <xf numFmtId="49" fontId="210" fillId="73" borderId="58" xfId="2" applyNumberFormat="1" applyFont="1" applyFill="1" applyBorder="1" applyAlignment="1">
      <alignment horizontal="center" vertical="center" wrapText="1"/>
    </xf>
    <xf numFmtId="49" fontId="210" fillId="73" borderId="59" xfId="2" applyNumberFormat="1" applyFont="1" applyFill="1" applyBorder="1" applyAlignment="1">
      <alignment horizontal="center" vertical="center" wrapText="1"/>
    </xf>
    <xf numFmtId="49" fontId="210" fillId="73" borderId="57" xfId="2" applyNumberFormat="1" applyFont="1" applyFill="1" applyBorder="1" applyAlignment="1">
      <alignment horizontal="center" vertical="center" wrapText="1"/>
    </xf>
    <xf numFmtId="0" fontId="171" fillId="73" borderId="66" xfId="4521" applyFont="1" applyFill="1" applyBorder="1" applyAlignment="1">
      <alignment horizontal="center" vertical="center" wrapText="1"/>
    </xf>
    <xf numFmtId="0" fontId="171" fillId="73" borderId="7" xfId="4521" applyFont="1" applyFill="1" applyBorder="1" applyAlignment="1">
      <alignment horizontal="center" vertical="center" wrapText="1"/>
    </xf>
    <xf numFmtId="0" fontId="212" fillId="73" borderId="0" xfId="3485" applyFont="1" applyFill="1" applyAlignment="1">
      <alignment horizontal="center" vertical="center" wrapText="1"/>
    </xf>
    <xf numFmtId="0" fontId="171" fillId="73" borderId="65" xfId="2" applyFont="1" applyFill="1" applyBorder="1" applyAlignment="1">
      <alignment horizontal="center" vertical="center" wrapText="1"/>
    </xf>
    <xf numFmtId="0" fontId="171" fillId="73" borderId="17" xfId="2" applyFont="1" applyFill="1" applyBorder="1" applyAlignment="1">
      <alignment horizontal="center" vertical="center" wrapText="1"/>
    </xf>
    <xf numFmtId="0" fontId="171" fillId="73" borderId="5" xfId="2" applyFont="1" applyFill="1" applyBorder="1" applyAlignment="1">
      <alignment horizontal="center" vertical="center" wrapText="1"/>
    </xf>
    <xf numFmtId="0" fontId="171" fillId="73" borderId="2" xfId="2" applyFont="1" applyFill="1" applyBorder="1" applyAlignment="1">
      <alignment horizontal="center" vertical="center" wrapText="1"/>
    </xf>
    <xf numFmtId="0" fontId="171" fillId="73" borderId="53" xfId="2" applyFont="1" applyFill="1" applyBorder="1" applyAlignment="1">
      <alignment horizontal="center" vertical="center" wrapText="1"/>
    </xf>
    <xf numFmtId="0" fontId="171" fillId="73" borderId="65" xfId="4521" applyFont="1" applyFill="1" applyBorder="1" applyAlignment="1">
      <alignment horizontal="center" vertical="center" wrapText="1"/>
    </xf>
    <xf numFmtId="0" fontId="171" fillId="73" borderId="17" xfId="4521" applyFont="1" applyFill="1" applyBorder="1" applyAlignment="1">
      <alignment horizontal="center" vertical="center" wrapText="1"/>
    </xf>
    <xf numFmtId="0" fontId="171" fillId="73" borderId="61" xfId="4521" applyFont="1" applyFill="1" applyBorder="1" applyAlignment="1">
      <alignment horizontal="center" vertical="center" wrapText="1"/>
    </xf>
    <xf numFmtId="0" fontId="171" fillId="73" borderId="35" xfId="4521" applyFont="1" applyFill="1" applyBorder="1" applyAlignment="1">
      <alignment horizontal="center" vertical="center" wrapText="1"/>
    </xf>
    <xf numFmtId="0" fontId="171" fillId="73" borderId="60" xfId="4521" applyFont="1" applyFill="1" applyBorder="1" applyAlignment="1">
      <alignment horizontal="center" vertical="center" wrapText="1"/>
    </xf>
    <xf numFmtId="0" fontId="171" fillId="73" borderId="11" xfId="4521" applyFont="1" applyFill="1" applyBorder="1" applyAlignment="1">
      <alignment horizontal="center" vertical="center" wrapText="1"/>
    </xf>
    <xf numFmtId="0" fontId="220" fillId="0" borderId="29" xfId="3844" applyFont="1" applyBorder="1" applyAlignment="1">
      <alignment horizontal="center"/>
    </xf>
    <xf numFmtId="0" fontId="171" fillId="73" borderId="58" xfId="4522" applyFont="1" applyFill="1" applyBorder="1" applyAlignment="1">
      <alignment horizontal="center" vertical="center" wrapText="1"/>
    </xf>
    <xf numFmtId="0" fontId="171" fillId="73" borderId="59" xfId="4522" applyFont="1" applyFill="1" applyBorder="1" applyAlignment="1">
      <alignment horizontal="center" vertical="center" wrapText="1"/>
    </xf>
    <xf numFmtId="0" fontId="171" fillId="73" borderId="57" xfId="4522" applyFont="1" applyFill="1" applyBorder="1" applyAlignment="1">
      <alignment horizontal="center" vertical="center" wrapText="1"/>
    </xf>
    <xf numFmtId="171" fontId="171" fillId="73" borderId="59" xfId="2" applyNumberFormat="1" applyFont="1" applyFill="1" applyBorder="1" applyAlignment="1">
      <alignment horizontal="center" vertical="center" wrapText="1"/>
    </xf>
    <xf numFmtId="171" fontId="171" fillId="73" borderId="74" xfId="2" applyNumberFormat="1" applyFont="1" applyFill="1" applyBorder="1" applyAlignment="1">
      <alignment horizontal="center" vertical="center" wrapText="1"/>
    </xf>
    <xf numFmtId="171" fontId="4" fillId="73" borderId="59" xfId="2" applyNumberFormat="1" applyFill="1" applyBorder="1" applyAlignment="1">
      <alignment horizontal="center" vertical="center" wrapText="1"/>
    </xf>
    <xf numFmtId="171" fontId="4" fillId="73" borderId="57" xfId="2" applyNumberFormat="1" applyFill="1" applyBorder="1" applyAlignment="1">
      <alignment horizontal="center" vertical="center" wrapText="1"/>
    </xf>
    <xf numFmtId="0" fontId="171" fillId="73" borderId="74" xfId="4521" applyFont="1" applyFill="1" applyBorder="1" applyAlignment="1">
      <alignment horizontal="center" vertical="center" wrapText="1"/>
    </xf>
    <xf numFmtId="0" fontId="171" fillId="73" borderId="75" xfId="4521" applyFont="1" applyFill="1" applyBorder="1" applyAlignment="1">
      <alignment horizontal="center" vertical="center" wrapText="1"/>
    </xf>
    <xf numFmtId="0" fontId="216" fillId="0" borderId="29" xfId="3844" applyFont="1" applyBorder="1" applyAlignment="1">
      <alignment horizontal="center"/>
    </xf>
    <xf numFmtId="0" fontId="221" fillId="0" borderId="0" xfId="3539" applyFont="1"/>
  </cellXfs>
  <cellStyles count="15748">
    <cellStyle name=" 1" xfId="8"/>
    <cellStyle name=" 1 2" xfId="9"/>
    <cellStyle name=" 1_Stage1" xfId="10"/>
    <cellStyle name="_x000a_bidires=100_x000d_" xfId="11"/>
    <cellStyle name="%" xfId="12"/>
    <cellStyle name="%_Inputs" xfId="13"/>
    <cellStyle name="%_Inputs (const)" xfId="14"/>
    <cellStyle name="%_Inputs (const)_Расче тарифа на тэ 2014 Мезенский АрхоблЭнерго" xfId="15"/>
    <cellStyle name="%_Inputs (const)_Тариф тепло Мезень для АТЦ" xfId="16"/>
    <cellStyle name="%_Inputs (const)_тарифы по ТЭ на 2014 год Соловки исправ." xfId="17"/>
    <cellStyle name="%_Inputs Co" xfId="18"/>
    <cellStyle name="%_Inputs Co_Расче тарифа на тэ 2014 Мезенский АрхоблЭнерго" xfId="19"/>
    <cellStyle name="%_Inputs Co_Тариф тепло Мезень для АТЦ" xfId="20"/>
    <cellStyle name="%_Inputs Co_тарифы по ТЭ на 2014 год Соловки исправ." xfId="21"/>
    <cellStyle name="?" xfId="22"/>
    <cellStyle name="?…?ж?Ш?и [0.00]" xfId="23"/>
    <cellStyle name="?W??_‘O’с?р??" xfId="24"/>
    <cellStyle name="_~6450243" xfId="25"/>
    <cellStyle name="_~6450243 2" xfId="26"/>
    <cellStyle name="_CashFlow_2007_проект_02_02_final" xfId="27"/>
    <cellStyle name="_CPI foodimp" xfId="28"/>
    <cellStyle name="_FFF" xfId="29"/>
    <cellStyle name="_FFF_New Form10_2" xfId="30"/>
    <cellStyle name="_FFF_Nsi" xfId="31"/>
    <cellStyle name="_FFF_Nsi_1" xfId="32"/>
    <cellStyle name="_FFF_Nsi_139" xfId="33"/>
    <cellStyle name="_FFF_Nsi_140" xfId="34"/>
    <cellStyle name="_FFF_Nsi_140(Зах)" xfId="35"/>
    <cellStyle name="_FFF_Nsi_140_mod" xfId="36"/>
    <cellStyle name="_FFF_Summary" xfId="37"/>
    <cellStyle name="_FFF_Tax_form_1кв_3" xfId="38"/>
    <cellStyle name="_FFF_БКЭ" xfId="39"/>
    <cellStyle name="_Final_Book_010301" xfId="40"/>
    <cellStyle name="_Final_Book_010301_New Form10_2" xfId="41"/>
    <cellStyle name="_Final_Book_010301_Nsi" xfId="42"/>
    <cellStyle name="_Final_Book_010301_Nsi_1" xfId="43"/>
    <cellStyle name="_Final_Book_010301_Nsi_139" xfId="44"/>
    <cellStyle name="_Final_Book_010301_Nsi_140" xfId="45"/>
    <cellStyle name="_Final_Book_010301_Nsi_140(Зах)" xfId="46"/>
    <cellStyle name="_Final_Book_010301_Nsi_140_mod" xfId="47"/>
    <cellStyle name="_Final_Book_010301_Summary" xfId="48"/>
    <cellStyle name="_Final_Book_010301_Tax_form_1кв_3" xfId="49"/>
    <cellStyle name="_Final_Book_010301_БКЭ" xfId="50"/>
    <cellStyle name="_macro 2012 var 1" xfId="51"/>
    <cellStyle name="_Model_RAB Мой" xfId="52"/>
    <cellStyle name="_Model_RAB Мой 2" xfId="53"/>
    <cellStyle name="_Model_RAB Мой 2_OREP.KU.2011.MONTHLY.02(v0.1)" xfId="54"/>
    <cellStyle name="_Model_RAB Мой 2_OREP.KU.2011.MONTHLY.02(v0.4)" xfId="55"/>
    <cellStyle name="_Model_RAB Мой 2_OREP.KU.2011.MONTHLY.11(v1.4)" xfId="56"/>
    <cellStyle name="_Model_RAB Мой 2_UPDATE.OREP.KU.2011.MONTHLY.02.TO.1.2" xfId="57"/>
    <cellStyle name="_Model_RAB Мой_46EE.2011(v1.0)" xfId="58"/>
    <cellStyle name="_Model_RAB Мой_46EE.2011(v1.0)_46TE.2011(v1.0)" xfId="59"/>
    <cellStyle name="_Model_RAB Мой_46EE.2011(v1.0)_INDEX.STATION.2012(v1.0)_" xfId="60"/>
    <cellStyle name="_Model_RAB Мой_46EE.2011(v1.0)_INDEX.STATION.2012(v2.0)" xfId="61"/>
    <cellStyle name="_Model_RAB Мой_46EE.2011(v1.0)_INDEX.STATION.2012(v2.1)" xfId="62"/>
    <cellStyle name="_Model_RAB Мой_46EE.2011(v1.0)_TEPLO.PREDEL.2012.M(v1.1)_test" xfId="63"/>
    <cellStyle name="_Model_RAB Мой_46EE.2011(v1.2)" xfId="64"/>
    <cellStyle name="_Model_RAB Мой_46EP.2011(v2.0)" xfId="65"/>
    <cellStyle name="_Model_RAB Мой_46EP.2012(v0.1)" xfId="66"/>
    <cellStyle name="_Model_RAB Мой_46TE.2011(v1.0)" xfId="67"/>
    <cellStyle name="_Model_RAB Мой_4DNS.UPDATE.EXAMPLE" xfId="68"/>
    <cellStyle name="_Model_RAB Мой_ARMRAZR" xfId="69"/>
    <cellStyle name="_Model_RAB Мой_BALANCE.WARM.2010.FACT(v1.0)" xfId="70"/>
    <cellStyle name="_Model_RAB Мой_BALANCE.WARM.2010.PLAN" xfId="71"/>
    <cellStyle name="_Model_RAB Мой_BALANCE.WARM.2011YEAR(v0.7)" xfId="72"/>
    <cellStyle name="_Model_RAB Мой_BALANCE.WARM.2011YEAR.NEW.UPDATE.SCHEME" xfId="73"/>
    <cellStyle name="_Model_RAB Мой_CALC.NORMATIV.KU(v0.2)" xfId="74"/>
    <cellStyle name="_Model_RAB Мой_EE.2REK.P2011.4.78(v0.3)" xfId="75"/>
    <cellStyle name="_Model_RAB Мой_FORM3.1.2013(v0.2)" xfId="76"/>
    <cellStyle name="_Model_RAB Мой_FORM3.2013(v1.0)" xfId="77"/>
    <cellStyle name="_Model_RAB Мой_FORM3.REG(v1.0)" xfId="78"/>
    <cellStyle name="_Model_RAB Мой_FORM910.2012(v1.1)" xfId="79"/>
    <cellStyle name="_Model_RAB Мой_INDEX.STATION.2012(v2.1)" xfId="80"/>
    <cellStyle name="_Model_RAB Мой_INDEX.STATION.2013(v1.0)_патч до 1.1" xfId="81"/>
    <cellStyle name="_Model_RAB Мой_INVEST.EE.PLAN.4.78(v0.1)" xfId="82"/>
    <cellStyle name="_Model_RAB Мой_INVEST.EE.PLAN.4.78(v0.3)" xfId="83"/>
    <cellStyle name="_Model_RAB Мой_INVEST.EE.PLAN.4.78(v1.0)" xfId="84"/>
    <cellStyle name="_Model_RAB Мой_INVEST.EE.PLAN.4.78(v1.0)_PASSPORT.TEPLO.PROIZV(v2.0)" xfId="85"/>
    <cellStyle name="_Model_RAB Мой_INVEST.EE.PLAN.4.78(v1.0)_PASSPORT.TEPLO.PROIZV(v2.0)_INDEX.STATION.2013(v1.0)_патч до 1.1" xfId="86"/>
    <cellStyle name="_Model_RAB Мой_INVEST.EE.PLAN.4.78(v1.0)_PASSPORT.TEPLO.PROIZV(v2.0)_TEPLO.PREDEL.2013(v2.0)" xfId="87"/>
    <cellStyle name="_Model_RAB Мой_INVEST.PLAN.4.78(v0.1)" xfId="88"/>
    <cellStyle name="_Model_RAB Мой_INVEST.WARM.PLAN.4.78(v0.1)" xfId="89"/>
    <cellStyle name="_Model_RAB Мой_INVEST_WARM_PLAN" xfId="90"/>
    <cellStyle name="_Model_RAB Мой_NADB.JNVLP.APTEKA.2012(v1.0)_21_02_12" xfId="91"/>
    <cellStyle name="_Model_RAB Мой_NADB.JNVLS.APTEKA.2011(v1.3.3)" xfId="92"/>
    <cellStyle name="_Model_RAB Мой_NADB.JNVLS.APTEKA.2011(v1.3.3)_46TE.2011(v1.0)" xfId="93"/>
    <cellStyle name="_Model_RAB Мой_NADB.JNVLS.APTEKA.2011(v1.3.3)_INDEX.STATION.2012(v1.0)_" xfId="94"/>
    <cellStyle name="_Model_RAB Мой_NADB.JNVLS.APTEKA.2011(v1.3.3)_INDEX.STATION.2012(v2.0)" xfId="95"/>
    <cellStyle name="_Model_RAB Мой_NADB.JNVLS.APTEKA.2011(v1.3.3)_INDEX.STATION.2012(v2.1)" xfId="96"/>
    <cellStyle name="_Model_RAB Мой_NADB.JNVLS.APTEKA.2011(v1.3.3)_TEPLO.PREDEL.2012.M(v1.1)_test" xfId="97"/>
    <cellStyle name="_Model_RAB Мой_NADB.JNVLS.APTEKA.2011(v1.3.4)" xfId="98"/>
    <cellStyle name="_Model_RAB Мой_NADB.JNVLS.APTEKA.2011(v1.3.4)_46TE.2011(v1.0)" xfId="99"/>
    <cellStyle name="_Model_RAB Мой_NADB.JNVLS.APTEKA.2011(v1.3.4)_INDEX.STATION.2012(v1.0)_" xfId="100"/>
    <cellStyle name="_Model_RAB Мой_NADB.JNVLS.APTEKA.2011(v1.3.4)_INDEX.STATION.2012(v2.0)" xfId="101"/>
    <cellStyle name="_Model_RAB Мой_NADB.JNVLS.APTEKA.2011(v1.3.4)_INDEX.STATION.2012(v2.1)" xfId="102"/>
    <cellStyle name="_Model_RAB Мой_NADB.JNVLS.APTEKA.2011(v1.3.4)_TEPLO.PREDEL.2012.M(v1.1)_test" xfId="103"/>
    <cellStyle name="_Model_RAB Мой_PASSPORT.TEPLO.PROIZV(v2.1)" xfId="104"/>
    <cellStyle name="_Model_RAB Мой_PASSPORT.TEPLO.SETI(v0.7)" xfId="105"/>
    <cellStyle name="_Model_RAB Мой_PASSPORT.TEPLO.SETI(v1.0)" xfId="106"/>
    <cellStyle name="_Model_RAB Мой_PR.PROG.WARM.NOTCOMBI.2012.2.16_v1.4(04.04.11) " xfId="107"/>
    <cellStyle name="_Model_RAB Мой_PREDEL.JKH.UTV.2011(v1.0.1)" xfId="108"/>
    <cellStyle name="_Model_RAB Мой_PREDEL.JKH.UTV.2011(v1.0.1)_46TE.2011(v1.0)" xfId="109"/>
    <cellStyle name="_Model_RAB Мой_PREDEL.JKH.UTV.2011(v1.0.1)_INDEX.STATION.2012(v1.0)_" xfId="110"/>
    <cellStyle name="_Model_RAB Мой_PREDEL.JKH.UTV.2011(v1.0.1)_INDEX.STATION.2012(v2.0)" xfId="111"/>
    <cellStyle name="_Model_RAB Мой_PREDEL.JKH.UTV.2011(v1.0.1)_INDEX.STATION.2012(v2.1)" xfId="112"/>
    <cellStyle name="_Model_RAB Мой_PREDEL.JKH.UTV.2011(v1.0.1)_TEPLO.PREDEL.2012.M(v1.1)_test" xfId="113"/>
    <cellStyle name="_Model_RAB Мой_PREDEL.JKH.UTV.2011(v1.1)" xfId="114"/>
    <cellStyle name="_Model_RAB Мой_REP.BLR.2012(v1.0)" xfId="115"/>
    <cellStyle name="_Model_RAB Мой_TEPLO.PREDEL.2012.M(v1.1)" xfId="116"/>
    <cellStyle name="_Model_RAB Мой_TEPLO.PREDEL.2013(v2.0)" xfId="117"/>
    <cellStyle name="_Model_RAB Мой_TEST.TEMPLATE" xfId="118"/>
    <cellStyle name="_Model_RAB Мой_UPDATE.46EE.2011.TO.1.1" xfId="119"/>
    <cellStyle name="_Model_RAB Мой_UPDATE.46TE.2011.TO.1.1" xfId="120"/>
    <cellStyle name="_Model_RAB Мой_UPDATE.46TE.2011.TO.1.2" xfId="121"/>
    <cellStyle name="_Model_RAB Мой_UPDATE.BALANCE.WARM.2011YEAR.TO.1.1" xfId="122"/>
    <cellStyle name="_Model_RAB Мой_UPDATE.BALANCE.WARM.2011YEAR.TO.1.1_46TE.2011(v1.0)" xfId="123"/>
    <cellStyle name="_Model_RAB Мой_UPDATE.BALANCE.WARM.2011YEAR.TO.1.1_INDEX.STATION.2012(v1.0)_" xfId="124"/>
    <cellStyle name="_Model_RAB Мой_UPDATE.BALANCE.WARM.2011YEAR.TO.1.1_INDEX.STATION.2012(v2.0)" xfId="125"/>
    <cellStyle name="_Model_RAB Мой_UPDATE.BALANCE.WARM.2011YEAR.TO.1.1_INDEX.STATION.2012(v2.1)" xfId="126"/>
    <cellStyle name="_Model_RAB Мой_UPDATE.BALANCE.WARM.2011YEAR.TO.1.1_OREP.KU.2011.MONTHLY.02(v1.1)" xfId="127"/>
    <cellStyle name="_Model_RAB Мой_UPDATE.BALANCE.WARM.2011YEAR.TO.1.1_TEPLO.PREDEL.2012.M(v1.1)_test" xfId="128"/>
    <cellStyle name="_Model_RAB Мой_UPDATE.NADB.JNVLS.APTEKA.2011.TO.1.3.4" xfId="129"/>
    <cellStyle name="_Model_RAB Мой_Книга2_PR.PROG.WARM.NOTCOMBI.2012.2.16_v1.4(04.04.11) " xfId="130"/>
    <cellStyle name="_Model_RAB Мой_Тариф 2013 Архангельск для агентства" xfId="131"/>
    <cellStyle name="_Model_RAB Мой_Тариф 2014 уч. Шипицыно газ" xfId="132"/>
    <cellStyle name="_Model_RAB_MRSK_svod" xfId="133"/>
    <cellStyle name="_Model_RAB_MRSK_svod 2" xfId="134"/>
    <cellStyle name="_Model_RAB_MRSK_svod 2_OREP.KU.2011.MONTHLY.02(v0.1)" xfId="135"/>
    <cellStyle name="_Model_RAB_MRSK_svod 2_OREP.KU.2011.MONTHLY.02(v0.4)" xfId="136"/>
    <cellStyle name="_Model_RAB_MRSK_svod 2_OREP.KU.2011.MONTHLY.11(v1.4)" xfId="137"/>
    <cellStyle name="_Model_RAB_MRSK_svod 2_UPDATE.OREP.KU.2011.MONTHLY.02.TO.1.2" xfId="138"/>
    <cellStyle name="_Model_RAB_MRSK_svod_46EE.2011(v1.0)" xfId="139"/>
    <cellStyle name="_Model_RAB_MRSK_svod_46EE.2011(v1.0)_46TE.2011(v1.0)" xfId="140"/>
    <cellStyle name="_Model_RAB_MRSK_svod_46EE.2011(v1.0)_INDEX.STATION.2012(v1.0)_" xfId="141"/>
    <cellStyle name="_Model_RAB_MRSK_svod_46EE.2011(v1.0)_INDEX.STATION.2012(v2.0)" xfId="142"/>
    <cellStyle name="_Model_RAB_MRSK_svod_46EE.2011(v1.0)_INDEX.STATION.2012(v2.1)" xfId="143"/>
    <cellStyle name="_Model_RAB_MRSK_svod_46EE.2011(v1.0)_TEPLO.PREDEL.2012.M(v1.1)_test" xfId="144"/>
    <cellStyle name="_Model_RAB_MRSK_svod_46EE.2011(v1.2)" xfId="145"/>
    <cellStyle name="_Model_RAB_MRSK_svod_46EP.2011(v2.0)" xfId="146"/>
    <cellStyle name="_Model_RAB_MRSK_svod_46EP.2012(v0.1)" xfId="147"/>
    <cellStyle name="_Model_RAB_MRSK_svod_46TE.2011(v1.0)" xfId="148"/>
    <cellStyle name="_Model_RAB_MRSK_svod_4DNS.UPDATE.EXAMPLE" xfId="149"/>
    <cellStyle name="_Model_RAB_MRSK_svod_ARMRAZR" xfId="150"/>
    <cellStyle name="_Model_RAB_MRSK_svod_BALANCE.WARM.2010.FACT(v1.0)" xfId="151"/>
    <cellStyle name="_Model_RAB_MRSK_svod_BALANCE.WARM.2010.PLAN" xfId="152"/>
    <cellStyle name="_Model_RAB_MRSK_svod_BALANCE.WARM.2011YEAR(v0.7)" xfId="153"/>
    <cellStyle name="_Model_RAB_MRSK_svod_BALANCE.WARM.2011YEAR.NEW.UPDATE.SCHEME" xfId="154"/>
    <cellStyle name="_Model_RAB_MRSK_svod_CALC.NORMATIV.KU(v0.2)" xfId="155"/>
    <cellStyle name="_Model_RAB_MRSK_svod_EE.2REK.P2011.4.78(v0.3)" xfId="156"/>
    <cellStyle name="_Model_RAB_MRSK_svod_FORM3.1.2013(v0.2)" xfId="157"/>
    <cellStyle name="_Model_RAB_MRSK_svod_FORM3.2013(v1.0)" xfId="158"/>
    <cellStyle name="_Model_RAB_MRSK_svod_FORM3.REG(v1.0)" xfId="159"/>
    <cellStyle name="_Model_RAB_MRSK_svod_FORM910.2012(v1.1)" xfId="160"/>
    <cellStyle name="_Model_RAB_MRSK_svod_INDEX.STATION.2012(v2.1)" xfId="161"/>
    <cellStyle name="_Model_RAB_MRSK_svod_INDEX.STATION.2013(v1.0)_патч до 1.1" xfId="162"/>
    <cellStyle name="_Model_RAB_MRSK_svod_INVEST.EE.PLAN.4.78(v0.1)" xfId="163"/>
    <cellStyle name="_Model_RAB_MRSK_svod_INVEST.EE.PLAN.4.78(v0.3)" xfId="164"/>
    <cellStyle name="_Model_RAB_MRSK_svod_INVEST.EE.PLAN.4.78(v1.0)" xfId="165"/>
    <cellStyle name="_Model_RAB_MRSK_svod_INVEST.EE.PLAN.4.78(v1.0)_PASSPORT.TEPLO.PROIZV(v2.0)" xfId="166"/>
    <cellStyle name="_Model_RAB_MRSK_svod_INVEST.EE.PLAN.4.78(v1.0)_PASSPORT.TEPLO.PROIZV(v2.0)_INDEX.STATION.2013(v1.0)_патч до 1.1" xfId="167"/>
    <cellStyle name="_Model_RAB_MRSK_svod_INVEST.EE.PLAN.4.78(v1.0)_PASSPORT.TEPLO.PROIZV(v2.0)_TEPLO.PREDEL.2013(v2.0)" xfId="168"/>
    <cellStyle name="_Model_RAB_MRSK_svod_INVEST.PLAN.4.78(v0.1)" xfId="169"/>
    <cellStyle name="_Model_RAB_MRSK_svod_INVEST.WARM.PLAN.4.78(v0.1)" xfId="170"/>
    <cellStyle name="_Model_RAB_MRSK_svod_INVEST_WARM_PLAN" xfId="171"/>
    <cellStyle name="_Model_RAB_MRSK_svod_NADB.JNVLP.APTEKA.2012(v1.0)_21_02_12" xfId="172"/>
    <cellStyle name="_Model_RAB_MRSK_svod_NADB.JNVLS.APTEKA.2011(v1.3.3)" xfId="173"/>
    <cellStyle name="_Model_RAB_MRSK_svod_NADB.JNVLS.APTEKA.2011(v1.3.3)_46TE.2011(v1.0)" xfId="174"/>
    <cellStyle name="_Model_RAB_MRSK_svod_NADB.JNVLS.APTEKA.2011(v1.3.3)_INDEX.STATION.2012(v1.0)_" xfId="175"/>
    <cellStyle name="_Model_RAB_MRSK_svod_NADB.JNVLS.APTEKA.2011(v1.3.3)_INDEX.STATION.2012(v2.0)" xfId="176"/>
    <cellStyle name="_Model_RAB_MRSK_svod_NADB.JNVLS.APTEKA.2011(v1.3.3)_INDEX.STATION.2012(v2.1)" xfId="177"/>
    <cellStyle name="_Model_RAB_MRSK_svod_NADB.JNVLS.APTEKA.2011(v1.3.3)_TEPLO.PREDEL.2012.M(v1.1)_test" xfId="178"/>
    <cellStyle name="_Model_RAB_MRSK_svod_NADB.JNVLS.APTEKA.2011(v1.3.4)" xfId="179"/>
    <cellStyle name="_Model_RAB_MRSK_svod_NADB.JNVLS.APTEKA.2011(v1.3.4)_46TE.2011(v1.0)" xfId="180"/>
    <cellStyle name="_Model_RAB_MRSK_svod_NADB.JNVLS.APTEKA.2011(v1.3.4)_INDEX.STATION.2012(v1.0)_" xfId="181"/>
    <cellStyle name="_Model_RAB_MRSK_svod_NADB.JNVLS.APTEKA.2011(v1.3.4)_INDEX.STATION.2012(v2.0)" xfId="182"/>
    <cellStyle name="_Model_RAB_MRSK_svod_NADB.JNVLS.APTEKA.2011(v1.3.4)_INDEX.STATION.2012(v2.1)" xfId="183"/>
    <cellStyle name="_Model_RAB_MRSK_svod_NADB.JNVLS.APTEKA.2011(v1.3.4)_TEPLO.PREDEL.2012.M(v1.1)_test" xfId="184"/>
    <cellStyle name="_Model_RAB_MRSK_svod_PASSPORT.TEPLO.PROIZV(v2.1)" xfId="185"/>
    <cellStyle name="_Model_RAB_MRSK_svod_PASSPORT.TEPLO.SETI(v0.7)" xfId="186"/>
    <cellStyle name="_Model_RAB_MRSK_svod_PASSPORT.TEPLO.SETI(v1.0)" xfId="187"/>
    <cellStyle name="_Model_RAB_MRSK_svod_PR.PROG.WARM.NOTCOMBI.2012.2.16_v1.4(04.04.11) " xfId="188"/>
    <cellStyle name="_Model_RAB_MRSK_svod_PREDEL.JKH.UTV.2011(v1.0.1)" xfId="189"/>
    <cellStyle name="_Model_RAB_MRSK_svod_PREDEL.JKH.UTV.2011(v1.0.1)_46TE.2011(v1.0)" xfId="190"/>
    <cellStyle name="_Model_RAB_MRSK_svod_PREDEL.JKH.UTV.2011(v1.0.1)_INDEX.STATION.2012(v1.0)_" xfId="191"/>
    <cellStyle name="_Model_RAB_MRSK_svod_PREDEL.JKH.UTV.2011(v1.0.1)_INDEX.STATION.2012(v2.0)" xfId="192"/>
    <cellStyle name="_Model_RAB_MRSK_svod_PREDEL.JKH.UTV.2011(v1.0.1)_INDEX.STATION.2012(v2.1)" xfId="193"/>
    <cellStyle name="_Model_RAB_MRSK_svod_PREDEL.JKH.UTV.2011(v1.0.1)_TEPLO.PREDEL.2012.M(v1.1)_test" xfId="194"/>
    <cellStyle name="_Model_RAB_MRSK_svod_PREDEL.JKH.UTV.2011(v1.1)" xfId="195"/>
    <cellStyle name="_Model_RAB_MRSK_svod_REP.BLR.2012(v1.0)" xfId="196"/>
    <cellStyle name="_Model_RAB_MRSK_svod_TEPLO.PREDEL.2012.M(v1.1)" xfId="197"/>
    <cellStyle name="_Model_RAB_MRSK_svod_TEPLO.PREDEL.2013(v2.0)" xfId="198"/>
    <cellStyle name="_Model_RAB_MRSK_svod_TEST.TEMPLATE" xfId="199"/>
    <cellStyle name="_Model_RAB_MRSK_svod_UPDATE.46EE.2011.TO.1.1" xfId="200"/>
    <cellStyle name="_Model_RAB_MRSK_svod_UPDATE.46TE.2011.TO.1.1" xfId="201"/>
    <cellStyle name="_Model_RAB_MRSK_svod_UPDATE.46TE.2011.TO.1.2" xfId="202"/>
    <cellStyle name="_Model_RAB_MRSK_svod_UPDATE.BALANCE.WARM.2011YEAR.TO.1.1" xfId="203"/>
    <cellStyle name="_Model_RAB_MRSK_svod_UPDATE.BALANCE.WARM.2011YEAR.TO.1.1_46TE.2011(v1.0)" xfId="204"/>
    <cellStyle name="_Model_RAB_MRSK_svod_UPDATE.BALANCE.WARM.2011YEAR.TO.1.1_INDEX.STATION.2012(v1.0)_" xfId="205"/>
    <cellStyle name="_Model_RAB_MRSK_svod_UPDATE.BALANCE.WARM.2011YEAR.TO.1.1_INDEX.STATION.2012(v2.0)" xfId="206"/>
    <cellStyle name="_Model_RAB_MRSK_svod_UPDATE.BALANCE.WARM.2011YEAR.TO.1.1_INDEX.STATION.2012(v2.1)" xfId="207"/>
    <cellStyle name="_Model_RAB_MRSK_svod_UPDATE.BALANCE.WARM.2011YEAR.TO.1.1_OREP.KU.2011.MONTHLY.02(v1.1)" xfId="208"/>
    <cellStyle name="_Model_RAB_MRSK_svod_UPDATE.BALANCE.WARM.2011YEAR.TO.1.1_TEPLO.PREDEL.2012.M(v1.1)_test" xfId="209"/>
    <cellStyle name="_Model_RAB_MRSK_svod_UPDATE.NADB.JNVLS.APTEKA.2011.TO.1.3.4" xfId="210"/>
    <cellStyle name="_Model_RAB_MRSK_svod_Книга2_PR.PROG.WARM.NOTCOMBI.2012.2.16_v1.4(04.04.11) " xfId="211"/>
    <cellStyle name="_Model_RAB_MRSK_svod_Тариф 2013 Архангельск для агентства" xfId="212"/>
    <cellStyle name="_Model_RAB_MRSK_svod_Тариф 2014 уч. Шипицыно газ" xfId="213"/>
    <cellStyle name="_New_Sofi" xfId="214"/>
    <cellStyle name="_New_Sofi_FFF" xfId="215"/>
    <cellStyle name="_New_Sofi_New Form10_2" xfId="216"/>
    <cellStyle name="_New_Sofi_Nsi" xfId="217"/>
    <cellStyle name="_New_Sofi_Nsi_1" xfId="218"/>
    <cellStyle name="_New_Sofi_Nsi_139" xfId="219"/>
    <cellStyle name="_New_Sofi_Nsi_140" xfId="220"/>
    <cellStyle name="_New_Sofi_Nsi_140(Зах)" xfId="221"/>
    <cellStyle name="_New_Sofi_Nsi_140_mod" xfId="222"/>
    <cellStyle name="_New_Sofi_Summary" xfId="223"/>
    <cellStyle name="_New_Sofi_Tax_form_1кв_3" xfId="224"/>
    <cellStyle name="_New_Sofi_БКЭ" xfId="225"/>
    <cellStyle name="_Nsi" xfId="226"/>
    <cellStyle name="_Plug" xfId="227"/>
    <cellStyle name="_Plug_4DNS.UPDATE.EXAMPLE" xfId="228"/>
    <cellStyle name="_Plug_4DNS.UPDATE.EXAMPLE_INDEX.STATION.2013(v1.0)_патч до 1.1" xfId="229"/>
    <cellStyle name="_Plug_4DNS.UPDATE.EXAMPLE_TEPLO.PREDEL.2013(v2.1)_FST" xfId="230"/>
    <cellStyle name="_Plug_4DNS.UPDATE.EXAMPLE_TEPLO.PREDEL.2013.FST_update1" xfId="231"/>
    <cellStyle name="_SeriesAttributes" xfId="232"/>
    <cellStyle name="_TSET.NET.2010.варианты расчета_min_max_ГК_03.09.09 RAB" xfId="233"/>
    <cellStyle name="_TSET.NET.2010.варианты расчета_min_max_ГК_03.09.09 RAB_Расче тарифа на тэ 2014 Мезенский АрхоблЭнерго" xfId="234"/>
    <cellStyle name="_TSET.NET.2010.варианты расчета_min_max_ГК_03.09.09 RAB_тарифы по ТЭ на 2014 год Соловки исправ." xfId="235"/>
    <cellStyle name="_v-2013-2030- 2b17.01.11Нах-cpiнов. курс inn 1-2-Е1xls" xfId="236"/>
    <cellStyle name="_Аморт,налоги,охрана,молоко" xfId="237"/>
    <cellStyle name="_БДР (ЦФО) 05-11-08" xfId="238"/>
    <cellStyle name="_БДР 2008 факт 1 кв. + проект на год 10.04.08" xfId="239"/>
    <cellStyle name="_БДР 2009" xfId="240"/>
    <cellStyle name="_БДР 3 квартал" xfId="241"/>
    <cellStyle name="_Бухгалтерия (налоги, амортизация, прочие)" xfId="242"/>
    <cellStyle name="_Бюджет2006_ПОКАЗАТЕЛИ СВОДНЫЕ" xfId="243"/>
    <cellStyle name="_Вводы 2008-2012 Колэнерго" xfId="244"/>
    <cellStyle name="_Вводы 2008-2012 Колэнерго_Расче тарифа на тэ 2014 Мезенский АрхоблЭнерго" xfId="245"/>
    <cellStyle name="_Вводы 2008-2012 Колэнерго_тарифы по ТЭ на 2014 год Соловки исправ." xfId="246"/>
    <cellStyle name="_ВО ОП ТЭС-ОТ- 2007" xfId="247"/>
    <cellStyle name="_ВО ОП ТЭС-ОТ- 2007_Новая инструкция1_фст" xfId="248"/>
    <cellStyle name="_ВФ ОАО ТЭС-ОТ- 2009" xfId="249"/>
    <cellStyle name="_ВФ ОАО ТЭС-ОТ- 2009_Новая инструкция1_фст" xfId="250"/>
    <cellStyle name="_выручка по присоединениям2" xfId="251"/>
    <cellStyle name="_выручка по присоединениям2_Новая инструкция1_фст" xfId="252"/>
    <cellStyle name="_выручка по присоединениям2_Расче тарифа на тэ 2014 Мезенский АрхоблЭнерго" xfId="253"/>
    <cellStyle name="_выручка по присоединениям2_Тариф тепло Мезень для АТЦ" xfId="254"/>
    <cellStyle name="_выручка по присоединениям2_тарифы по ТЭ на 2014 год Соловки исправ." xfId="255"/>
    <cellStyle name="_ГКПЗ 2009" xfId="256"/>
    <cellStyle name="_Договор аренды ЯЭ с разбивкой" xfId="257"/>
    <cellStyle name="_Договор аренды ЯЭ с разбивкой_Новая инструкция1_фст" xfId="258"/>
    <cellStyle name="_Защита ФЗП" xfId="259"/>
    <cellStyle name="_инвест" xfId="260"/>
    <cellStyle name="_инвест_Расче тарифа на тэ 2014 Мезенский АрхоблЭнерго" xfId="261"/>
    <cellStyle name="_инвест_тарифы по ТЭ на 2014 год Соловки исправ." xfId="262"/>
    <cellStyle name="_ИП 17032006" xfId="263"/>
    <cellStyle name="_ИП 17032006_Расче тарифа на тэ 2014 Мезенский АрхоблЭнерго" xfId="264"/>
    <cellStyle name="_ИП 17032006_тарифы по ТЭ на 2014 год Соловки исправ." xfId="265"/>
    <cellStyle name="_ИП СО 2006-2010 отпр 22 01 07" xfId="266"/>
    <cellStyle name="_ИП СО 2006-2010 отпр 22 01 07_Расче тарифа на тэ 2014 Мезенский АрхоблЭнерго" xfId="267"/>
    <cellStyle name="_ИП СО 2006-2010 отпр 22 01 07_тарифы по ТЭ на 2014 год Соловки исправ." xfId="268"/>
    <cellStyle name="_Исходные данные для модели" xfId="269"/>
    <cellStyle name="_Исходные данные для модели_Новая инструкция1_фст" xfId="270"/>
    <cellStyle name="_Исходные данные для модели_Расче тарифа на тэ 2014 Мезенский АрхоблЭнерго" xfId="271"/>
    <cellStyle name="_Исходные данные для модели_Тариф тепло Мезень для АТЦ" xfId="272"/>
    <cellStyle name="_Исходные данные для модели_тарифы по ТЭ на 2014 год Соловки исправ." xfId="273"/>
    <cellStyle name="_Книга1" xfId="274"/>
    <cellStyle name="_Книга3" xfId="275"/>
    <cellStyle name="_Книга3_New Form10_2" xfId="276"/>
    <cellStyle name="_Книга3_Nsi" xfId="277"/>
    <cellStyle name="_Книга3_Nsi_1" xfId="278"/>
    <cellStyle name="_Книга3_Nsi_139" xfId="279"/>
    <cellStyle name="_Книга3_Nsi_140" xfId="280"/>
    <cellStyle name="_Книга3_Nsi_140(Зах)" xfId="281"/>
    <cellStyle name="_Книга3_Nsi_140_mod" xfId="282"/>
    <cellStyle name="_Книга3_Summary" xfId="283"/>
    <cellStyle name="_Книга3_Tax_form_1кв_3" xfId="284"/>
    <cellStyle name="_Книга3_БКЭ" xfId="285"/>
    <cellStyle name="_Книга7" xfId="286"/>
    <cellStyle name="_Книга7_New Form10_2" xfId="287"/>
    <cellStyle name="_Книга7_Nsi" xfId="288"/>
    <cellStyle name="_Книга7_Nsi_1" xfId="289"/>
    <cellStyle name="_Книга7_Nsi_139" xfId="290"/>
    <cellStyle name="_Книга7_Nsi_140" xfId="291"/>
    <cellStyle name="_Книга7_Nsi_140(Зах)" xfId="292"/>
    <cellStyle name="_Книга7_Nsi_140_mod" xfId="293"/>
    <cellStyle name="_Книга7_Summary" xfId="294"/>
    <cellStyle name="_Книга7_Tax_form_1кв_3" xfId="295"/>
    <cellStyle name="_Книга7_БКЭ" xfId="296"/>
    <cellStyle name="_Консолидация-2008-проект-new" xfId="297"/>
    <cellStyle name="_Копия Затраты под АЭР ремонт+содерж на март" xfId="298"/>
    <cellStyle name="_Копия Прил 2(Показатели ИП)" xfId="299"/>
    <cellStyle name="_Копия Прил 2(Показатели ИП)_Расче тарифа на тэ 2014 Мезенский АрхоблЭнерго" xfId="300"/>
    <cellStyle name="_Копия Прил 2(Показатели ИП)_тарифы по ТЭ на 2014 год Соловки исправ." xfId="301"/>
    <cellStyle name="_мин_макс_24.09.2009_ГК" xfId="302"/>
    <cellStyle name="_мин_макс_24.09.2009_ГК_Расче тарифа на тэ 2014 Мезенский АрхоблЭнерго" xfId="303"/>
    <cellStyle name="_мин_макс_24.09.2009_ГК_тарифы по ТЭ на 2014 год Соловки исправ." xfId="304"/>
    <cellStyle name="_Модель - 2(23)" xfId="305"/>
    <cellStyle name="_МОДЕЛЬ_1 (2)" xfId="306"/>
    <cellStyle name="_МОДЕЛЬ_1 (2) 2" xfId="307"/>
    <cellStyle name="_МОДЕЛЬ_1 (2) 2_OREP.KU.2011.MONTHLY.02(v0.1)" xfId="308"/>
    <cellStyle name="_МОДЕЛЬ_1 (2) 2_OREP.KU.2011.MONTHLY.02(v0.4)" xfId="309"/>
    <cellStyle name="_МОДЕЛЬ_1 (2) 2_OREP.KU.2011.MONTHLY.11(v1.4)" xfId="310"/>
    <cellStyle name="_МОДЕЛЬ_1 (2) 2_UPDATE.OREP.KU.2011.MONTHLY.02.TO.1.2" xfId="311"/>
    <cellStyle name="_МОДЕЛЬ_1 (2) Псков max затраты ПЭ сценарные Холдинга ( конечн.19,8)" xfId="312"/>
    <cellStyle name="_МОДЕЛЬ_1 (2)_46EE.2011(v1.0)" xfId="313"/>
    <cellStyle name="_МОДЕЛЬ_1 (2)_46EE.2011(v1.0)_46TE.2011(v1.0)" xfId="314"/>
    <cellStyle name="_МОДЕЛЬ_1 (2)_46EE.2011(v1.0)_INDEX.STATION.2012(v1.0)_" xfId="315"/>
    <cellStyle name="_МОДЕЛЬ_1 (2)_46EE.2011(v1.0)_INDEX.STATION.2012(v2.0)" xfId="316"/>
    <cellStyle name="_МОДЕЛЬ_1 (2)_46EE.2011(v1.0)_INDEX.STATION.2012(v2.1)" xfId="317"/>
    <cellStyle name="_МОДЕЛЬ_1 (2)_46EE.2011(v1.0)_TEPLO.PREDEL.2012.M(v1.1)_test" xfId="318"/>
    <cellStyle name="_МОДЕЛЬ_1 (2)_46EE.2011(v1.2)" xfId="319"/>
    <cellStyle name="_МОДЕЛЬ_1 (2)_46EP.2011(v2.0)" xfId="320"/>
    <cellStyle name="_МОДЕЛЬ_1 (2)_46EP.2012(v0.1)" xfId="321"/>
    <cellStyle name="_МОДЕЛЬ_1 (2)_46TE.2011(v1.0)" xfId="322"/>
    <cellStyle name="_МОДЕЛЬ_1 (2)_4DNS.UPDATE.EXAMPLE" xfId="323"/>
    <cellStyle name="_МОДЕЛЬ_1 (2)_ARMRAZR" xfId="324"/>
    <cellStyle name="_МОДЕЛЬ_1 (2)_BALANCE.WARM.2010.FACT(v1.0)" xfId="325"/>
    <cellStyle name="_МОДЕЛЬ_1 (2)_BALANCE.WARM.2010.PLAN" xfId="326"/>
    <cellStyle name="_МОДЕЛЬ_1 (2)_BALANCE.WARM.2011YEAR(v0.7)" xfId="327"/>
    <cellStyle name="_МОДЕЛЬ_1 (2)_BALANCE.WARM.2011YEAR.NEW.UPDATE.SCHEME" xfId="328"/>
    <cellStyle name="_МОДЕЛЬ_1 (2)_CALC.NORMATIV.KU(v0.2)" xfId="329"/>
    <cellStyle name="_МОДЕЛЬ_1 (2)_EE.2REK.P2011.4.78(v0.3)" xfId="330"/>
    <cellStyle name="_МОДЕЛЬ_1 (2)_FORM3.1.2013(v0.2)" xfId="331"/>
    <cellStyle name="_МОДЕЛЬ_1 (2)_FORM3.2013(v1.0)" xfId="332"/>
    <cellStyle name="_МОДЕЛЬ_1 (2)_FORM3.REG(v1.0)" xfId="333"/>
    <cellStyle name="_МОДЕЛЬ_1 (2)_FORM910.2012(v1.1)" xfId="334"/>
    <cellStyle name="_МОДЕЛЬ_1 (2)_INDEX.STATION.2012(v2.1)" xfId="335"/>
    <cellStyle name="_МОДЕЛЬ_1 (2)_INDEX.STATION.2013(v1.0)_патч до 1.1" xfId="336"/>
    <cellStyle name="_МОДЕЛЬ_1 (2)_INVEST.EE.PLAN.4.78(v0.1)" xfId="337"/>
    <cellStyle name="_МОДЕЛЬ_1 (2)_INVEST.EE.PLAN.4.78(v0.3)" xfId="338"/>
    <cellStyle name="_МОДЕЛЬ_1 (2)_INVEST.EE.PLAN.4.78(v1.0)" xfId="339"/>
    <cellStyle name="_МОДЕЛЬ_1 (2)_INVEST.EE.PLAN.4.78(v1.0)_PASSPORT.TEPLO.PROIZV(v2.0)" xfId="340"/>
    <cellStyle name="_МОДЕЛЬ_1 (2)_INVEST.EE.PLAN.4.78(v1.0)_PASSPORT.TEPLO.PROIZV(v2.0)_INDEX.STATION.2013(v1.0)_патч до 1.1" xfId="341"/>
    <cellStyle name="_МОДЕЛЬ_1 (2)_INVEST.EE.PLAN.4.78(v1.0)_PASSPORT.TEPLO.PROIZV(v2.0)_TEPLO.PREDEL.2013(v2.0)" xfId="342"/>
    <cellStyle name="_МОДЕЛЬ_1 (2)_INVEST.PLAN.4.78(v0.1)" xfId="343"/>
    <cellStyle name="_МОДЕЛЬ_1 (2)_INVEST.WARM.PLAN.4.78(v0.1)" xfId="344"/>
    <cellStyle name="_МОДЕЛЬ_1 (2)_INVEST_WARM_PLAN" xfId="345"/>
    <cellStyle name="_МОДЕЛЬ_1 (2)_NADB.JNVLP.APTEKA.2012(v1.0)_21_02_12" xfId="346"/>
    <cellStyle name="_МОДЕЛЬ_1 (2)_NADB.JNVLS.APTEKA.2011(v1.3.3)" xfId="347"/>
    <cellStyle name="_МОДЕЛЬ_1 (2)_NADB.JNVLS.APTEKA.2011(v1.3.3)_46TE.2011(v1.0)" xfId="348"/>
    <cellStyle name="_МОДЕЛЬ_1 (2)_NADB.JNVLS.APTEKA.2011(v1.3.3)_INDEX.STATION.2012(v1.0)_" xfId="349"/>
    <cellStyle name="_МОДЕЛЬ_1 (2)_NADB.JNVLS.APTEKA.2011(v1.3.3)_INDEX.STATION.2012(v2.0)" xfId="350"/>
    <cellStyle name="_МОДЕЛЬ_1 (2)_NADB.JNVLS.APTEKA.2011(v1.3.3)_INDEX.STATION.2012(v2.1)" xfId="351"/>
    <cellStyle name="_МОДЕЛЬ_1 (2)_NADB.JNVLS.APTEKA.2011(v1.3.3)_TEPLO.PREDEL.2012.M(v1.1)_test" xfId="352"/>
    <cellStyle name="_МОДЕЛЬ_1 (2)_NADB.JNVLS.APTEKA.2011(v1.3.4)" xfId="353"/>
    <cellStyle name="_МОДЕЛЬ_1 (2)_NADB.JNVLS.APTEKA.2011(v1.3.4)_46TE.2011(v1.0)" xfId="354"/>
    <cellStyle name="_МОДЕЛЬ_1 (2)_NADB.JNVLS.APTEKA.2011(v1.3.4)_INDEX.STATION.2012(v1.0)_" xfId="355"/>
    <cellStyle name="_МОДЕЛЬ_1 (2)_NADB.JNVLS.APTEKA.2011(v1.3.4)_INDEX.STATION.2012(v2.0)" xfId="356"/>
    <cellStyle name="_МОДЕЛЬ_1 (2)_NADB.JNVLS.APTEKA.2011(v1.3.4)_INDEX.STATION.2012(v2.1)" xfId="357"/>
    <cellStyle name="_МОДЕЛЬ_1 (2)_NADB.JNVLS.APTEKA.2011(v1.3.4)_TEPLO.PREDEL.2012.M(v1.1)_test" xfId="358"/>
    <cellStyle name="_МОДЕЛЬ_1 (2)_PASSPORT.TEPLO.PROIZV(v2.1)" xfId="359"/>
    <cellStyle name="_МОДЕЛЬ_1 (2)_PASSPORT.TEPLO.SETI(v0.7)" xfId="360"/>
    <cellStyle name="_МОДЕЛЬ_1 (2)_PASSPORT.TEPLO.SETI(v1.0)" xfId="361"/>
    <cellStyle name="_МОДЕЛЬ_1 (2)_PR.PROG.WARM.NOTCOMBI.2012.2.16_v1.4(04.04.11) " xfId="362"/>
    <cellStyle name="_МОДЕЛЬ_1 (2)_PREDEL.JKH.UTV.2011(v1.0.1)" xfId="363"/>
    <cellStyle name="_МОДЕЛЬ_1 (2)_PREDEL.JKH.UTV.2011(v1.0.1)_46TE.2011(v1.0)" xfId="364"/>
    <cellStyle name="_МОДЕЛЬ_1 (2)_PREDEL.JKH.UTV.2011(v1.0.1)_INDEX.STATION.2012(v1.0)_" xfId="365"/>
    <cellStyle name="_МОДЕЛЬ_1 (2)_PREDEL.JKH.UTV.2011(v1.0.1)_INDEX.STATION.2012(v2.0)" xfId="366"/>
    <cellStyle name="_МОДЕЛЬ_1 (2)_PREDEL.JKH.UTV.2011(v1.0.1)_INDEX.STATION.2012(v2.1)" xfId="367"/>
    <cellStyle name="_МОДЕЛЬ_1 (2)_PREDEL.JKH.UTV.2011(v1.0.1)_TEPLO.PREDEL.2012.M(v1.1)_test" xfId="368"/>
    <cellStyle name="_МОДЕЛЬ_1 (2)_PREDEL.JKH.UTV.2011(v1.1)" xfId="369"/>
    <cellStyle name="_МОДЕЛЬ_1 (2)_REP.BLR.2012(v1.0)" xfId="370"/>
    <cellStyle name="_МОДЕЛЬ_1 (2)_TEPLO.PREDEL.2012.M(v1.1)" xfId="371"/>
    <cellStyle name="_МОДЕЛЬ_1 (2)_TEPLO.PREDEL.2013(v2.0)" xfId="372"/>
    <cellStyle name="_МОДЕЛЬ_1 (2)_TEST.TEMPLATE" xfId="373"/>
    <cellStyle name="_МОДЕЛЬ_1 (2)_UPDATE.46EE.2011.TO.1.1" xfId="374"/>
    <cellStyle name="_МОДЕЛЬ_1 (2)_UPDATE.46TE.2011.TO.1.1" xfId="375"/>
    <cellStyle name="_МОДЕЛЬ_1 (2)_UPDATE.46TE.2011.TO.1.2" xfId="376"/>
    <cellStyle name="_МОДЕЛЬ_1 (2)_UPDATE.BALANCE.WARM.2011YEAR.TO.1.1" xfId="377"/>
    <cellStyle name="_МОДЕЛЬ_1 (2)_UPDATE.BALANCE.WARM.2011YEAR.TO.1.1_46TE.2011(v1.0)" xfId="378"/>
    <cellStyle name="_МОДЕЛЬ_1 (2)_UPDATE.BALANCE.WARM.2011YEAR.TO.1.1_INDEX.STATION.2012(v1.0)_" xfId="379"/>
    <cellStyle name="_МОДЕЛЬ_1 (2)_UPDATE.BALANCE.WARM.2011YEAR.TO.1.1_INDEX.STATION.2012(v2.0)" xfId="380"/>
    <cellStyle name="_МОДЕЛЬ_1 (2)_UPDATE.BALANCE.WARM.2011YEAR.TO.1.1_INDEX.STATION.2012(v2.1)" xfId="381"/>
    <cellStyle name="_МОДЕЛЬ_1 (2)_UPDATE.BALANCE.WARM.2011YEAR.TO.1.1_OREP.KU.2011.MONTHLY.02(v1.1)" xfId="382"/>
    <cellStyle name="_МОДЕЛЬ_1 (2)_UPDATE.BALANCE.WARM.2011YEAR.TO.1.1_TEPLO.PREDEL.2012.M(v1.1)_test" xfId="383"/>
    <cellStyle name="_МОДЕЛЬ_1 (2)_UPDATE.NADB.JNVLS.APTEKA.2011.TO.1.3.4" xfId="384"/>
    <cellStyle name="_МОДЕЛЬ_1 (2)_Книга2_PR.PROG.WARM.NOTCOMBI.2012.2.16_v1.4(04.04.11) " xfId="385"/>
    <cellStyle name="_МОДЕЛЬ_1 (2)_Тариф 2013 Архангельск для агентства" xfId="386"/>
    <cellStyle name="_МОДЕЛЬ_1 (2)_Тариф 2014 уч. Шипицыно газ" xfId="387"/>
    <cellStyle name="_НВВ 2009 постатейно свод по филиалам_09_02_09" xfId="388"/>
    <cellStyle name="_НВВ 2009 постатейно свод по филиалам_09_02_09_Новая инструкция1_фст" xfId="389"/>
    <cellStyle name="_НВВ 2009 постатейно свод по филиалам_09_02_09_Расче тарифа на тэ 2014 Мезенский АрхоблЭнерго" xfId="390"/>
    <cellStyle name="_НВВ 2009 постатейно свод по филиалам_09_02_09_Тариф тепло Мезень для АТЦ" xfId="391"/>
    <cellStyle name="_НВВ 2009 постатейно свод по филиалам_09_02_09_тарифы по ТЭ на 2014 год Соловки исправ." xfId="392"/>
    <cellStyle name="_НВВ 2009 постатейно свод по филиалам_для Валентина" xfId="393"/>
    <cellStyle name="_НВВ 2009 постатейно свод по филиалам_для Валентина_Новая инструкция1_фст" xfId="394"/>
    <cellStyle name="_НВВ 2009 постатейно свод по филиалам_для Валентина_Расче тарифа на тэ 2014 Мезенский АрхоблЭнерго" xfId="395"/>
    <cellStyle name="_НВВ 2009 постатейно свод по филиалам_для Валентина_Тариф тепло Мезень для АТЦ" xfId="396"/>
    <cellStyle name="_НВВ 2009 постатейно свод по филиалам_для Валентина_тарифы по ТЭ на 2014 год Соловки исправ." xfId="397"/>
    <cellStyle name="_Омск" xfId="398"/>
    <cellStyle name="_Омск_Новая инструкция1_фст" xfId="399"/>
    <cellStyle name="_Омск_Расче тарифа на тэ 2014 Мезенский АрхоблЭнерго" xfId="400"/>
    <cellStyle name="_Омск_Тариф тепло Мезень для АТЦ" xfId="401"/>
    <cellStyle name="_Омск_тарифы по ТЭ на 2014 год Соловки исправ." xfId="402"/>
    <cellStyle name="_ОТ ИД 2009" xfId="403"/>
    <cellStyle name="_ОТ ИД 2009_Новая инструкция1_фст" xfId="404"/>
    <cellStyle name="_ПЛАН 2006  АРМ " xfId="405"/>
    <cellStyle name="_ПЛАН 2008 АРМ " xfId="406"/>
    <cellStyle name="_ПЛАН 2011 под 130 млн итог на подпись" xfId="407"/>
    <cellStyle name="_ПЛАН 2011 тарифы 250 млн блочный" xfId="408"/>
    <cellStyle name="_План по ремонту ХЦ 2007" xfId="409"/>
    <cellStyle name="_пр 5 тариф RAB" xfId="410"/>
    <cellStyle name="_пр 5 тариф RAB 2" xfId="411"/>
    <cellStyle name="_пр 5 тариф RAB 2_OREP.KU.2011.MONTHLY.02(v0.1)" xfId="412"/>
    <cellStyle name="_пр 5 тариф RAB 2_OREP.KU.2011.MONTHLY.02(v0.4)" xfId="413"/>
    <cellStyle name="_пр 5 тариф RAB 2_OREP.KU.2011.MONTHLY.11(v1.4)" xfId="414"/>
    <cellStyle name="_пр 5 тариф RAB 2_UPDATE.OREP.KU.2011.MONTHLY.02.TO.1.2" xfId="415"/>
    <cellStyle name="_пр 5 тариф RAB_46EE.2011(v1.0)" xfId="416"/>
    <cellStyle name="_пр 5 тариф RAB_46EE.2011(v1.0)_46TE.2011(v1.0)" xfId="417"/>
    <cellStyle name="_пр 5 тариф RAB_46EE.2011(v1.0)_INDEX.STATION.2012(v1.0)_" xfId="418"/>
    <cellStyle name="_пр 5 тариф RAB_46EE.2011(v1.0)_INDEX.STATION.2012(v2.0)" xfId="419"/>
    <cellStyle name="_пр 5 тариф RAB_46EE.2011(v1.0)_INDEX.STATION.2012(v2.1)" xfId="420"/>
    <cellStyle name="_пр 5 тариф RAB_46EE.2011(v1.0)_TEPLO.PREDEL.2012.M(v1.1)_test" xfId="421"/>
    <cellStyle name="_пр 5 тариф RAB_46EE.2011(v1.2)" xfId="422"/>
    <cellStyle name="_пр 5 тариф RAB_46EP.2011(v2.0)" xfId="423"/>
    <cellStyle name="_пр 5 тариф RAB_46EP.2012(v0.1)" xfId="424"/>
    <cellStyle name="_пр 5 тариф RAB_46TE.2011(v1.0)" xfId="425"/>
    <cellStyle name="_пр 5 тариф RAB_4DNS.UPDATE.EXAMPLE" xfId="426"/>
    <cellStyle name="_пр 5 тариф RAB_ARMRAZR" xfId="427"/>
    <cellStyle name="_пр 5 тариф RAB_BALANCE.WARM.2010.FACT(v1.0)" xfId="428"/>
    <cellStyle name="_пр 5 тариф RAB_BALANCE.WARM.2010.PLAN" xfId="429"/>
    <cellStyle name="_пр 5 тариф RAB_BALANCE.WARM.2011YEAR(v0.7)" xfId="430"/>
    <cellStyle name="_пр 5 тариф RAB_BALANCE.WARM.2011YEAR.NEW.UPDATE.SCHEME" xfId="431"/>
    <cellStyle name="_пр 5 тариф RAB_CALC.NORMATIV.KU(v0.2)" xfId="432"/>
    <cellStyle name="_пр 5 тариф RAB_EE.2REK.P2011.4.78(v0.3)" xfId="433"/>
    <cellStyle name="_пр 5 тариф RAB_FORM3.1.2013(v0.2)" xfId="434"/>
    <cellStyle name="_пр 5 тариф RAB_FORM3.2013(v1.0)" xfId="435"/>
    <cellStyle name="_пр 5 тариф RAB_FORM3.REG(v1.0)" xfId="436"/>
    <cellStyle name="_пр 5 тариф RAB_FORM910.2012(v1.1)" xfId="437"/>
    <cellStyle name="_пр 5 тариф RAB_INDEX.STATION.2012(v2.1)" xfId="438"/>
    <cellStyle name="_пр 5 тариф RAB_INDEX.STATION.2013(v1.0)_патч до 1.1" xfId="439"/>
    <cellStyle name="_пр 5 тариф RAB_INVEST.EE.PLAN.4.78(v0.1)" xfId="440"/>
    <cellStyle name="_пр 5 тариф RAB_INVEST.EE.PLAN.4.78(v0.3)" xfId="441"/>
    <cellStyle name="_пр 5 тариф RAB_INVEST.EE.PLAN.4.78(v1.0)" xfId="442"/>
    <cellStyle name="_пр 5 тариф RAB_INVEST.EE.PLAN.4.78(v1.0)_PASSPORT.TEPLO.PROIZV(v2.0)" xfId="443"/>
    <cellStyle name="_пр 5 тариф RAB_INVEST.EE.PLAN.4.78(v1.0)_PASSPORT.TEPLO.PROIZV(v2.0)_INDEX.STATION.2013(v1.0)_патч до 1.1" xfId="444"/>
    <cellStyle name="_пр 5 тариф RAB_INVEST.EE.PLAN.4.78(v1.0)_PASSPORT.TEPLO.PROIZV(v2.0)_TEPLO.PREDEL.2013(v2.0)" xfId="445"/>
    <cellStyle name="_пр 5 тариф RAB_INVEST.PLAN.4.78(v0.1)" xfId="446"/>
    <cellStyle name="_пр 5 тариф RAB_INVEST.WARM.PLAN.4.78(v0.1)" xfId="447"/>
    <cellStyle name="_пр 5 тариф RAB_INVEST_WARM_PLAN" xfId="448"/>
    <cellStyle name="_пр 5 тариф RAB_NADB.JNVLP.APTEKA.2012(v1.0)_21_02_12" xfId="449"/>
    <cellStyle name="_пр 5 тариф RAB_NADB.JNVLS.APTEKA.2011(v1.3.3)" xfId="450"/>
    <cellStyle name="_пр 5 тариф RAB_NADB.JNVLS.APTEKA.2011(v1.3.3)_46TE.2011(v1.0)" xfId="451"/>
    <cellStyle name="_пр 5 тариф RAB_NADB.JNVLS.APTEKA.2011(v1.3.3)_INDEX.STATION.2012(v1.0)_" xfId="452"/>
    <cellStyle name="_пр 5 тариф RAB_NADB.JNVLS.APTEKA.2011(v1.3.3)_INDEX.STATION.2012(v2.0)" xfId="453"/>
    <cellStyle name="_пр 5 тариф RAB_NADB.JNVLS.APTEKA.2011(v1.3.3)_INDEX.STATION.2012(v2.1)" xfId="454"/>
    <cellStyle name="_пр 5 тариф RAB_NADB.JNVLS.APTEKA.2011(v1.3.3)_TEPLO.PREDEL.2012.M(v1.1)_test" xfId="455"/>
    <cellStyle name="_пр 5 тариф RAB_NADB.JNVLS.APTEKA.2011(v1.3.4)" xfId="456"/>
    <cellStyle name="_пр 5 тариф RAB_NADB.JNVLS.APTEKA.2011(v1.3.4)_46TE.2011(v1.0)" xfId="457"/>
    <cellStyle name="_пр 5 тариф RAB_NADB.JNVLS.APTEKA.2011(v1.3.4)_INDEX.STATION.2012(v1.0)_" xfId="458"/>
    <cellStyle name="_пр 5 тариф RAB_NADB.JNVLS.APTEKA.2011(v1.3.4)_INDEX.STATION.2012(v2.0)" xfId="459"/>
    <cellStyle name="_пр 5 тариф RAB_NADB.JNVLS.APTEKA.2011(v1.3.4)_INDEX.STATION.2012(v2.1)" xfId="460"/>
    <cellStyle name="_пр 5 тариф RAB_NADB.JNVLS.APTEKA.2011(v1.3.4)_TEPLO.PREDEL.2012.M(v1.1)_test" xfId="461"/>
    <cellStyle name="_пр 5 тариф RAB_PASSPORT.TEPLO.PROIZV(v2.1)" xfId="462"/>
    <cellStyle name="_пр 5 тариф RAB_PASSPORT.TEPLO.SETI(v0.7)" xfId="463"/>
    <cellStyle name="_пр 5 тариф RAB_PASSPORT.TEPLO.SETI(v1.0)" xfId="464"/>
    <cellStyle name="_пр 5 тариф RAB_PR.PROG.WARM.NOTCOMBI.2012.2.16_v1.4(04.04.11) " xfId="465"/>
    <cellStyle name="_пр 5 тариф RAB_PREDEL.JKH.UTV.2011(v1.0.1)" xfId="466"/>
    <cellStyle name="_пр 5 тариф RAB_PREDEL.JKH.UTV.2011(v1.0.1)_46TE.2011(v1.0)" xfId="467"/>
    <cellStyle name="_пр 5 тариф RAB_PREDEL.JKH.UTV.2011(v1.0.1)_INDEX.STATION.2012(v1.0)_" xfId="468"/>
    <cellStyle name="_пр 5 тариф RAB_PREDEL.JKH.UTV.2011(v1.0.1)_INDEX.STATION.2012(v2.0)" xfId="469"/>
    <cellStyle name="_пр 5 тариф RAB_PREDEL.JKH.UTV.2011(v1.0.1)_INDEX.STATION.2012(v2.1)" xfId="470"/>
    <cellStyle name="_пр 5 тариф RAB_PREDEL.JKH.UTV.2011(v1.0.1)_TEPLO.PREDEL.2012.M(v1.1)_test" xfId="471"/>
    <cellStyle name="_пр 5 тариф RAB_PREDEL.JKH.UTV.2011(v1.1)" xfId="472"/>
    <cellStyle name="_пр 5 тариф RAB_REP.BLR.2012(v1.0)" xfId="473"/>
    <cellStyle name="_пр 5 тариф RAB_TEPLO.PREDEL.2012.M(v1.1)" xfId="474"/>
    <cellStyle name="_пр 5 тариф RAB_TEPLO.PREDEL.2013(v2.0)" xfId="475"/>
    <cellStyle name="_пр 5 тариф RAB_TEST.TEMPLATE" xfId="476"/>
    <cellStyle name="_пр 5 тариф RAB_UPDATE.46EE.2011.TO.1.1" xfId="477"/>
    <cellStyle name="_пр 5 тариф RAB_UPDATE.46TE.2011.TO.1.1" xfId="478"/>
    <cellStyle name="_пр 5 тариф RAB_UPDATE.46TE.2011.TO.1.2" xfId="479"/>
    <cellStyle name="_пр 5 тариф RAB_UPDATE.BALANCE.WARM.2011YEAR.TO.1.1" xfId="480"/>
    <cellStyle name="_пр 5 тариф RAB_UPDATE.BALANCE.WARM.2011YEAR.TO.1.1_46TE.2011(v1.0)" xfId="481"/>
    <cellStyle name="_пр 5 тариф RAB_UPDATE.BALANCE.WARM.2011YEAR.TO.1.1_INDEX.STATION.2012(v1.0)_" xfId="482"/>
    <cellStyle name="_пр 5 тариф RAB_UPDATE.BALANCE.WARM.2011YEAR.TO.1.1_INDEX.STATION.2012(v2.0)" xfId="483"/>
    <cellStyle name="_пр 5 тариф RAB_UPDATE.BALANCE.WARM.2011YEAR.TO.1.1_INDEX.STATION.2012(v2.1)" xfId="484"/>
    <cellStyle name="_пр 5 тариф RAB_UPDATE.BALANCE.WARM.2011YEAR.TO.1.1_OREP.KU.2011.MONTHLY.02(v1.1)" xfId="485"/>
    <cellStyle name="_пр 5 тариф RAB_UPDATE.BALANCE.WARM.2011YEAR.TO.1.1_TEPLO.PREDEL.2012.M(v1.1)_test" xfId="486"/>
    <cellStyle name="_пр 5 тариф RAB_UPDATE.NADB.JNVLS.APTEKA.2011.TO.1.3.4" xfId="487"/>
    <cellStyle name="_пр 5 тариф RAB_Книга2_PR.PROG.WARM.NOTCOMBI.2012.2.16_v1.4(04.04.11) " xfId="488"/>
    <cellStyle name="_пр 5 тариф RAB_Тариф 2013 Архангельск для агентства" xfId="489"/>
    <cellStyle name="_пр 5 тариф RAB_Тариф 2014 уч. Шипицыно газ" xfId="490"/>
    <cellStyle name="_пр 6 финпроекция" xfId="491"/>
    <cellStyle name="_пр 6 финпроекция_Расче тарифа на тэ 2014 Мезенский АрхоблЭнерго" xfId="492"/>
    <cellStyle name="_пр 6 финпроекция_тарифы по ТЭ на 2014 год Соловки исправ." xfId="493"/>
    <cellStyle name="_Предожение _ДБП_2009 г ( согласованные БП)  (2)" xfId="494"/>
    <cellStyle name="_Предожение _ДБП_2009 г ( согласованные БП)  (2)_Новая инструкция1_фст" xfId="495"/>
    <cellStyle name="_Предожение _ДБП_2009 г ( согласованные БП)  (2)_Расче тарифа на тэ 2014 Мезенский АрхоблЭнерго" xfId="496"/>
    <cellStyle name="_Предожение _ДБП_2009 г ( согласованные БП)  (2)_Тариф тепло Мезень для АТЦ" xfId="497"/>
    <cellStyle name="_Предожение _ДБП_2009 г ( согласованные БП)  (2)_тарифы по ТЭ на 2014 год Соловки исправ." xfId="498"/>
    <cellStyle name="_Прил1-1 (МГИ) (Дубинину) 22 01 07" xfId="499"/>
    <cellStyle name="_Прил1-1 (МГИ) (Дубинину) 22 01 07_Расче тарифа на тэ 2014 Мезенский АрхоблЭнерго" xfId="500"/>
    <cellStyle name="_Прил1-1 (МГИ) (Дубинину) 22 01 07_тарифы по ТЭ на 2014 год Соловки исправ." xfId="501"/>
    <cellStyle name="_Приложение 2 0806 факт" xfId="502"/>
    <cellStyle name="_Приложение МТС-3-КС" xfId="503"/>
    <cellStyle name="_Приложение МТС-3-КС_Новая инструкция1_фст" xfId="504"/>
    <cellStyle name="_Приложение МТС-3-КС_Расче тарифа на тэ 2014 Мезенский АрхоблЭнерго" xfId="505"/>
    <cellStyle name="_Приложение МТС-3-КС_Тариф тепло Мезень для АТЦ" xfId="506"/>
    <cellStyle name="_Приложение МТС-3-КС_тарифы по ТЭ на 2014 год Соловки исправ." xfId="507"/>
    <cellStyle name="_Приложение-МТС--2-1" xfId="508"/>
    <cellStyle name="_Приложение-МТС--2-1_Новая инструкция1_фст" xfId="509"/>
    <cellStyle name="_Приложение-МТС--2-1_Расче тарифа на тэ 2014 Мезенский АрхоблЭнерго" xfId="510"/>
    <cellStyle name="_Приложение-МТС--2-1_Тариф тепло Мезень для АТЦ" xfId="511"/>
    <cellStyle name="_Приложение-МТС--2-1_тарифы по ТЭ на 2014 год Соловки исправ." xfId="512"/>
    <cellStyle name="_Программа СО 7-09 для СД от 29 марта" xfId="513"/>
    <cellStyle name="_Программа СО 7-09 для СД от 29 марта_Расче тарифа на тэ 2014 Мезенский АрхоблЭнерго" xfId="514"/>
    <cellStyle name="_Программа СО 7-09 для СД от 29 марта_тарифы по ТЭ на 2014 год Соловки исправ." xfId="515"/>
    <cellStyle name="_Расчет RAB_22072008" xfId="516"/>
    <cellStyle name="_Расчет RAB_22072008 2" xfId="517"/>
    <cellStyle name="_Расчет RAB_22072008 2_OREP.KU.2011.MONTHLY.02(v0.1)" xfId="518"/>
    <cellStyle name="_Расчет RAB_22072008 2_OREP.KU.2011.MONTHLY.02(v0.4)" xfId="519"/>
    <cellStyle name="_Расчет RAB_22072008 2_OREP.KU.2011.MONTHLY.11(v1.4)" xfId="520"/>
    <cellStyle name="_Расчет RAB_22072008 2_UPDATE.OREP.KU.2011.MONTHLY.02.TO.1.2" xfId="521"/>
    <cellStyle name="_Расчет RAB_22072008_46EE.2011(v1.0)" xfId="522"/>
    <cellStyle name="_Расчет RAB_22072008_46EE.2011(v1.0)_46TE.2011(v1.0)" xfId="523"/>
    <cellStyle name="_Расчет RAB_22072008_46EE.2011(v1.0)_INDEX.STATION.2012(v1.0)_" xfId="524"/>
    <cellStyle name="_Расчет RAB_22072008_46EE.2011(v1.0)_INDEX.STATION.2012(v2.0)" xfId="525"/>
    <cellStyle name="_Расчет RAB_22072008_46EE.2011(v1.0)_INDEX.STATION.2012(v2.1)" xfId="526"/>
    <cellStyle name="_Расчет RAB_22072008_46EE.2011(v1.0)_TEPLO.PREDEL.2012.M(v1.1)_test" xfId="527"/>
    <cellStyle name="_Расчет RAB_22072008_46EE.2011(v1.2)" xfId="528"/>
    <cellStyle name="_Расчет RAB_22072008_46EP.2011(v2.0)" xfId="529"/>
    <cellStyle name="_Расчет RAB_22072008_46EP.2012(v0.1)" xfId="530"/>
    <cellStyle name="_Расчет RAB_22072008_46TE.2011(v1.0)" xfId="531"/>
    <cellStyle name="_Расчет RAB_22072008_4DNS.UPDATE.EXAMPLE" xfId="532"/>
    <cellStyle name="_Расчет RAB_22072008_ARMRAZR" xfId="533"/>
    <cellStyle name="_Расчет RAB_22072008_BALANCE.WARM.2010.FACT(v1.0)" xfId="534"/>
    <cellStyle name="_Расчет RAB_22072008_BALANCE.WARM.2010.PLAN" xfId="535"/>
    <cellStyle name="_Расчет RAB_22072008_BALANCE.WARM.2011YEAR(v0.7)" xfId="536"/>
    <cellStyle name="_Расчет RAB_22072008_BALANCE.WARM.2011YEAR.NEW.UPDATE.SCHEME" xfId="537"/>
    <cellStyle name="_Расчет RAB_22072008_CALC.NORMATIV.KU(v0.2)" xfId="538"/>
    <cellStyle name="_Расчет RAB_22072008_EE.2REK.P2011.4.78(v0.3)" xfId="539"/>
    <cellStyle name="_Расчет RAB_22072008_FORM3.1.2013(v0.2)" xfId="540"/>
    <cellStyle name="_Расчет RAB_22072008_FORM3.2013(v1.0)" xfId="541"/>
    <cellStyle name="_Расчет RAB_22072008_FORM3.REG(v1.0)" xfId="542"/>
    <cellStyle name="_Расчет RAB_22072008_FORM910.2012(v1.1)" xfId="543"/>
    <cellStyle name="_Расчет RAB_22072008_INDEX.STATION.2012(v2.1)" xfId="544"/>
    <cellStyle name="_Расчет RAB_22072008_INDEX.STATION.2013(v1.0)_патч до 1.1" xfId="545"/>
    <cellStyle name="_Расчет RAB_22072008_INVEST.EE.PLAN.4.78(v0.1)" xfId="546"/>
    <cellStyle name="_Расчет RAB_22072008_INVEST.EE.PLAN.4.78(v0.3)" xfId="547"/>
    <cellStyle name="_Расчет RAB_22072008_INVEST.EE.PLAN.4.78(v1.0)" xfId="548"/>
    <cellStyle name="_Расчет RAB_22072008_INVEST.EE.PLAN.4.78(v1.0)_PASSPORT.TEPLO.PROIZV(v2.0)" xfId="549"/>
    <cellStyle name="_Расчет RAB_22072008_INVEST.EE.PLAN.4.78(v1.0)_PASSPORT.TEPLO.PROIZV(v2.0)_INDEX.STATION.2013(v1.0)_патч до 1.1" xfId="550"/>
    <cellStyle name="_Расчет RAB_22072008_INVEST.EE.PLAN.4.78(v1.0)_PASSPORT.TEPLO.PROIZV(v2.0)_TEPLO.PREDEL.2013(v2.0)" xfId="551"/>
    <cellStyle name="_Расчет RAB_22072008_INVEST.PLAN.4.78(v0.1)" xfId="552"/>
    <cellStyle name="_Расчет RAB_22072008_INVEST.WARM.PLAN.4.78(v0.1)" xfId="553"/>
    <cellStyle name="_Расчет RAB_22072008_INVEST_WARM_PLAN" xfId="554"/>
    <cellStyle name="_Расчет RAB_22072008_NADB.JNVLP.APTEKA.2012(v1.0)_21_02_12" xfId="555"/>
    <cellStyle name="_Расчет RAB_22072008_NADB.JNVLS.APTEKA.2011(v1.3.3)" xfId="556"/>
    <cellStyle name="_Расчет RAB_22072008_NADB.JNVLS.APTEKA.2011(v1.3.3)_46TE.2011(v1.0)" xfId="557"/>
    <cellStyle name="_Расчет RAB_22072008_NADB.JNVLS.APTEKA.2011(v1.3.3)_INDEX.STATION.2012(v1.0)_" xfId="558"/>
    <cellStyle name="_Расчет RAB_22072008_NADB.JNVLS.APTEKA.2011(v1.3.3)_INDEX.STATION.2012(v2.0)" xfId="559"/>
    <cellStyle name="_Расчет RAB_22072008_NADB.JNVLS.APTEKA.2011(v1.3.3)_INDEX.STATION.2012(v2.1)" xfId="560"/>
    <cellStyle name="_Расчет RAB_22072008_NADB.JNVLS.APTEKA.2011(v1.3.3)_TEPLO.PREDEL.2012.M(v1.1)_test" xfId="561"/>
    <cellStyle name="_Расчет RAB_22072008_NADB.JNVLS.APTEKA.2011(v1.3.4)" xfId="562"/>
    <cellStyle name="_Расчет RAB_22072008_NADB.JNVLS.APTEKA.2011(v1.3.4)_46TE.2011(v1.0)" xfId="563"/>
    <cellStyle name="_Расчет RAB_22072008_NADB.JNVLS.APTEKA.2011(v1.3.4)_INDEX.STATION.2012(v1.0)_" xfId="564"/>
    <cellStyle name="_Расчет RAB_22072008_NADB.JNVLS.APTEKA.2011(v1.3.4)_INDEX.STATION.2012(v2.0)" xfId="565"/>
    <cellStyle name="_Расчет RAB_22072008_NADB.JNVLS.APTEKA.2011(v1.3.4)_INDEX.STATION.2012(v2.1)" xfId="566"/>
    <cellStyle name="_Расчет RAB_22072008_NADB.JNVLS.APTEKA.2011(v1.3.4)_TEPLO.PREDEL.2012.M(v1.1)_test" xfId="567"/>
    <cellStyle name="_Расчет RAB_22072008_PASSPORT.TEPLO.PROIZV(v2.1)" xfId="568"/>
    <cellStyle name="_Расчет RAB_22072008_PASSPORT.TEPLO.SETI(v0.7)" xfId="569"/>
    <cellStyle name="_Расчет RAB_22072008_PASSPORT.TEPLO.SETI(v1.0)" xfId="570"/>
    <cellStyle name="_Расчет RAB_22072008_PR.PROG.WARM.NOTCOMBI.2012.2.16_v1.4(04.04.11) " xfId="571"/>
    <cellStyle name="_Расчет RAB_22072008_PREDEL.JKH.UTV.2011(v1.0.1)" xfId="572"/>
    <cellStyle name="_Расчет RAB_22072008_PREDEL.JKH.UTV.2011(v1.0.1)_46TE.2011(v1.0)" xfId="573"/>
    <cellStyle name="_Расчет RAB_22072008_PREDEL.JKH.UTV.2011(v1.0.1)_INDEX.STATION.2012(v1.0)_" xfId="574"/>
    <cellStyle name="_Расчет RAB_22072008_PREDEL.JKH.UTV.2011(v1.0.1)_INDEX.STATION.2012(v2.0)" xfId="575"/>
    <cellStyle name="_Расчет RAB_22072008_PREDEL.JKH.UTV.2011(v1.0.1)_INDEX.STATION.2012(v2.1)" xfId="576"/>
    <cellStyle name="_Расчет RAB_22072008_PREDEL.JKH.UTV.2011(v1.0.1)_TEPLO.PREDEL.2012.M(v1.1)_test" xfId="577"/>
    <cellStyle name="_Расчет RAB_22072008_PREDEL.JKH.UTV.2011(v1.1)" xfId="578"/>
    <cellStyle name="_Расчет RAB_22072008_REP.BLR.2012(v1.0)" xfId="579"/>
    <cellStyle name="_Расчет RAB_22072008_TEPLO.PREDEL.2012.M(v1.1)" xfId="580"/>
    <cellStyle name="_Расчет RAB_22072008_TEPLO.PREDEL.2013(v2.0)" xfId="581"/>
    <cellStyle name="_Расчет RAB_22072008_TEST.TEMPLATE" xfId="582"/>
    <cellStyle name="_Расчет RAB_22072008_UPDATE.46EE.2011.TO.1.1" xfId="583"/>
    <cellStyle name="_Расчет RAB_22072008_UPDATE.46TE.2011.TO.1.1" xfId="584"/>
    <cellStyle name="_Расчет RAB_22072008_UPDATE.46TE.2011.TO.1.2" xfId="585"/>
    <cellStyle name="_Расчет RAB_22072008_UPDATE.BALANCE.WARM.2011YEAR.TO.1.1" xfId="586"/>
    <cellStyle name="_Расчет RAB_22072008_UPDATE.BALANCE.WARM.2011YEAR.TO.1.1_46TE.2011(v1.0)" xfId="587"/>
    <cellStyle name="_Расчет RAB_22072008_UPDATE.BALANCE.WARM.2011YEAR.TO.1.1_INDEX.STATION.2012(v1.0)_" xfId="588"/>
    <cellStyle name="_Расчет RAB_22072008_UPDATE.BALANCE.WARM.2011YEAR.TO.1.1_INDEX.STATION.2012(v2.0)" xfId="589"/>
    <cellStyle name="_Расчет RAB_22072008_UPDATE.BALANCE.WARM.2011YEAR.TO.1.1_INDEX.STATION.2012(v2.1)" xfId="590"/>
    <cellStyle name="_Расчет RAB_22072008_UPDATE.BALANCE.WARM.2011YEAR.TO.1.1_OREP.KU.2011.MONTHLY.02(v1.1)" xfId="591"/>
    <cellStyle name="_Расчет RAB_22072008_UPDATE.BALANCE.WARM.2011YEAR.TO.1.1_TEPLO.PREDEL.2012.M(v1.1)_test" xfId="592"/>
    <cellStyle name="_Расчет RAB_22072008_UPDATE.NADB.JNVLS.APTEKA.2011.TO.1.3.4" xfId="593"/>
    <cellStyle name="_Расчет RAB_22072008_Книга2_PR.PROG.WARM.NOTCOMBI.2012.2.16_v1.4(04.04.11) " xfId="594"/>
    <cellStyle name="_Расчет RAB_22072008_Тариф 2013 Архангельск для агентства" xfId="595"/>
    <cellStyle name="_Расчет RAB_22072008_Тариф 2014 уч. Шипицыно газ" xfId="596"/>
    <cellStyle name="_Расчет RAB_Лен и МОЭСК_с 2010 года_14.04.2009_со сглаж_version 3.0_без ФСК" xfId="597"/>
    <cellStyle name="_Расчет RAB_Лен и МОЭСК_с 2010 года_14.04.2009_со сглаж_version 3.0_без ФСК 2" xfId="598"/>
    <cellStyle name="_Расчет RAB_Лен и МОЭСК_с 2010 года_14.04.2009_со сглаж_version 3.0_без ФСК 2_OREP.KU.2011.MONTHLY.02(v0.1)" xfId="599"/>
    <cellStyle name="_Расчет RAB_Лен и МОЭСК_с 2010 года_14.04.2009_со сглаж_version 3.0_без ФСК 2_OREP.KU.2011.MONTHLY.02(v0.4)" xfId="600"/>
    <cellStyle name="_Расчет RAB_Лен и МОЭСК_с 2010 года_14.04.2009_со сглаж_version 3.0_без ФСК 2_OREP.KU.2011.MONTHLY.11(v1.4)" xfId="601"/>
    <cellStyle name="_Расчет RAB_Лен и МОЭСК_с 2010 года_14.04.2009_со сглаж_version 3.0_без ФСК 2_UPDATE.OREP.KU.2011.MONTHLY.02.TO.1.2" xfId="602"/>
    <cellStyle name="_Расчет RAB_Лен и МОЭСК_с 2010 года_14.04.2009_со сглаж_version 3.0_без ФСК_46EE.2011(v1.0)" xfId="603"/>
    <cellStyle name="_Расчет RAB_Лен и МОЭСК_с 2010 года_14.04.2009_со сглаж_version 3.0_без ФСК_46EE.2011(v1.0)_46TE.2011(v1.0)" xfId="604"/>
    <cellStyle name="_Расчет RAB_Лен и МОЭСК_с 2010 года_14.04.2009_со сглаж_version 3.0_без ФСК_46EE.2011(v1.0)_INDEX.STATION.2012(v1.0)_" xfId="605"/>
    <cellStyle name="_Расчет RAB_Лен и МОЭСК_с 2010 года_14.04.2009_со сглаж_version 3.0_без ФСК_46EE.2011(v1.0)_INDEX.STATION.2012(v2.0)" xfId="606"/>
    <cellStyle name="_Расчет RAB_Лен и МОЭСК_с 2010 года_14.04.2009_со сглаж_version 3.0_без ФСК_46EE.2011(v1.0)_INDEX.STATION.2012(v2.1)" xfId="607"/>
    <cellStyle name="_Расчет RAB_Лен и МОЭСК_с 2010 года_14.04.2009_со сглаж_version 3.0_без ФСК_46EE.2011(v1.0)_TEPLO.PREDEL.2012.M(v1.1)_test" xfId="608"/>
    <cellStyle name="_Расчет RAB_Лен и МОЭСК_с 2010 года_14.04.2009_со сглаж_version 3.0_без ФСК_46EE.2011(v1.2)" xfId="609"/>
    <cellStyle name="_Расчет RAB_Лен и МОЭСК_с 2010 года_14.04.2009_со сглаж_version 3.0_без ФСК_46EP.2011(v2.0)" xfId="610"/>
    <cellStyle name="_Расчет RAB_Лен и МОЭСК_с 2010 года_14.04.2009_со сглаж_version 3.0_без ФСК_46EP.2012(v0.1)" xfId="611"/>
    <cellStyle name="_Расчет RAB_Лен и МОЭСК_с 2010 года_14.04.2009_со сглаж_version 3.0_без ФСК_46TE.2011(v1.0)" xfId="612"/>
    <cellStyle name="_Расчет RAB_Лен и МОЭСК_с 2010 года_14.04.2009_со сглаж_version 3.0_без ФСК_4DNS.UPDATE.EXAMPLE" xfId="613"/>
    <cellStyle name="_Расчет RAB_Лен и МОЭСК_с 2010 года_14.04.2009_со сглаж_version 3.0_без ФСК_ARMRAZR" xfId="614"/>
    <cellStyle name="_Расчет RAB_Лен и МОЭСК_с 2010 года_14.04.2009_со сглаж_version 3.0_без ФСК_BALANCE.WARM.2010.FACT(v1.0)" xfId="615"/>
    <cellStyle name="_Расчет RAB_Лен и МОЭСК_с 2010 года_14.04.2009_со сглаж_version 3.0_без ФСК_BALANCE.WARM.2010.PLAN" xfId="616"/>
    <cellStyle name="_Расчет RAB_Лен и МОЭСК_с 2010 года_14.04.2009_со сглаж_version 3.0_без ФСК_BALANCE.WARM.2011YEAR(v0.7)" xfId="617"/>
    <cellStyle name="_Расчет RAB_Лен и МОЭСК_с 2010 года_14.04.2009_со сглаж_version 3.0_без ФСК_BALANCE.WARM.2011YEAR.NEW.UPDATE.SCHEME" xfId="618"/>
    <cellStyle name="_Расчет RAB_Лен и МОЭСК_с 2010 года_14.04.2009_со сглаж_version 3.0_без ФСК_CALC.NORMATIV.KU(v0.2)" xfId="619"/>
    <cellStyle name="_Расчет RAB_Лен и МОЭСК_с 2010 года_14.04.2009_со сглаж_version 3.0_без ФСК_EE.2REK.P2011.4.78(v0.3)" xfId="620"/>
    <cellStyle name="_Расчет RAB_Лен и МОЭСК_с 2010 года_14.04.2009_со сглаж_version 3.0_без ФСК_FORM3.1.2013(v0.2)" xfId="621"/>
    <cellStyle name="_Расчет RAB_Лен и МОЭСК_с 2010 года_14.04.2009_со сглаж_version 3.0_без ФСК_FORM3.2013(v1.0)" xfId="622"/>
    <cellStyle name="_Расчет RAB_Лен и МОЭСК_с 2010 года_14.04.2009_со сглаж_version 3.0_без ФСК_FORM3.REG(v1.0)" xfId="623"/>
    <cellStyle name="_Расчет RAB_Лен и МОЭСК_с 2010 года_14.04.2009_со сглаж_version 3.0_без ФСК_FORM910.2012(v1.1)" xfId="624"/>
    <cellStyle name="_Расчет RAB_Лен и МОЭСК_с 2010 года_14.04.2009_со сглаж_version 3.0_без ФСК_INDEX.STATION.2012(v2.1)" xfId="625"/>
    <cellStyle name="_Расчет RAB_Лен и МОЭСК_с 2010 года_14.04.2009_со сглаж_version 3.0_без ФСК_INDEX.STATION.2013(v1.0)_патч до 1.1" xfId="626"/>
    <cellStyle name="_Расчет RAB_Лен и МОЭСК_с 2010 года_14.04.2009_со сглаж_version 3.0_без ФСК_INVEST.EE.PLAN.4.78(v0.1)" xfId="627"/>
    <cellStyle name="_Расчет RAB_Лен и МОЭСК_с 2010 года_14.04.2009_со сглаж_version 3.0_без ФСК_INVEST.EE.PLAN.4.78(v0.3)" xfId="628"/>
    <cellStyle name="_Расчет RAB_Лен и МОЭСК_с 2010 года_14.04.2009_со сглаж_version 3.0_без ФСК_INVEST.EE.PLAN.4.78(v1.0)" xfId="629"/>
    <cellStyle name="_Расчет RAB_Лен и МОЭСК_с 2010 года_14.04.2009_со сглаж_version 3.0_без ФСК_INVEST.EE.PLAN.4.78(v1.0)_PASSPORT.TEPLO.PROIZV(v2.0)" xfId="630"/>
    <cellStyle name="_Расчет RAB_Лен и МОЭСК_с 2010 года_14.04.2009_со сглаж_version 3.0_без ФСК_INVEST.EE.PLAN.4.78(v1.0)_PASSPORT.TEPLO.PROIZV(v2.0)_INDEX.STATION.2013(v1.0)_патч до 1.1" xfId="631"/>
    <cellStyle name="_Расчет RAB_Лен и МОЭСК_с 2010 года_14.04.2009_со сглаж_version 3.0_без ФСК_INVEST.EE.PLAN.4.78(v1.0)_PASSPORT.TEPLO.PROIZV(v2.0)_TEPLO.PREDEL.2013(v2.0)" xfId="632"/>
    <cellStyle name="_Расчет RAB_Лен и МОЭСК_с 2010 года_14.04.2009_со сглаж_version 3.0_без ФСК_INVEST.PLAN.4.78(v0.1)" xfId="633"/>
    <cellStyle name="_Расчет RAB_Лен и МОЭСК_с 2010 года_14.04.2009_со сглаж_version 3.0_без ФСК_INVEST.WARM.PLAN.4.78(v0.1)" xfId="634"/>
    <cellStyle name="_Расчет RAB_Лен и МОЭСК_с 2010 года_14.04.2009_со сглаж_version 3.0_без ФСК_INVEST_WARM_PLAN" xfId="635"/>
    <cellStyle name="_Расчет RAB_Лен и МОЭСК_с 2010 года_14.04.2009_со сглаж_version 3.0_без ФСК_NADB.JNVLP.APTEKA.2012(v1.0)_21_02_12" xfId="636"/>
    <cellStyle name="_Расчет RAB_Лен и МОЭСК_с 2010 года_14.04.2009_со сглаж_version 3.0_без ФСК_NADB.JNVLS.APTEKA.2011(v1.3.3)" xfId="637"/>
    <cellStyle name="_Расчет RAB_Лен и МОЭСК_с 2010 года_14.04.2009_со сглаж_version 3.0_без ФСК_NADB.JNVLS.APTEKA.2011(v1.3.3)_46TE.2011(v1.0)" xfId="638"/>
    <cellStyle name="_Расчет RAB_Лен и МОЭСК_с 2010 года_14.04.2009_со сглаж_version 3.0_без ФСК_NADB.JNVLS.APTEKA.2011(v1.3.3)_INDEX.STATION.2012(v1.0)_" xfId="639"/>
    <cellStyle name="_Расчет RAB_Лен и МОЭСК_с 2010 года_14.04.2009_со сглаж_version 3.0_без ФСК_NADB.JNVLS.APTEKA.2011(v1.3.3)_INDEX.STATION.2012(v2.0)" xfId="640"/>
    <cellStyle name="_Расчет RAB_Лен и МОЭСК_с 2010 года_14.04.2009_со сглаж_version 3.0_без ФСК_NADB.JNVLS.APTEKA.2011(v1.3.3)_INDEX.STATION.2012(v2.1)" xfId="641"/>
    <cellStyle name="_Расчет RAB_Лен и МОЭСК_с 2010 года_14.04.2009_со сглаж_version 3.0_без ФСК_NADB.JNVLS.APTEKA.2011(v1.3.3)_TEPLO.PREDEL.2012.M(v1.1)_test" xfId="642"/>
    <cellStyle name="_Расчет RAB_Лен и МОЭСК_с 2010 года_14.04.2009_со сглаж_version 3.0_без ФСК_NADB.JNVLS.APTEKA.2011(v1.3.4)" xfId="643"/>
    <cellStyle name="_Расчет RAB_Лен и МОЭСК_с 2010 года_14.04.2009_со сглаж_version 3.0_без ФСК_NADB.JNVLS.APTEKA.2011(v1.3.4)_46TE.2011(v1.0)" xfId="644"/>
    <cellStyle name="_Расчет RAB_Лен и МОЭСК_с 2010 года_14.04.2009_со сглаж_version 3.0_без ФСК_NADB.JNVLS.APTEKA.2011(v1.3.4)_INDEX.STATION.2012(v1.0)_" xfId="645"/>
    <cellStyle name="_Расчет RAB_Лен и МОЭСК_с 2010 года_14.04.2009_со сглаж_version 3.0_без ФСК_NADB.JNVLS.APTEKA.2011(v1.3.4)_INDEX.STATION.2012(v2.0)" xfId="646"/>
    <cellStyle name="_Расчет RAB_Лен и МОЭСК_с 2010 года_14.04.2009_со сглаж_version 3.0_без ФСК_NADB.JNVLS.APTEKA.2011(v1.3.4)_INDEX.STATION.2012(v2.1)" xfId="647"/>
    <cellStyle name="_Расчет RAB_Лен и МОЭСК_с 2010 года_14.04.2009_со сглаж_version 3.0_без ФСК_NADB.JNVLS.APTEKA.2011(v1.3.4)_TEPLO.PREDEL.2012.M(v1.1)_test" xfId="648"/>
    <cellStyle name="_Расчет RAB_Лен и МОЭСК_с 2010 года_14.04.2009_со сглаж_version 3.0_без ФСК_PASSPORT.TEPLO.PROIZV(v2.1)" xfId="649"/>
    <cellStyle name="_Расчет RAB_Лен и МОЭСК_с 2010 года_14.04.2009_со сглаж_version 3.0_без ФСК_PASSPORT.TEPLO.SETI(v0.7)" xfId="650"/>
    <cellStyle name="_Расчет RAB_Лен и МОЭСК_с 2010 года_14.04.2009_со сглаж_version 3.0_без ФСК_PASSPORT.TEPLO.SETI(v1.0)" xfId="651"/>
    <cellStyle name="_Расчет RAB_Лен и МОЭСК_с 2010 года_14.04.2009_со сглаж_version 3.0_без ФСК_PR.PROG.WARM.NOTCOMBI.2012.2.16_v1.4(04.04.11) " xfId="652"/>
    <cellStyle name="_Расчет RAB_Лен и МОЭСК_с 2010 года_14.04.2009_со сглаж_version 3.0_без ФСК_PREDEL.JKH.UTV.2011(v1.0.1)" xfId="653"/>
    <cellStyle name="_Расчет RAB_Лен и МОЭСК_с 2010 года_14.04.2009_со сглаж_version 3.0_без ФСК_PREDEL.JKH.UTV.2011(v1.0.1)_46TE.2011(v1.0)" xfId="654"/>
    <cellStyle name="_Расчет RAB_Лен и МОЭСК_с 2010 года_14.04.2009_со сглаж_version 3.0_без ФСК_PREDEL.JKH.UTV.2011(v1.0.1)_INDEX.STATION.2012(v1.0)_" xfId="655"/>
    <cellStyle name="_Расчет RAB_Лен и МОЭСК_с 2010 года_14.04.2009_со сглаж_version 3.0_без ФСК_PREDEL.JKH.UTV.2011(v1.0.1)_INDEX.STATION.2012(v2.0)" xfId="656"/>
    <cellStyle name="_Расчет RAB_Лен и МОЭСК_с 2010 года_14.04.2009_со сглаж_version 3.0_без ФСК_PREDEL.JKH.UTV.2011(v1.0.1)_INDEX.STATION.2012(v2.1)" xfId="657"/>
    <cellStyle name="_Расчет RAB_Лен и МОЭСК_с 2010 года_14.04.2009_со сглаж_version 3.0_без ФСК_PREDEL.JKH.UTV.2011(v1.0.1)_TEPLO.PREDEL.2012.M(v1.1)_test" xfId="658"/>
    <cellStyle name="_Расчет RAB_Лен и МОЭСК_с 2010 года_14.04.2009_со сглаж_version 3.0_без ФСК_PREDEL.JKH.UTV.2011(v1.1)" xfId="659"/>
    <cellStyle name="_Расчет RAB_Лен и МОЭСК_с 2010 года_14.04.2009_со сглаж_version 3.0_без ФСК_REP.BLR.2012(v1.0)" xfId="660"/>
    <cellStyle name="_Расчет RAB_Лен и МОЭСК_с 2010 года_14.04.2009_со сглаж_version 3.0_без ФСК_TEPLO.PREDEL.2012.M(v1.1)" xfId="661"/>
    <cellStyle name="_Расчет RAB_Лен и МОЭСК_с 2010 года_14.04.2009_со сглаж_version 3.0_без ФСК_TEPLO.PREDEL.2013(v2.0)" xfId="662"/>
    <cellStyle name="_Расчет RAB_Лен и МОЭСК_с 2010 года_14.04.2009_со сглаж_version 3.0_без ФСК_TEST.TEMPLATE" xfId="663"/>
    <cellStyle name="_Расчет RAB_Лен и МОЭСК_с 2010 года_14.04.2009_со сглаж_version 3.0_без ФСК_UPDATE.46EE.2011.TO.1.1" xfId="664"/>
    <cellStyle name="_Расчет RAB_Лен и МОЭСК_с 2010 года_14.04.2009_со сглаж_version 3.0_без ФСК_UPDATE.46TE.2011.TO.1.1" xfId="665"/>
    <cellStyle name="_Расчет RAB_Лен и МОЭСК_с 2010 года_14.04.2009_со сглаж_version 3.0_без ФСК_UPDATE.46TE.2011.TO.1.2" xfId="666"/>
    <cellStyle name="_Расчет RAB_Лен и МОЭСК_с 2010 года_14.04.2009_со сглаж_version 3.0_без ФСК_UPDATE.BALANCE.WARM.2011YEAR.TO.1.1" xfId="667"/>
    <cellStyle name="_Расчет RAB_Лен и МОЭСК_с 2010 года_14.04.2009_со сглаж_version 3.0_без ФСК_UPDATE.BALANCE.WARM.2011YEAR.TO.1.1_46TE.2011(v1.0)" xfId="668"/>
    <cellStyle name="_Расчет RAB_Лен и МОЭСК_с 2010 года_14.04.2009_со сглаж_version 3.0_без ФСК_UPDATE.BALANCE.WARM.2011YEAR.TO.1.1_INDEX.STATION.2012(v1.0)_" xfId="669"/>
    <cellStyle name="_Расчет RAB_Лен и МОЭСК_с 2010 года_14.04.2009_со сглаж_version 3.0_без ФСК_UPDATE.BALANCE.WARM.2011YEAR.TO.1.1_INDEX.STATION.2012(v2.0)" xfId="670"/>
    <cellStyle name="_Расчет RAB_Лен и МОЭСК_с 2010 года_14.04.2009_со сглаж_version 3.0_без ФСК_UPDATE.BALANCE.WARM.2011YEAR.TO.1.1_INDEX.STATION.2012(v2.1)" xfId="671"/>
    <cellStyle name="_Расчет RAB_Лен и МОЭСК_с 2010 года_14.04.2009_со сглаж_version 3.0_без ФСК_UPDATE.BALANCE.WARM.2011YEAR.TO.1.1_OREP.KU.2011.MONTHLY.02(v1.1)" xfId="672"/>
    <cellStyle name="_Расчет RAB_Лен и МОЭСК_с 2010 года_14.04.2009_со сглаж_version 3.0_без ФСК_UPDATE.BALANCE.WARM.2011YEAR.TO.1.1_TEPLO.PREDEL.2012.M(v1.1)_test" xfId="673"/>
    <cellStyle name="_Расчет RAB_Лен и МОЭСК_с 2010 года_14.04.2009_со сглаж_version 3.0_без ФСК_UPDATE.NADB.JNVLS.APTEKA.2011.TO.1.3.4" xfId="674"/>
    <cellStyle name="_Расчет RAB_Лен и МОЭСК_с 2010 года_14.04.2009_со сглаж_version 3.0_без ФСК_Книга2_PR.PROG.WARM.NOTCOMBI.2012.2.16_v1.4(04.04.11) " xfId="675"/>
    <cellStyle name="_Расчет RAB_Лен и МОЭСК_с 2010 года_14.04.2009_со сглаж_version 3.0_без ФСК_Тариф 2013 Архангельск для агентства" xfId="676"/>
    <cellStyle name="_Расчет RAB_Лен и МОЭСК_с 2010 года_14.04.2009_со сглаж_version 3.0_без ФСК_Тариф 2014 уч. Шипицыно газ" xfId="677"/>
    <cellStyle name="_Расчет кредита_RAB 2010-2014  max конечн.20,77" xfId="678"/>
    <cellStyle name="_Расчет кредита_RAB 2010-2014  max конечн.20,77_Расче тарифа на тэ 2014 Мезенский АрхоблЭнерго" xfId="679"/>
    <cellStyle name="_Расчет кредита_RAB 2010-2014  max конечн.20,77_тарифы по ТЭ на 2014 год Соловки исправ." xfId="680"/>
    <cellStyle name="_Расчет на 2008 год" xfId="681"/>
    <cellStyle name="_Расчет на 2009 год" xfId="682"/>
    <cellStyle name="_Расчет ТЕХПД на 2010 год" xfId="683"/>
    <cellStyle name="_Расшифровка по приоритетам_МРСК 2" xfId="684"/>
    <cellStyle name="_Расшифровка по приоритетам_МРСК 2_Расче тарифа на тэ 2014 Мезенский АрхоблЭнерго" xfId="685"/>
    <cellStyle name="_Расшифровка по приоритетам_МРСК 2_тарифы по ТЭ на 2014 год Соловки исправ." xfId="686"/>
    <cellStyle name="_Рем программа СТЭЦ-1тарифы 2010 год" xfId="687"/>
    <cellStyle name="_Сб-macro 2020" xfId="688"/>
    <cellStyle name="_Сб-macro 2020 2" xfId="689"/>
    <cellStyle name="_Свод по ИПР (2)" xfId="690"/>
    <cellStyle name="_Свод по ИПР (2)_Новая инструкция1_фст" xfId="691"/>
    <cellStyle name="_Свод по ИПР (2)_Расче тарифа на тэ 2014 Мезенский АрхоблЭнерго" xfId="692"/>
    <cellStyle name="_Свод по ИПР (2)_Тариф тепло Мезень для АТЦ" xfId="693"/>
    <cellStyle name="_Свод по ИПР (2)_тарифы по ТЭ на 2014 год Соловки исправ." xfId="694"/>
    <cellStyle name="_сводная таблица (2)" xfId="695"/>
    <cellStyle name="_сводная таблица (2)_Расче тарифа на тэ 2014 Мезенский АрхоблЭнерго" xfId="696"/>
    <cellStyle name="_сводная таблица (2)_тарифы по ТЭ на 2014 год Соловки исправ." xfId="697"/>
    <cellStyle name="_СО 2006-2010  Прил1-1 (Дубинину)" xfId="698"/>
    <cellStyle name="_СО 2006-2010  Прил1-1 (Дубинину)_Расче тарифа на тэ 2014 Мезенский АрхоблЭнерго" xfId="699"/>
    <cellStyle name="_СО 2006-2010  Прил1-1 (Дубинину)_тарифы по ТЭ на 2014 год Соловки исправ." xfId="700"/>
    <cellStyle name="_Справочник затрат_ЛХ_20.10.05" xfId="701"/>
    <cellStyle name="_Табл П2-5 (вар18-10-2006)" xfId="702"/>
    <cellStyle name="_Табл П2-5 (вар18-10-2006)_Расче тарифа на тэ 2014 Мезенский АрхоблЭнерго" xfId="703"/>
    <cellStyle name="_Табл П2-5 (вар18-10-2006)_тарифы по ТЭ на 2014 год Соловки исправ." xfId="704"/>
    <cellStyle name="_Табл. 9, ТФБ 2009" xfId="705"/>
    <cellStyle name="_таблицы для расчетов28-04-08_2006-2009_прибыль корр_по ИА" xfId="706"/>
    <cellStyle name="_таблицы для расчетов28-04-08_2006-2009_прибыль корр_по ИА_Новая инструкция1_фст" xfId="707"/>
    <cellStyle name="_таблицы для расчетов28-04-08_2006-2009_прибыль корр_по ИА_Расче тарифа на тэ 2014 Мезенский АрхоблЭнерго" xfId="708"/>
    <cellStyle name="_таблицы для расчетов28-04-08_2006-2009_прибыль корр_по ИА_Тариф тепло Мезень для АТЦ" xfId="709"/>
    <cellStyle name="_таблицы для расчетов28-04-08_2006-2009_прибыль корр_по ИА_тарифы по ТЭ на 2014 год Соловки исправ." xfId="710"/>
    <cellStyle name="_таблицы для расчетов28-04-08_2006-2009с ИА" xfId="711"/>
    <cellStyle name="_таблицы для расчетов28-04-08_2006-2009с ИА_Новая инструкция1_фст" xfId="712"/>
    <cellStyle name="_таблицы для расчетов28-04-08_2006-2009с ИА_Расче тарифа на тэ 2014 Мезенский АрхоблЭнерго" xfId="713"/>
    <cellStyle name="_таблицы для расчетов28-04-08_2006-2009с ИА_Тариф тепло Мезень для АТЦ" xfId="714"/>
    <cellStyle name="_таблицы для расчетов28-04-08_2006-2009с ИА_тарифы по ТЭ на 2014 год Соловки исправ." xfId="715"/>
    <cellStyle name="_Тарифы  СИЗ СП ОД Шапина" xfId="716"/>
    <cellStyle name="_УЕ  свод Псковэнерго" xfId="717"/>
    <cellStyle name="_УЕ  свод Псковэнерго_Расче тарифа на тэ 2014 Мезенский АрхоблЭнерго" xfId="718"/>
    <cellStyle name="_УЕ  свод Псковэнерго_тарифы по ТЭ на 2014 год Соловки исправ." xfId="719"/>
    <cellStyle name="_Условные единицы ПСКОВЭНЕРГО (RAB)" xfId="720"/>
    <cellStyle name="_Условные единицы ПСКОВЭНЕРГО (RAB)_Расче тарифа на тэ 2014 Мезенский АрхоблЭнерго" xfId="721"/>
    <cellStyle name="_Условные единицы ПСКОВЭНЕРГО (RAB)_тарифы по ТЭ на 2014 год Соловки исправ." xfId="722"/>
    <cellStyle name="_Услуги связи_2008_котельные" xfId="723"/>
    <cellStyle name="_Форма 6  РТК.xls(отчет по Адр пр. ЛО)" xfId="724"/>
    <cellStyle name="_Форма 6  РТК.xls(отчет по Адр пр. ЛО)_Новая инструкция1_фст" xfId="725"/>
    <cellStyle name="_Форма 6  РТК.xls(отчет по Адр пр. ЛО)_Расче тарифа на тэ 2014 Мезенский АрхоблЭнерго" xfId="726"/>
    <cellStyle name="_Форма 6  РТК.xls(отчет по Адр пр. ЛО)_Тариф тепло Мезень для АТЦ" xfId="727"/>
    <cellStyle name="_Форма 6  РТК.xls(отчет по Адр пр. ЛО)_тарифы по ТЭ на 2014 год Соловки исправ." xfId="728"/>
    <cellStyle name="_Форма программы ремонтов " xfId="729"/>
    <cellStyle name="_Форма программы ремонтов  2" xfId="730"/>
    <cellStyle name="_Формат разбивки по МРСК_РСК" xfId="731"/>
    <cellStyle name="_Формат разбивки по МРСК_РСК_Новая инструкция1_фст" xfId="732"/>
    <cellStyle name="_Формат разбивки по МРСК_РСК_Расче тарифа на тэ 2014 Мезенский АрхоблЭнерго" xfId="733"/>
    <cellStyle name="_Формат разбивки по МРСК_РСК_Тариф тепло Мезень для АТЦ" xfId="734"/>
    <cellStyle name="_Формат разбивки по МРСК_РСК_тарифы по ТЭ на 2014 год Соловки исправ." xfId="735"/>
    <cellStyle name="_Формат_для Согласования" xfId="736"/>
    <cellStyle name="_Формат_для Согласования_Новая инструкция1_фст" xfId="737"/>
    <cellStyle name="_Формат_для Согласования_Расче тарифа на тэ 2014 Мезенский АрхоблЭнерго" xfId="738"/>
    <cellStyle name="_Формат_для Согласования_Тариф тепло Мезень для АТЦ" xfId="739"/>
    <cellStyle name="_Формат_для Согласования_тарифы по ТЭ на 2014 год Соловки исправ." xfId="740"/>
    <cellStyle name="_ХХХ Прил 2 Формы бюджетных документов 2007" xfId="741"/>
    <cellStyle name="_экон.форм-т ВО 1 с разбивкой" xfId="742"/>
    <cellStyle name="_экон.форм-т ВО 1 с разбивкой_Новая инструкция1_фст" xfId="743"/>
    <cellStyle name="’К‰Э [0.00]" xfId="744"/>
    <cellStyle name="”€ќђќ‘ћ‚›‰" xfId="746"/>
    <cellStyle name="”€љ‘€ђћ‚ђќќ›‰" xfId="747"/>
    <cellStyle name="”ќђќ‘ћ‚›‰" xfId="748"/>
    <cellStyle name="”љ‘ђћ‚ђќќ›‰" xfId="749"/>
    <cellStyle name="„…ќ…†ќ›‰" xfId="750"/>
    <cellStyle name="€’ћѓћ‚›‰" xfId="753"/>
    <cellStyle name="‡ђѓћ‹ћ‚ћљ1" xfId="751"/>
    <cellStyle name="‡ђѓћ‹ћ‚ћљ2" xfId="752"/>
    <cellStyle name="’ћѓћ‚›‰" xfId="745"/>
    <cellStyle name="0,00;0;" xfId="754"/>
    <cellStyle name="0,00;0; 2" xfId="755"/>
    <cellStyle name="0,00;0; 3" xfId="756"/>
    <cellStyle name="0,00;0; 4" xfId="757"/>
    <cellStyle name="1Normal" xfId="758"/>
    <cellStyle name="20% - Accent1" xfId="759"/>
    <cellStyle name="20% - Accent1 2" xfId="760"/>
    <cellStyle name="20% - Accent1 2 2" xfId="761"/>
    <cellStyle name="20% - Accent1 3" xfId="762"/>
    <cellStyle name="20% - Accent1 3 2" xfId="763"/>
    <cellStyle name="20% - Accent1 4" xfId="764"/>
    <cellStyle name="20% - Accent1_46EE.2011(v1.0)" xfId="765"/>
    <cellStyle name="20% - Accent2" xfId="766"/>
    <cellStyle name="20% - Accent2 2" xfId="767"/>
    <cellStyle name="20% - Accent2 2 2" xfId="768"/>
    <cellStyle name="20% - Accent2 3" xfId="769"/>
    <cellStyle name="20% - Accent2 3 2" xfId="770"/>
    <cellStyle name="20% - Accent2 4" xfId="771"/>
    <cellStyle name="20% - Accent2_46EE.2011(v1.0)" xfId="772"/>
    <cellStyle name="20% - Accent3" xfId="773"/>
    <cellStyle name="20% - Accent3 2" xfId="774"/>
    <cellStyle name="20% - Accent3 2 2" xfId="775"/>
    <cellStyle name="20% - Accent3 3" xfId="776"/>
    <cellStyle name="20% - Accent3 3 2" xfId="777"/>
    <cellStyle name="20% - Accent3 4" xfId="778"/>
    <cellStyle name="20% - Accent3_46EE.2011(v1.0)" xfId="779"/>
    <cellStyle name="20% - Accent4" xfId="780"/>
    <cellStyle name="20% - Accent4 2" xfId="781"/>
    <cellStyle name="20% - Accent4 2 2" xfId="782"/>
    <cellStyle name="20% - Accent4 3" xfId="783"/>
    <cellStyle name="20% - Accent4 3 2" xfId="784"/>
    <cellStyle name="20% - Accent4 4" xfId="785"/>
    <cellStyle name="20% - Accent4_46EE.2011(v1.0)" xfId="786"/>
    <cellStyle name="20% - Accent5" xfId="787"/>
    <cellStyle name="20% - Accent5 2" xfId="788"/>
    <cellStyle name="20% - Accent5 2 2" xfId="789"/>
    <cellStyle name="20% - Accent5 3" xfId="790"/>
    <cellStyle name="20% - Accent5 3 2" xfId="791"/>
    <cellStyle name="20% - Accent5 4" xfId="792"/>
    <cellStyle name="20% - Accent5_46EE.2011(v1.0)" xfId="793"/>
    <cellStyle name="20% - Accent6" xfId="794"/>
    <cellStyle name="20% - Accent6 2" xfId="795"/>
    <cellStyle name="20% - Accent6 2 2" xfId="796"/>
    <cellStyle name="20% - Accent6 3" xfId="797"/>
    <cellStyle name="20% - Accent6 3 2" xfId="798"/>
    <cellStyle name="20% - Accent6 4" xfId="799"/>
    <cellStyle name="20% - Accent6_46EE.2011(v1.0)" xfId="800"/>
    <cellStyle name="20% — акцент1" xfId="801"/>
    <cellStyle name="20% - Акцент1 10" xfId="802"/>
    <cellStyle name="20% — акцент1 10" xfId="803"/>
    <cellStyle name="20% - Акцент1 10 2" xfId="804"/>
    <cellStyle name="20% - Акцент1 11" xfId="805"/>
    <cellStyle name="20% — акцент1 11" xfId="806"/>
    <cellStyle name="20% - Акцент1 11 2" xfId="807"/>
    <cellStyle name="20% — акцент1 12" xfId="808"/>
    <cellStyle name="20% — акцент1 13" xfId="809"/>
    <cellStyle name="20% — акцент1 14" xfId="810"/>
    <cellStyle name="20% — акцент1 15" xfId="811"/>
    <cellStyle name="20% — акцент1 16" xfId="812"/>
    <cellStyle name="20% — акцент1 17" xfId="813"/>
    <cellStyle name="20% — акцент1 18" xfId="814"/>
    <cellStyle name="20% — акцент1 19" xfId="815"/>
    <cellStyle name="20% - Акцент1 2" xfId="816"/>
    <cellStyle name="20% — акцент1 2" xfId="817"/>
    <cellStyle name="20% - Акцент1 2 10" xfId="818"/>
    <cellStyle name="20% — акцент1 2 10" xfId="7011"/>
    <cellStyle name="20% - Акцент1 2 10 10" xfId="8632"/>
    <cellStyle name="20% - Акцент1 2 10 11" xfId="8777"/>
    <cellStyle name="20% - Акцент1 2 10 12" xfId="9763"/>
    <cellStyle name="20% - Акцент1 2 10 13" xfId="10678"/>
    <cellStyle name="20% - Акцент1 2 10 14" xfId="11312"/>
    <cellStyle name="20% - Акцент1 2 10 15" xfId="11547"/>
    <cellStyle name="20% - Акцент1 2 10 16" xfId="11782"/>
    <cellStyle name="20% - Акцент1 2 10 17" xfId="12017"/>
    <cellStyle name="20% - Акцент1 2 10 18" xfId="12252"/>
    <cellStyle name="20% - Акцент1 2 10 19" xfId="12487"/>
    <cellStyle name="20% - Акцент1 2 10 2" xfId="4527"/>
    <cellStyle name="20% - Акцент1 2 10 20" xfId="12722"/>
    <cellStyle name="20% - Акцент1 2 10 21" xfId="12957"/>
    <cellStyle name="20% - Акцент1 2 10 22" xfId="13192"/>
    <cellStyle name="20% - Акцент1 2 10 23" xfId="13427"/>
    <cellStyle name="20% - Акцент1 2 10 24" xfId="13662"/>
    <cellStyle name="20% - Акцент1 2 10 25" xfId="13896"/>
    <cellStyle name="20% - Акцент1 2 10 26" xfId="14122"/>
    <cellStyle name="20% - Акцент1 2 10 27" xfId="14348"/>
    <cellStyle name="20% - Акцент1 2 10 28" xfId="14568"/>
    <cellStyle name="20% - Акцент1 2 10 29" xfId="14790"/>
    <cellStyle name="20% - Акцент1 2 10 3" xfId="7213"/>
    <cellStyle name="20% - Акцент1 2 10 30" xfId="14986"/>
    <cellStyle name="20% - Акцент1 2 10 31" xfId="15182"/>
    <cellStyle name="20% - Акцент1 2 10 32" xfId="15326"/>
    <cellStyle name="20% - Акцент1 2 10 33" xfId="15470"/>
    <cellStyle name="20% - Акцент1 2 10 4" xfId="7422"/>
    <cellStyle name="20% - Акцент1 2 10 5" xfId="7649"/>
    <cellStyle name="20% - Акцент1 2 10 6" xfId="7871"/>
    <cellStyle name="20% - Акцент1 2 10 7" xfId="8093"/>
    <cellStyle name="20% - Акцент1 2 10 8" xfId="8290"/>
    <cellStyle name="20% - Акцент1 2 10 9" xfId="8487"/>
    <cellStyle name="20% - Акцент1 2 11" xfId="4525"/>
    <cellStyle name="20% — акцент1 2 11" xfId="7214"/>
    <cellStyle name="20% - Акцент1 2 12" xfId="5354"/>
    <cellStyle name="20% — акцент1 2 12" xfId="7423"/>
    <cellStyle name="20% - Акцент1 2 13" xfId="6200"/>
    <cellStyle name="20% — акцент1 2 13" xfId="7650"/>
    <cellStyle name="20% - Акцент1 2 14" xfId="6291"/>
    <cellStyle name="20% — акцент1 2 14" xfId="7872"/>
    <cellStyle name="20% - Акцент1 2 15" xfId="6400"/>
    <cellStyle name="20% — акцент1 2 15" xfId="8094"/>
    <cellStyle name="20% - Акцент1 2 16" xfId="6527"/>
    <cellStyle name="20% — акцент1 2 16" xfId="8291"/>
    <cellStyle name="20% - Акцент1 2 17" xfId="6672"/>
    <cellStyle name="20% — акцент1 2 17" xfId="8488"/>
    <cellStyle name="20% - Акцент1 2 18" xfId="6835"/>
    <cellStyle name="20% — акцент1 2 18" xfId="8633"/>
    <cellStyle name="20% - Акцент1 2 19" xfId="7012"/>
    <cellStyle name="20% — акцент1 2 19" xfId="8778"/>
    <cellStyle name="20% - Акцент1 2 2" xfId="819"/>
    <cellStyle name="20% — акцент1 2 2" xfId="4526"/>
    <cellStyle name="20% - Акцент1 2 2 10" xfId="6832"/>
    <cellStyle name="20% - Акцент1 2 2 11" xfId="7009"/>
    <cellStyle name="20% - Акцент1 2 2 12" xfId="7212"/>
    <cellStyle name="20% - Акцент1 2 2 13" xfId="7421"/>
    <cellStyle name="20% - Акцент1 2 2 14" xfId="7648"/>
    <cellStyle name="20% - Акцент1 2 2 15" xfId="7870"/>
    <cellStyle name="20% - Акцент1 2 2 16" xfId="8092"/>
    <cellStyle name="20% - Акцент1 2 2 17" xfId="8289"/>
    <cellStyle name="20% - Акцент1 2 2 18" xfId="8486"/>
    <cellStyle name="20% - Акцент1 2 2 19" xfId="8631"/>
    <cellStyle name="20% - Акцент1 2 2 2" xfId="820"/>
    <cellStyle name="20% - Акцент1 2 2 20" xfId="8776"/>
    <cellStyle name="20% - Акцент1 2 2 21" xfId="8788"/>
    <cellStyle name="20% - Акцент1 2 2 22" xfId="8994"/>
    <cellStyle name="20% - Акцент1 2 2 23" xfId="9239"/>
    <cellStyle name="20% - Акцент1 2 2 24" xfId="9373"/>
    <cellStyle name="20% - Акцент1 2 2 25" xfId="9462"/>
    <cellStyle name="20% - Акцент1 2 2 26" xfId="9550"/>
    <cellStyle name="20% - Акцент1 2 2 27" xfId="9626"/>
    <cellStyle name="20% - Акцент1 2 2 28" xfId="9661"/>
    <cellStyle name="20% - Акцент1 2 2 29" xfId="9754"/>
    <cellStyle name="20% - Акцент1 2 2 3" xfId="4528"/>
    <cellStyle name="20% - Акцент1 2 2 30" xfId="9764"/>
    <cellStyle name="20% - Акцент1 2 2 31" xfId="10677"/>
    <cellStyle name="20% - Акцент1 2 2 32" xfId="11311"/>
    <cellStyle name="20% - Акцент1 2 2 33" xfId="11546"/>
    <cellStyle name="20% - Акцент1 2 2 34" xfId="11781"/>
    <cellStyle name="20% - Акцент1 2 2 35" xfId="12016"/>
    <cellStyle name="20% - Акцент1 2 2 36" xfId="12251"/>
    <cellStyle name="20% - Акцент1 2 2 37" xfId="12486"/>
    <cellStyle name="20% - Акцент1 2 2 38" xfId="12721"/>
    <cellStyle name="20% - Акцент1 2 2 39" xfId="12956"/>
    <cellStyle name="20% - Акцент1 2 2 4" xfId="5351"/>
    <cellStyle name="20% - Акцент1 2 2 40" xfId="13191"/>
    <cellStyle name="20% - Акцент1 2 2 41" xfId="13426"/>
    <cellStyle name="20% - Акцент1 2 2 42" xfId="13661"/>
    <cellStyle name="20% - Акцент1 2 2 43" xfId="13895"/>
    <cellStyle name="20% - Акцент1 2 2 44" xfId="14121"/>
    <cellStyle name="20% - Акцент1 2 2 45" xfId="14347"/>
    <cellStyle name="20% - Акцент1 2 2 46" xfId="14567"/>
    <cellStyle name="20% - Акцент1 2 2 47" xfId="14789"/>
    <cellStyle name="20% - Акцент1 2 2 48" xfId="14985"/>
    <cellStyle name="20% - Акцент1 2 2 49" xfId="15181"/>
    <cellStyle name="20% - Акцент1 2 2 5" xfId="6197"/>
    <cellStyle name="20% - Акцент1 2 2 50" xfId="15325"/>
    <cellStyle name="20% - Акцент1 2 2 51" xfId="15469"/>
    <cellStyle name="20% - Акцент1 2 2 52" xfId="15479"/>
    <cellStyle name="20% - Акцент1 2 2 53" xfId="15667"/>
    <cellStyle name="20% - Акцент1 2 2 54" xfId="15743"/>
    <cellStyle name="20% - Акцент1 2 2 6" xfId="6288"/>
    <cellStyle name="20% - Акцент1 2 2 7" xfId="6397"/>
    <cellStyle name="20% - Акцент1 2 2 8" xfId="6524"/>
    <cellStyle name="20% - Акцент1 2 2 9" xfId="6669"/>
    <cellStyle name="20% - Акцент1 2 20" xfId="7215"/>
    <cellStyle name="20% — акцент1 2 20" xfId="8787"/>
    <cellStyle name="20% - Акцент1 2 21" xfId="7424"/>
    <cellStyle name="20% — акцент1 2 21" xfId="8995"/>
    <cellStyle name="20% - Акцент1 2 22" xfId="7651"/>
    <cellStyle name="20% — акцент1 2 22" xfId="9240"/>
    <cellStyle name="20% - Акцент1 2 23" xfId="7873"/>
    <cellStyle name="20% — акцент1 2 23" xfId="9374"/>
    <cellStyle name="20% - Акцент1 2 24" xfId="8095"/>
    <cellStyle name="20% — акцент1 2 24" xfId="9463"/>
    <cellStyle name="20% - Акцент1 2 25" xfId="8292"/>
    <cellStyle name="20% — акцент1 2 25" xfId="9551"/>
    <cellStyle name="20% - Акцент1 2 26" xfId="8489"/>
    <cellStyle name="20% — акцент1 2 26" xfId="9627"/>
    <cellStyle name="20% - Акцент1 2 27" xfId="8634"/>
    <cellStyle name="20% — акцент1 2 27" xfId="9662"/>
    <cellStyle name="20% - Акцент1 2 28" xfId="8779"/>
    <cellStyle name="20% — акцент1 2 28" xfId="9755"/>
    <cellStyle name="20% - Акцент1 2 29" xfId="8786"/>
    <cellStyle name="20% — акцент1 2 29" xfId="9762"/>
    <cellStyle name="20% - Акцент1 2 3" xfId="821"/>
    <cellStyle name="20% — акцент1 2 3" xfId="5353"/>
    <cellStyle name="20% - Акцент1 2 3 10" xfId="7008"/>
    <cellStyle name="20% - Акцент1 2 3 11" xfId="7211"/>
    <cellStyle name="20% - Акцент1 2 3 12" xfId="7420"/>
    <cellStyle name="20% - Акцент1 2 3 13" xfId="7647"/>
    <cellStyle name="20% - Акцент1 2 3 14" xfId="7869"/>
    <cellStyle name="20% - Акцент1 2 3 15" xfId="8091"/>
    <cellStyle name="20% - Акцент1 2 3 16" xfId="8288"/>
    <cellStyle name="20% - Акцент1 2 3 17" xfId="8485"/>
    <cellStyle name="20% - Акцент1 2 3 18" xfId="8630"/>
    <cellStyle name="20% - Акцент1 2 3 19" xfId="8775"/>
    <cellStyle name="20% - Акцент1 2 3 2" xfId="822"/>
    <cellStyle name="20% - Акцент1 2 3 20" xfId="9765"/>
    <cellStyle name="20% - Акцент1 2 3 21" xfId="10669"/>
    <cellStyle name="20% - Акцент1 2 3 22" xfId="11310"/>
    <cellStyle name="20% - Акцент1 2 3 23" xfId="11545"/>
    <cellStyle name="20% - Акцент1 2 3 24" xfId="11780"/>
    <cellStyle name="20% - Акцент1 2 3 25" xfId="12015"/>
    <cellStyle name="20% - Акцент1 2 3 26" xfId="12250"/>
    <cellStyle name="20% - Акцент1 2 3 27" xfId="12485"/>
    <cellStyle name="20% - Акцент1 2 3 28" xfId="12720"/>
    <cellStyle name="20% - Акцент1 2 3 29" xfId="12955"/>
    <cellStyle name="20% - Акцент1 2 3 3" xfId="4529"/>
    <cellStyle name="20% - Акцент1 2 3 30" xfId="13190"/>
    <cellStyle name="20% - Акцент1 2 3 31" xfId="13425"/>
    <cellStyle name="20% - Акцент1 2 3 32" xfId="13660"/>
    <cellStyle name="20% - Акцент1 2 3 33" xfId="13894"/>
    <cellStyle name="20% - Акцент1 2 3 34" xfId="14120"/>
    <cellStyle name="20% - Акцент1 2 3 35" xfId="14346"/>
    <cellStyle name="20% - Акцент1 2 3 36" xfId="14566"/>
    <cellStyle name="20% - Акцент1 2 3 37" xfId="14788"/>
    <cellStyle name="20% - Акцент1 2 3 38" xfId="14984"/>
    <cellStyle name="20% - Акцент1 2 3 39" xfId="15180"/>
    <cellStyle name="20% - Акцент1 2 3 4" xfId="6196"/>
    <cellStyle name="20% - Акцент1 2 3 40" xfId="15324"/>
    <cellStyle name="20% - Акцент1 2 3 41" xfId="15468"/>
    <cellStyle name="20% - Акцент1 2 3 5" xfId="6287"/>
    <cellStyle name="20% - Акцент1 2 3 6" xfId="6396"/>
    <cellStyle name="20% - Акцент1 2 3 7" xfId="6523"/>
    <cellStyle name="20% - Акцент1 2 3 8" xfId="6668"/>
    <cellStyle name="20% - Акцент1 2 3 9" xfId="6831"/>
    <cellStyle name="20% - Акцент1 2 30" xfId="8996"/>
    <cellStyle name="20% — акцент1 2 30" xfId="10680"/>
    <cellStyle name="20% - Акцент1 2 31" xfId="9241"/>
    <cellStyle name="20% — акцент1 2 31" xfId="11313"/>
    <cellStyle name="20% - Акцент1 2 32" xfId="9375"/>
    <cellStyle name="20% — акцент1 2 32" xfId="11548"/>
    <cellStyle name="20% - Акцент1 2 33" xfId="9464"/>
    <cellStyle name="20% — акцент1 2 33" xfId="11783"/>
    <cellStyle name="20% - Акцент1 2 34" xfId="9552"/>
    <cellStyle name="20% — акцент1 2 34" xfId="12018"/>
    <cellStyle name="20% - Акцент1 2 35" xfId="9628"/>
    <cellStyle name="20% — акцент1 2 35" xfId="12253"/>
    <cellStyle name="20% - Акцент1 2 36" xfId="9663"/>
    <cellStyle name="20% — акцент1 2 36" xfId="12488"/>
    <cellStyle name="20% - Акцент1 2 37" xfId="9756"/>
    <cellStyle name="20% — акцент1 2 37" xfId="12723"/>
    <cellStyle name="20% - Акцент1 2 38" xfId="9761"/>
    <cellStyle name="20% — акцент1 2 38" xfId="12958"/>
    <cellStyle name="20% - Акцент1 2 39" xfId="10688"/>
    <cellStyle name="20% — акцент1 2 39" xfId="13193"/>
    <cellStyle name="20% - Акцент1 2 4" xfId="823"/>
    <cellStyle name="20% — акцент1 2 4" xfId="6199"/>
    <cellStyle name="20% - Акцент1 2 4 10" xfId="7419"/>
    <cellStyle name="20% - Акцент1 2 4 11" xfId="7646"/>
    <cellStyle name="20% - Акцент1 2 4 12" xfId="7868"/>
    <cellStyle name="20% - Акцент1 2 4 13" xfId="8090"/>
    <cellStyle name="20% - Акцент1 2 4 14" xfId="8287"/>
    <cellStyle name="20% - Акцент1 2 4 15" xfId="8484"/>
    <cellStyle name="20% - Акцент1 2 4 16" xfId="8629"/>
    <cellStyle name="20% - Акцент1 2 4 17" xfId="8774"/>
    <cellStyle name="20% - Акцент1 2 4 18" xfId="9766"/>
    <cellStyle name="20% - Акцент1 2 4 19" xfId="10667"/>
    <cellStyle name="20% - Акцент1 2 4 2" xfId="4530"/>
    <cellStyle name="20% - Акцент1 2 4 20" xfId="11309"/>
    <cellStyle name="20% - Акцент1 2 4 21" xfId="11544"/>
    <cellStyle name="20% - Акцент1 2 4 22" xfId="11779"/>
    <cellStyle name="20% - Акцент1 2 4 23" xfId="12014"/>
    <cellStyle name="20% - Акцент1 2 4 24" xfId="12249"/>
    <cellStyle name="20% - Акцент1 2 4 25" xfId="12484"/>
    <cellStyle name="20% - Акцент1 2 4 26" xfId="12719"/>
    <cellStyle name="20% - Акцент1 2 4 27" xfId="12954"/>
    <cellStyle name="20% - Акцент1 2 4 28" xfId="13189"/>
    <cellStyle name="20% - Акцент1 2 4 29" xfId="13424"/>
    <cellStyle name="20% - Акцент1 2 4 3" xfId="6286"/>
    <cellStyle name="20% - Акцент1 2 4 30" xfId="13659"/>
    <cellStyle name="20% - Акцент1 2 4 31" xfId="13893"/>
    <cellStyle name="20% - Акцент1 2 4 32" xfId="14119"/>
    <cellStyle name="20% - Акцент1 2 4 33" xfId="14345"/>
    <cellStyle name="20% - Акцент1 2 4 34" xfId="14565"/>
    <cellStyle name="20% - Акцент1 2 4 35" xfId="14787"/>
    <cellStyle name="20% - Акцент1 2 4 36" xfId="14983"/>
    <cellStyle name="20% - Акцент1 2 4 37" xfId="15179"/>
    <cellStyle name="20% - Акцент1 2 4 38" xfId="15323"/>
    <cellStyle name="20% - Акцент1 2 4 39" xfId="15467"/>
    <cellStyle name="20% - Акцент1 2 4 4" xfId="6395"/>
    <cellStyle name="20% - Акцент1 2 4 5" xfId="6522"/>
    <cellStyle name="20% - Акцент1 2 4 6" xfId="6667"/>
    <cellStyle name="20% - Акцент1 2 4 7" xfId="6830"/>
    <cellStyle name="20% - Акцент1 2 4 8" xfId="7007"/>
    <cellStyle name="20% - Акцент1 2 4 9" xfId="7210"/>
    <cellStyle name="20% - Акцент1 2 40" xfId="11314"/>
    <cellStyle name="20% — акцент1 2 40" xfId="13428"/>
    <cellStyle name="20% - Акцент1 2 41" xfId="11549"/>
    <cellStyle name="20% — акцент1 2 41" xfId="13663"/>
    <cellStyle name="20% - Акцент1 2 42" xfId="11784"/>
    <cellStyle name="20% — акцент1 2 42" xfId="13897"/>
    <cellStyle name="20% - Акцент1 2 43" xfId="12019"/>
    <cellStyle name="20% — акцент1 2 43" xfId="14123"/>
    <cellStyle name="20% - Акцент1 2 44" xfId="12254"/>
    <cellStyle name="20% — акцент1 2 44" xfId="14349"/>
    <cellStyle name="20% - Акцент1 2 45" xfId="12489"/>
    <cellStyle name="20% — акцент1 2 45" xfId="14569"/>
    <cellStyle name="20% - Акцент1 2 46" xfId="12724"/>
    <cellStyle name="20% — акцент1 2 46" xfId="14791"/>
    <cellStyle name="20% - Акцент1 2 47" xfId="12959"/>
    <cellStyle name="20% — акцент1 2 47" xfId="14987"/>
    <cellStyle name="20% - Акцент1 2 48" xfId="13194"/>
    <cellStyle name="20% — акцент1 2 48" xfId="15183"/>
    <cellStyle name="20% - Акцент1 2 49" xfId="13429"/>
    <cellStyle name="20% — акцент1 2 49" xfId="15327"/>
    <cellStyle name="20% - Акцент1 2 5" xfId="824"/>
    <cellStyle name="20% — акцент1 2 5" xfId="6290"/>
    <cellStyle name="20% - Акцент1 2 5 10" xfId="7645"/>
    <cellStyle name="20% - Акцент1 2 5 11" xfId="7867"/>
    <cellStyle name="20% - Акцент1 2 5 12" xfId="8089"/>
    <cellStyle name="20% - Акцент1 2 5 13" xfId="8286"/>
    <cellStyle name="20% - Акцент1 2 5 14" xfId="8483"/>
    <cellStyle name="20% - Акцент1 2 5 15" xfId="8628"/>
    <cellStyle name="20% - Акцент1 2 5 16" xfId="8773"/>
    <cellStyle name="20% - Акцент1 2 5 17" xfId="9767"/>
    <cellStyle name="20% - Акцент1 2 5 18" xfId="10659"/>
    <cellStyle name="20% - Акцент1 2 5 19" xfId="11308"/>
    <cellStyle name="20% - Акцент1 2 5 2" xfId="4531"/>
    <cellStyle name="20% - Акцент1 2 5 20" xfId="11543"/>
    <cellStyle name="20% - Акцент1 2 5 21" xfId="11778"/>
    <cellStyle name="20% - Акцент1 2 5 22" xfId="12013"/>
    <cellStyle name="20% - Акцент1 2 5 23" xfId="12248"/>
    <cellStyle name="20% - Акцент1 2 5 24" xfId="12483"/>
    <cellStyle name="20% - Акцент1 2 5 25" xfId="12718"/>
    <cellStyle name="20% - Акцент1 2 5 26" xfId="12953"/>
    <cellStyle name="20% - Акцент1 2 5 27" xfId="13188"/>
    <cellStyle name="20% - Акцент1 2 5 28" xfId="13423"/>
    <cellStyle name="20% - Акцент1 2 5 29" xfId="13658"/>
    <cellStyle name="20% - Акцент1 2 5 3" xfId="6394"/>
    <cellStyle name="20% - Акцент1 2 5 30" xfId="13892"/>
    <cellStyle name="20% - Акцент1 2 5 31" xfId="14118"/>
    <cellStyle name="20% - Акцент1 2 5 32" xfId="14344"/>
    <cellStyle name="20% - Акцент1 2 5 33" xfId="14564"/>
    <cellStyle name="20% - Акцент1 2 5 34" xfId="14786"/>
    <cellStyle name="20% - Акцент1 2 5 35" xfId="14982"/>
    <cellStyle name="20% - Акцент1 2 5 36" xfId="15178"/>
    <cellStyle name="20% - Акцент1 2 5 37" xfId="15322"/>
    <cellStyle name="20% - Акцент1 2 5 38" xfId="15466"/>
    <cellStyle name="20% - Акцент1 2 5 4" xfId="6521"/>
    <cellStyle name="20% - Акцент1 2 5 5" xfId="6666"/>
    <cellStyle name="20% - Акцент1 2 5 6" xfId="6829"/>
    <cellStyle name="20% - Акцент1 2 5 7" xfId="7006"/>
    <cellStyle name="20% - Акцент1 2 5 8" xfId="7209"/>
    <cellStyle name="20% - Акцент1 2 5 9" xfId="7418"/>
    <cellStyle name="20% - Акцент1 2 50" xfId="13664"/>
    <cellStyle name="20% — акцент1 2 50" xfId="15471"/>
    <cellStyle name="20% - Акцент1 2 51" xfId="13898"/>
    <cellStyle name="20% — акцент1 2 51" xfId="15478"/>
    <cellStyle name="20% - Акцент1 2 52" xfId="14124"/>
    <cellStyle name="20% — акцент1 2 52" xfId="15668"/>
    <cellStyle name="20% - Акцент1 2 53" xfId="14350"/>
    <cellStyle name="20% — акцент1 2 53" xfId="15744"/>
    <cellStyle name="20% - Акцент1 2 54" xfId="14570"/>
    <cellStyle name="20% - Акцент1 2 55" xfId="14792"/>
    <cellStyle name="20% - Акцент1 2 56" xfId="14988"/>
    <cellStyle name="20% - Акцент1 2 57" xfId="15184"/>
    <cellStyle name="20% - Акцент1 2 58" xfId="15328"/>
    <cellStyle name="20% - Акцент1 2 59" xfId="15472"/>
    <cellStyle name="20% - Акцент1 2 6" xfId="825"/>
    <cellStyle name="20% — акцент1 2 6" xfId="6399"/>
    <cellStyle name="20% - Акцент1 2 6 10" xfId="7866"/>
    <cellStyle name="20% - Акцент1 2 6 11" xfId="8088"/>
    <cellStyle name="20% - Акцент1 2 6 12" xfId="8285"/>
    <cellStyle name="20% - Акцент1 2 6 13" xfId="8482"/>
    <cellStyle name="20% - Акцент1 2 6 14" xfId="8627"/>
    <cellStyle name="20% - Акцент1 2 6 15" xfId="8772"/>
    <cellStyle name="20% - Акцент1 2 6 16" xfId="9768"/>
    <cellStyle name="20% - Акцент1 2 6 17" xfId="10657"/>
    <cellStyle name="20% - Акцент1 2 6 18" xfId="11307"/>
    <cellStyle name="20% - Акцент1 2 6 19" xfId="11542"/>
    <cellStyle name="20% - Акцент1 2 6 2" xfId="4532"/>
    <cellStyle name="20% - Акцент1 2 6 20" xfId="11777"/>
    <cellStyle name="20% - Акцент1 2 6 21" xfId="12012"/>
    <cellStyle name="20% - Акцент1 2 6 22" xfId="12247"/>
    <cellStyle name="20% - Акцент1 2 6 23" xfId="12482"/>
    <cellStyle name="20% - Акцент1 2 6 24" xfId="12717"/>
    <cellStyle name="20% - Акцент1 2 6 25" xfId="12952"/>
    <cellStyle name="20% - Акцент1 2 6 26" xfId="13187"/>
    <cellStyle name="20% - Акцент1 2 6 27" xfId="13422"/>
    <cellStyle name="20% - Акцент1 2 6 28" xfId="13657"/>
    <cellStyle name="20% - Акцент1 2 6 29" xfId="13891"/>
    <cellStyle name="20% - Акцент1 2 6 3" xfId="6520"/>
    <cellStyle name="20% - Акцент1 2 6 30" xfId="14117"/>
    <cellStyle name="20% - Акцент1 2 6 31" xfId="14343"/>
    <cellStyle name="20% - Акцент1 2 6 32" xfId="14563"/>
    <cellStyle name="20% - Акцент1 2 6 33" xfId="14785"/>
    <cellStyle name="20% - Акцент1 2 6 34" xfId="14981"/>
    <cellStyle name="20% - Акцент1 2 6 35" xfId="15177"/>
    <cellStyle name="20% - Акцент1 2 6 36" xfId="15321"/>
    <cellStyle name="20% - Акцент1 2 6 37" xfId="15465"/>
    <cellStyle name="20% - Акцент1 2 6 4" xfId="6665"/>
    <cellStyle name="20% - Акцент1 2 6 5" xfId="6828"/>
    <cellStyle name="20% - Акцент1 2 6 6" xfId="7005"/>
    <cellStyle name="20% - Акцент1 2 6 7" xfId="7208"/>
    <cellStyle name="20% - Акцент1 2 6 8" xfId="7417"/>
    <cellStyle name="20% - Акцент1 2 6 9" xfId="7644"/>
    <cellStyle name="20% - Акцент1 2 60" xfId="15477"/>
    <cellStyle name="20% - Акцент1 2 61" xfId="15669"/>
    <cellStyle name="20% - Акцент1 2 62" xfId="15745"/>
    <cellStyle name="20% - Акцент1 2 7" xfId="826"/>
    <cellStyle name="20% — акцент1 2 7" xfId="6526"/>
    <cellStyle name="20% - Акцент1 2 7 10" xfId="8087"/>
    <cellStyle name="20% - Акцент1 2 7 11" xfId="8284"/>
    <cellStyle name="20% - Акцент1 2 7 12" xfId="8481"/>
    <cellStyle name="20% - Акцент1 2 7 13" xfId="8626"/>
    <cellStyle name="20% - Акцент1 2 7 14" xfId="8771"/>
    <cellStyle name="20% - Акцент1 2 7 15" xfId="9769"/>
    <cellStyle name="20% - Акцент1 2 7 16" xfId="10656"/>
    <cellStyle name="20% - Акцент1 2 7 17" xfId="11306"/>
    <cellStyle name="20% - Акцент1 2 7 18" xfId="11541"/>
    <cellStyle name="20% - Акцент1 2 7 19" xfId="11776"/>
    <cellStyle name="20% - Акцент1 2 7 2" xfId="4533"/>
    <cellStyle name="20% - Акцент1 2 7 20" xfId="12011"/>
    <cellStyle name="20% - Акцент1 2 7 21" xfId="12246"/>
    <cellStyle name="20% - Акцент1 2 7 22" xfId="12481"/>
    <cellStyle name="20% - Акцент1 2 7 23" xfId="12716"/>
    <cellStyle name="20% - Акцент1 2 7 24" xfId="12951"/>
    <cellStyle name="20% - Акцент1 2 7 25" xfId="13186"/>
    <cellStyle name="20% - Акцент1 2 7 26" xfId="13421"/>
    <cellStyle name="20% - Акцент1 2 7 27" xfId="13656"/>
    <cellStyle name="20% - Акцент1 2 7 28" xfId="13890"/>
    <cellStyle name="20% - Акцент1 2 7 29" xfId="14116"/>
    <cellStyle name="20% - Акцент1 2 7 3" xfId="6664"/>
    <cellStyle name="20% - Акцент1 2 7 30" xfId="14342"/>
    <cellStyle name="20% - Акцент1 2 7 31" xfId="14562"/>
    <cellStyle name="20% - Акцент1 2 7 32" xfId="14784"/>
    <cellStyle name="20% - Акцент1 2 7 33" xfId="14980"/>
    <cellStyle name="20% - Акцент1 2 7 34" xfId="15176"/>
    <cellStyle name="20% - Акцент1 2 7 35" xfId="15320"/>
    <cellStyle name="20% - Акцент1 2 7 36" xfId="15464"/>
    <cellStyle name="20% - Акцент1 2 7 4" xfId="6827"/>
    <cellStyle name="20% - Акцент1 2 7 5" xfId="7004"/>
    <cellStyle name="20% - Акцент1 2 7 6" xfId="7207"/>
    <cellStyle name="20% - Акцент1 2 7 7" xfId="7416"/>
    <cellStyle name="20% - Акцент1 2 7 8" xfId="7643"/>
    <cellStyle name="20% - Акцент1 2 7 9" xfId="7865"/>
    <cellStyle name="20% - Акцент1 2 8" xfId="827"/>
    <cellStyle name="20% — акцент1 2 8" xfId="6671"/>
    <cellStyle name="20% - Акцент1 2 8 10" xfId="8283"/>
    <cellStyle name="20% - Акцент1 2 8 11" xfId="8480"/>
    <cellStyle name="20% - Акцент1 2 8 12" xfId="8625"/>
    <cellStyle name="20% - Акцент1 2 8 13" xfId="8770"/>
    <cellStyle name="20% - Акцент1 2 8 14" xfId="9770"/>
    <cellStyle name="20% - Акцент1 2 8 15" xfId="10648"/>
    <cellStyle name="20% - Акцент1 2 8 16" xfId="11305"/>
    <cellStyle name="20% - Акцент1 2 8 17" xfId="11540"/>
    <cellStyle name="20% - Акцент1 2 8 18" xfId="11775"/>
    <cellStyle name="20% - Акцент1 2 8 19" xfId="12010"/>
    <cellStyle name="20% - Акцент1 2 8 2" xfId="4534"/>
    <cellStyle name="20% - Акцент1 2 8 20" xfId="12245"/>
    <cellStyle name="20% - Акцент1 2 8 21" xfId="12480"/>
    <cellStyle name="20% - Акцент1 2 8 22" xfId="12715"/>
    <cellStyle name="20% - Акцент1 2 8 23" xfId="12950"/>
    <cellStyle name="20% - Акцент1 2 8 24" xfId="13185"/>
    <cellStyle name="20% - Акцент1 2 8 25" xfId="13420"/>
    <cellStyle name="20% - Акцент1 2 8 26" xfId="13655"/>
    <cellStyle name="20% - Акцент1 2 8 27" xfId="13889"/>
    <cellStyle name="20% - Акцент1 2 8 28" xfId="14115"/>
    <cellStyle name="20% - Акцент1 2 8 29" xfId="14341"/>
    <cellStyle name="20% - Акцент1 2 8 3" xfId="6826"/>
    <cellStyle name="20% - Акцент1 2 8 30" xfId="14561"/>
    <cellStyle name="20% - Акцент1 2 8 31" xfId="14783"/>
    <cellStyle name="20% - Акцент1 2 8 32" xfId="14979"/>
    <cellStyle name="20% - Акцент1 2 8 33" xfId="15175"/>
    <cellStyle name="20% - Акцент1 2 8 34" xfId="15319"/>
    <cellStyle name="20% - Акцент1 2 8 35" xfId="15463"/>
    <cellStyle name="20% - Акцент1 2 8 4" xfId="7003"/>
    <cellStyle name="20% - Акцент1 2 8 5" xfId="7206"/>
    <cellStyle name="20% - Акцент1 2 8 6" xfId="7415"/>
    <cellStyle name="20% - Акцент1 2 8 7" xfId="7642"/>
    <cellStyle name="20% - Акцент1 2 8 8" xfId="7864"/>
    <cellStyle name="20% - Акцент1 2 8 9" xfId="8086"/>
    <cellStyle name="20% - Акцент1 2 9" xfId="828"/>
    <cellStyle name="20% — акцент1 2 9" xfId="6834"/>
    <cellStyle name="20% - Акцент1 2 9 10" xfId="8479"/>
    <cellStyle name="20% - Акцент1 2 9 11" xfId="8624"/>
    <cellStyle name="20% - Акцент1 2 9 12" xfId="8769"/>
    <cellStyle name="20% - Акцент1 2 9 13" xfId="9771"/>
    <cellStyle name="20% - Акцент1 2 9 14" xfId="10646"/>
    <cellStyle name="20% - Акцент1 2 9 15" xfId="11304"/>
    <cellStyle name="20% - Акцент1 2 9 16" xfId="11539"/>
    <cellStyle name="20% - Акцент1 2 9 17" xfId="11774"/>
    <cellStyle name="20% - Акцент1 2 9 18" xfId="12009"/>
    <cellStyle name="20% - Акцент1 2 9 19" xfId="12244"/>
    <cellStyle name="20% - Акцент1 2 9 2" xfId="4535"/>
    <cellStyle name="20% - Акцент1 2 9 20" xfId="12479"/>
    <cellStyle name="20% - Акцент1 2 9 21" xfId="12714"/>
    <cellStyle name="20% - Акцент1 2 9 22" xfId="12949"/>
    <cellStyle name="20% - Акцент1 2 9 23" xfId="13184"/>
    <cellStyle name="20% - Акцент1 2 9 24" xfId="13419"/>
    <cellStyle name="20% - Акцент1 2 9 25" xfId="13654"/>
    <cellStyle name="20% - Акцент1 2 9 26" xfId="13888"/>
    <cellStyle name="20% - Акцент1 2 9 27" xfId="14114"/>
    <cellStyle name="20% - Акцент1 2 9 28" xfId="14340"/>
    <cellStyle name="20% - Акцент1 2 9 29" xfId="14560"/>
    <cellStyle name="20% - Акцент1 2 9 3" xfId="7002"/>
    <cellStyle name="20% - Акцент1 2 9 30" xfId="14782"/>
    <cellStyle name="20% - Акцент1 2 9 31" xfId="14978"/>
    <cellStyle name="20% - Акцент1 2 9 32" xfId="15174"/>
    <cellStyle name="20% - Акцент1 2 9 33" xfId="15318"/>
    <cellStyle name="20% - Акцент1 2 9 34" xfId="15462"/>
    <cellStyle name="20% - Акцент1 2 9 4" xfId="7205"/>
    <cellStyle name="20% - Акцент1 2 9 5" xfId="7414"/>
    <cellStyle name="20% - Акцент1 2 9 6" xfId="7641"/>
    <cellStyle name="20% - Акцент1 2 9 7" xfId="7863"/>
    <cellStyle name="20% - Акцент1 2 9 8" xfId="8085"/>
    <cellStyle name="20% - Акцент1 2 9 9" xfId="8282"/>
    <cellStyle name="20% - Акцент1 2_46EE.2011(v1.0)" xfId="829"/>
    <cellStyle name="20% — акцент1 20" xfId="830"/>
    <cellStyle name="20% — акцент1 21" xfId="831"/>
    <cellStyle name="20% — акцент1 22" xfId="4524"/>
    <cellStyle name="20% — акцент1 23" xfId="5355"/>
    <cellStyle name="20% — акцент1 24" xfId="6201"/>
    <cellStyle name="20% — акцент1 25" xfId="6292"/>
    <cellStyle name="20% — акцент1 26" xfId="6401"/>
    <cellStyle name="20% — акцент1 27" xfId="6528"/>
    <cellStyle name="20% — акцент1 28" xfId="6673"/>
    <cellStyle name="20% — акцент1 29" xfId="6836"/>
    <cellStyle name="20% - Акцент1 3" xfId="832"/>
    <cellStyle name="20% — акцент1 3" xfId="833"/>
    <cellStyle name="20% - Акцент1 3 10" xfId="834"/>
    <cellStyle name="20% - Акцент1 3 10 2" xfId="4537"/>
    <cellStyle name="20% - Акцент1 3 10 3" xfId="9773"/>
    <cellStyle name="20% - Акцент1 3 11" xfId="835"/>
    <cellStyle name="20% - Акцент1 3 12" xfId="4536"/>
    <cellStyle name="20% - Акцент1 3 13" xfId="5343"/>
    <cellStyle name="20% - Акцент1 3 14" xfId="6189"/>
    <cellStyle name="20% - Акцент1 3 15" xfId="6280"/>
    <cellStyle name="20% - Акцент1 3 16" xfId="6389"/>
    <cellStyle name="20% - Акцент1 3 17" xfId="6516"/>
    <cellStyle name="20% - Акцент1 3 18" xfId="6661"/>
    <cellStyle name="20% - Акцент1 3 19" xfId="6824"/>
    <cellStyle name="20% - Акцент1 3 2" xfId="836"/>
    <cellStyle name="20% - Акцент1 3 2 2" xfId="837"/>
    <cellStyle name="20% - Акцент1 3 2 3" xfId="4538"/>
    <cellStyle name="20% - Акцент1 3 2 4" xfId="8790"/>
    <cellStyle name="20% - Акцент1 3 20" xfId="7001"/>
    <cellStyle name="20% - Акцент1 3 21" xfId="7204"/>
    <cellStyle name="20% - Акцент1 3 22" xfId="7413"/>
    <cellStyle name="20% - Акцент1 3 23" xfId="7640"/>
    <cellStyle name="20% - Акцент1 3 24" xfId="7862"/>
    <cellStyle name="20% - Акцент1 3 25" xfId="8084"/>
    <cellStyle name="20% - Акцент1 3 26" xfId="8281"/>
    <cellStyle name="20% - Акцент1 3 27" xfId="8478"/>
    <cellStyle name="20% - Акцент1 3 28" xfId="8623"/>
    <cellStyle name="20% - Акцент1 3 29" xfId="8768"/>
    <cellStyle name="20% - Акцент1 3 3" xfId="838"/>
    <cellStyle name="20% - Акцент1 3 3 2" xfId="839"/>
    <cellStyle name="20% - Акцент1 3 3 3" xfId="4539"/>
    <cellStyle name="20% - Акцент1 3 3 4" xfId="9775"/>
    <cellStyle name="20% - Акцент1 3 30" xfId="8789"/>
    <cellStyle name="20% - Акцент1 3 31" xfId="8993"/>
    <cellStyle name="20% - Акцент1 3 32" xfId="9238"/>
    <cellStyle name="20% - Акцент1 3 33" xfId="9372"/>
    <cellStyle name="20% - Акцент1 3 34" xfId="9461"/>
    <cellStyle name="20% - Акцент1 3 35" xfId="9549"/>
    <cellStyle name="20% - Акцент1 3 36" xfId="9625"/>
    <cellStyle name="20% - Акцент1 3 37" xfId="9660"/>
    <cellStyle name="20% - Акцент1 3 38" xfId="9753"/>
    <cellStyle name="20% - Акцент1 3 39" xfId="9772"/>
    <cellStyle name="20% - Акцент1 3 4" xfId="840"/>
    <cellStyle name="20% - Акцент1 3 4 2" xfId="4540"/>
    <cellStyle name="20% - Акцент1 3 4 3" xfId="9776"/>
    <cellStyle name="20% - Акцент1 3 40" xfId="10638"/>
    <cellStyle name="20% - Акцент1 3 41" xfId="11303"/>
    <cellStyle name="20% - Акцент1 3 42" xfId="11538"/>
    <cellStyle name="20% - Акцент1 3 43" xfId="11773"/>
    <cellStyle name="20% - Акцент1 3 44" xfId="12008"/>
    <cellStyle name="20% - Акцент1 3 45" xfId="12243"/>
    <cellStyle name="20% - Акцент1 3 46" xfId="12478"/>
    <cellStyle name="20% - Акцент1 3 47" xfId="12713"/>
    <cellStyle name="20% - Акцент1 3 48" xfId="12948"/>
    <cellStyle name="20% - Акцент1 3 49" xfId="13183"/>
    <cellStyle name="20% - Акцент1 3 5" xfId="841"/>
    <cellStyle name="20% - Акцент1 3 5 2" xfId="4541"/>
    <cellStyle name="20% - Акцент1 3 5 3" xfId="9777"/>
    <cellStyle name="20% - Акцент1 3 50" xfId="13418"/>
    <cellStyle name="20% - Акцент1 3 51" xfId="13653"/>
    <cellStyle name="20% - Акцент1 3 52" xfId="13887"/>
    <cellStyle name="20% - Акцент1 3 53" xfId="14113"/>
    <cellStyle name="20% - Акцент1 3 54" xfId="14339"/>
    <cellStyle name="20% - Акцент1 3 55" xfId="14559"/>
    <cellStyle name="20% - Акцент1 3 56" xfId="14781"/>
    <cellStyle name="20% - Акцент1 3 57" xfId="14977"/>
    <cellStyle name="20% - Акцент1 3 58" xfId="15173"/>
    <cellStyle name="20% - Акцент1 3 59" xfId="15317"/>
    <cellStyle name="20% - Акцент1 3 6" xfId="842"/>
    <cellStyle name="20% - Акцент1 3 6 2" xfId="4542"/>
    <cellStyle name="20% - Акцент1 3 6 3" xfId="9778"/>
    <cellStyle name="20% - Акцент1 3 60" xfId="15461"/>
    <cellStyle name="20% - Акцент1 3 61" xfId="15480"/>
    <cellStyle name="20% - Акцент1 3 62" xfId="15666"/>
    <cellStyle name="20% - Акцент1 3 63" xfId="15742"/>
    <cellStyle name="20% - Акцент1 3 7" xfId="843"/>
    <cellStyle name="20% - Акцент1 3 7 2" xfId="4543"/>
    <cellStyle name="20% - Акцент1 3 7 3" xfId="9779"/>
    <cellStyle name="20% - Акцент1 3 8" xfId="844"/>
    <cellStyle name="20% - Акцент1 3 8 2" xfId="4544"/>
    <cellStyle name="20% - Акцент1 3 8 3" xfId="9780"/>
    <cellStyle name="20% - Акцент1 3 9" xfId="845"/>
    <cellStyle name="20% - Акцент1 3 9 2" xfId="4545"/>
    <cellStyle name="20% - Акцент1 3 9 3" xfId="9781"/>
    <cellStyle name="20% - Акцент1 3_46EE.2011(v1.0)" xfId="846"/>
    <cellStyle name="20% — акцент1 30" xfId="7013"/>
    <cellStyle name="20% — акцент1 31" xfId="7216"/>
    <cellStyle name="20% — акцент1 32" xfId="7425"/>
    <cellStyle name="20% — акцент1 33" xfId="7652"/>
    <cellStyle name="20% — акцент1 34" xfId="7874"/>
    <cellStyle name="20% — акцент1 35" xfId="8096"/>
    <cellStyle name="20% — акцент1 36" xfId="8293"/>
    <cellStyle name="20% — акцент1 37" xfId="8490"/>
    <cellStyle name="20% — акцент1 38" xfId="8635"/>
    <cellStyle name="20% — акцент1 39" xfId="8780"/>
    <cellStyle name="20% - Акцент1 4" xfId="847"/>
    <cellStyle name="20% — акцент1 4" xfId="848"/>
    <cellStyle name="20% - Акцент1 4 2" xfId="849"/>
    <cellStyle name="20% - Акцент1 4 2 2" xfId="850"/>
    <cellStyle name="20% - Акцент1 4 3" xfId="851"/>
    <cellStyle name="20% - Акцент1 4 3 2" xfId="852"/>
    <cellStyle name="20% - Акцент1 4_46EE.2011(v1.0)" xfId="853"/>
    <cellStyle name="20% — акцент1 40" xfId="8785"/>
    <cellStyle name="20% — акцент1 41" xfId="9009"/>
    <cellStyle name="20% — акцент1 42" xfId="9242"/>
    <cellStyle name="20% — акцент1 43" xfId="9376"/>
    <cellStyle name="20% — акцент1 44" xfId="9465"/>
    <cellStyle name="20% — акцент1 45" xfId="9553"/>
    <cellStyle name="20% — акцент1 46" xfId="9629"/>
    <cellStyle name="20% — акцент1 47" xfId="9664"/>
    <cellStyle name="20% — акцент1 48" xfId="9757"/>
    <cellStyle name="20% — акцент1 49" xfId="9760"/>
    <cellStyle name="20% - Акцент1 5" xfId="854"/>
    <cellStyle name="20% — акцент1 5" xfId="855"/>
    <cellStyle name="20% - Акцент1 5 2" xfId="856"/>
    <cellStyle name="20% - Акцент1 5 2 2" xfId="857"/>
    <cellStyle name="20% - Акцент1 5 3" xfId="858"/>
    <cellStyle name="20% - Акцент1 5 3 2" xfId="859"/>
    <cellStyle name="20% - Акцент1 5_46EE.2011(v1.0)" xfId="860"/>
    <cellStyle name="20% — акцент1 50" xfId="10690"/>
    <cellStyle name="20% — акцент1 51" xfId="11315"/>
    <cellStyle name="20% — акцент1 52" xfId="11550"/>
    <cellStyle name="20% — акцент1 53" xfId="11785"/>
    <cellStyle name="20% — акцент1 54" xfId="12020"/>
    <cellStyle name="20% — акцент1 55" xfId="12255"/>
    <cellStyle name="20% — акцент1 56" xfId="12490"/>
    <cellStyle name="20% — акцент1 57" xfId="12725"/>
    <cellStyle name="20% — акцент1 58" xfId="12960"/>
    <cellStyle name="20% — акцент1 59" xfId="13195"/>
    <cellStyle name="20% - Акцент1 6" xfId="861"/>
    <cellStyle name="20% — акцент1 6" xfId="862"/>
    <cellStyle name="20% - Акцент1 6 2" xfId="863"/>
    <cellStyle name="20% - Акцент1 6 2 2" xfId="864"/>
    <cellStyle name="20% - Акцент1 6 3" xfId="865"/>
    <cellStyle name="20% - Акцент1 6 3 2" xfId="866"/>
    <cellStyle name="20% - Акцент1 6_46EE.2011(v1.0)" xfId="867"/>
    <cellStyle name="20% — акцент1 60" xfId="13430"/>
    <cellStyle name="20% — акцент1 61" xfId="13665"/>
    <cellStyle name="20% — акцент1 62" xfId="13899"/>
    <cellStyle name="20% — акцент1 63" xfId="14125"/>
    <cellStyle name="20% — акцент1 64" xfId="14351"/>
    <cellStyle name="20% — акцент1 65" xfId="14571"/>
    <cellStyle name="20% — акцент1 66" xfId="14793"/>
    <cellStyle name="20% — акцент1 67" xfId="14989"/>
    <cellStyle name="20% — акцент1 68" xfId="15185"/>
    <cellStyle name="20% — акцент1 69" xfId="15329"/>
    <cellStyle name="20% - Акцент1 7" xfId="868"/>
    <cellStyle name="20% — акцент1 7" xfId="869"/>
    <cellStyle name="20% - Акцент1 7 2" xfId="870"/>
    <cellStyle name="20% - Акцент1 7 2 2" xfId="871"/>
    <cellStyle name="20% - Акцент1 7 3" xfId="872"/>
    <cellStyle name="20% - Акцент1 7 3 2" xfId="873"/>
    <cellStyle name="20% - Акцент1 7_46EE.2011(v1.0)" xfId="874"/>
    <cellStyle name="20% — акцент1 70" xfId="15473"/>
    <cellStyle name="20% — акцент1 71" xfId="15476"/>
    <cellStyle name="20% — акцент1 72" xfId="15670"/>
    <cellStyle name="20% — акцент1 73" xfId="15746"/>
    <cellStyle name="20% - Акцент1 8" xfId="875"/>
    <cellStyle name="20% — акцент1 8" xfId="876"/>
    <cellStyle name="20% - Акцент1 8 2" xfId="877"/>
    <cellStyle name="20% - Акцент1 8 2 2" xfId="878"/>
    <cellStyle name="20% - Акцент1 8 3" xfId="879"/>
    <cellStyle name="20% - Акцент1 8 3 2" xfId="880"/>
    <cellStyle name="20% - Акцент1 8 4" xfId="881"/>
    <cellStyle name="20% - Акцент1 8_46EE.2011(v1.0)" xfId="882"/>
    <cellStyle name="20% - Акцент1 9" xfId="883"/>
    <cellStyle name="20% — акцент1 9" xfId="884"/>
    <cellStyle name="20% - Акцент1 9 2" xfId="885"/>
    <cellStyle name="20% - Акцент1 9 2 2" xfId="886"/>
    <cellStyle name="20% - Акцент1 9 3" xfId="887"/>
    <cellStyle name="20% - Акцент1 9 3 2" xfId="888"/>
    <cellStyle name="20% - Акцент1 9 4" xfId="889"/>
    <cellStyle name="20% - Акцент1 9_46EE.2011(v1.0)" xfId="890"/>
    <cellStyle name="20% — акцент1_Расчет тарифа на тэ 2015 СЛФ" xfId="891"/>
    <cellStyle name="20% — акцент2" xfId="892"/>
    <cellStyle name="20% - Акцент2 10" xfId="893"/>
    <cellStyle name="20% — акцент2 10" xfId="894"/>
    <cellStyle name="20% - Акцент2 10 2" xfId="895"/>
    <cellStyle name="20% - Акцент2 11" xfId="896"/>
    <cellStyle name="20% — акцент2 11" xfId="897"/>
    <cellStyle name="20% - Акцент2 11 2" xfId="898"/>
    <cellStyle name="20% — акцент2 12" xfId="899"/>
    <cellStyle name="20% — акцент2 13" xfId="900"/>
    <cellStyle name="20% — акцент2 14" xfId="901"/>
    <cellStyle name="20% — акцент2 15" xfId="902"/>
    <cellStyle name="20% — акцент2 16" xfId="903"/>
    <cellStyle name="20% — акцент2 17" xfId="904"/>
    <cellStyle name="20% — акцент2 18" xfId="905"/>
    <cellStyle name="20% — акцент2 19" xfId="906"/>
    <cellStyle name="20% - Акцент2 2" xfId="907"/>
    <cellStyle name="20% — акцент2 2" xfId="908"/>
    <cellStyle name="20% - Акцент2 2 10" xfId="909"/>
    <cellStyle name="20% — акцент2 2 10" xfId="6989"/>
    <cellStyle name="20% - Акцент2 2 10 10" xfId="8619"/>
    <cellStyle name="20% - Акцент2 2 10 11" xfId="8764"/>
    <cellStyle name="20% - Акцент2 2 10 12" xfId="9785"/>
    <cellStyle name="20% - Акцент2 2 10 13" xfId="10588"/>
    <cellStyle name="20% - Акцент2 2 10 14" xfId="11290"/>
    <cellStyle name="20% - Акцент2 2 10 15" xfId="11525"/>
    <cellStyle name="20% - Акцент2 2 10 16" xfId="11760"/>
    <cellStyle name="20% - Акцент2 2 10 17" xfId="11995"/>
    <cellStyle name="20% - Акцент2 2 10 18" xfId="12230"/>
    <cellStyle name="20% - Акцент2 2 10 19" xfId="12465"/>
    <cellStyle name="20% - Акцент2 2 10 2" xfId="4549"/>
    <cellStyle name="20% - Акцент2 2 10 20" xfId="12700"/>
    <cellStyle name="20% - Акцент2 2 10 21" xfId="12935"/>
    <cellStyle name="20% - Акцент2 2 10 22" xfId="13170"/>
    <cellStyle name="20% - Акцент2 2 10 23" xfId="13405"/>
    <cellStyle name="20% - Акцент2 2 10 24" xfId="13640"/>
    <cellStyle name="20% - Акцент2 2 10 25" xfId="13874"/>
    <cellStyle name="20% - Акцент2 2 10 26" xfId="14103"/>
    <cellStyle name="20% - Акцент2 2 10 27" xfId="14331"/>
    <cellStyle name="20% - Акцент2 2 10 28" xfId="14552"/>
    <cellStyle name="20% - Акцент2 2 10 29" xfId="14772"/>
    <cellStyle name="20% - Акцент2 2 10 3" xfId="7191"/>
    <cellStyle name="20% - Акцент2 2 10 30" xfId="14973"/>
    <cellStyle name="20% - Акцент2 2 10 31" xfId="15167"/>
    <cellStyle name="20% - Акцент2 2 10 32" xfId="15313"/>
    <cellStyle name="20% - Акцент2 2 10 33" xfId="15457"/>
    <cellStyle name="20% - Акцент2 2 10 4" xfId="7404"/>
    <cellStyle name="20% - Акцент2 2 10 5" xfId="7631"/>
    <cellStyle name="20% - Акцент2 2 10 6" xfId="7854"/>
    <cellStyle name="20% - Акцент2 2 10 7" xfId="8076"/>
    <cellStyle name="20% - Акцент2 2 10 8" xfId="8276"/>
    <cellStyle name="20% - Акцент2 2 10 9" xfId="8473"/>
    <cellStyle name="20% - Акцент2 2 11" xfId="4547"/>
    <cellStyle name="20% — акцент2 2 11" xfId="7192"/>
    <cellStyle name="20% - Акцент2 2 12" xfId="5330"/>
    <cellStyle name="20% — акцент2 2 12" xfId="7405"/>
    <cellStyle name="20% - Акцент2 2 13" xfId="6178"/>
    <cellStyle name="20% — акцент2 2 13" xfId="7632"/>
    <cellStyle name="20% - Акцент2 2 14" xfId="6269"/>
    <cellStyle name="20% — акцент2 2 14" xfId="7855"/>
    <cellStyle name="20% - Акцент2 2 15" xfId="6378"/>
    <cellStyle name="20% — акцент2 2 15" xfId="8077"/>
    <cellStyle name="20% - Акцент2 2 16" xfId="6505"/>
    <cellStyle name="20% — акцент2 2 16" xfId="8277"/>
    <cellStyle name="20% - Акцент2 2 17" xfId="6650"/>
    <cellStyle name="20% — акцент2 2 17" xfId="8474"/>
    <cellStyle name="20% - Акцент2 2 18" xfId="6813"/>
    <cellStyle name="20% — акцент2 2 18" xfId="8620"/>
    <cellStyle name="20% - Акцент2 2 19" xfId="6990"/>
    <cellStyle name="20% — акцент2 2 19" xfId="8765"/>
    <cellStyle name="20% - Акцент2 2 2" xfId="910"/>
    <cellStyle name="20% — акцент2 2 2" xfId="4548"/>
    <cellStyle name="20% - Акцент2 2 2 10" xfId="6810"/>
    <cellStyle name="20% - Акцент2 2 2 11" xfId="6987"/>
    <cellStyle name="20% - Акцент2 2 2 12" xfId="7190"/>
    <cellStyle name="20% - Акцент2 2 2 13" xfId="7403"/>
    <cellStyle name="20% - Акцент2 2 2 14" xfId="7630"/>
    <cellStyle name="20% - Акцент2 2 2 15" xfId="7853"/>
    <cellStyle name="20% - Акцент2 2 2 16" xfId="8075"/>
    <cellStyle name="20% - Акцент2 2 2 17" xfId="8275"/>
    <cellStyle name="20% - Акцент2 2 2 18" xfId="8472"/>
    <cellStyle name="20% - Акцент2 2 2 19" xfId="8618"/>
    <cellStyle name="20% - Акцент2 2 2 2" xfId="911"/>
    <cellStyle name="20% - Акцент2 2 2 20" xfId="8763"/>
    <cellStyle name="20% - Акцент2 2 2 21" xfId="8794"/>
    <cellStyle name="20% - Акцент2 2 2 22" xfId="8988"/>
    <cellStyle name="20% - Акцент2 2 2 23" xfId="9233"/>
    <cellStyle name="20% - Акцент2 2 2 24" xfId="9367"/>
    <cellStyle name="20% - Акцент2 2 2 25" xfId="9456"/>
    <cellStyle name="20% - Акцент2 2 2 26" xfId="9545"/>
    <cellStyle name="20% - Акцент2 2 2 27" xfId="9621"/>
    <cellStyle name="20% - Акцент2 2 2 28" xfId="9656"/>
    <cellStyle name="20% - Акцент2 2 2 29" xfId="9749"/>
    <cellStyle name="20% - Акцент2 2 2 3" xfId="4550"/>
    <cellStyle name="20% - Акцент2 2 2 30" xfId="9786"/>
    <cellStyle name="20% - Акцент2 2 2 31" xfId="10587"/>
    <cellStyle name="20% - Акцент2 2 2 32" xfId="11289"/>
    <cellStyle name="20% - Акцент2 2 2 33" xfId="11524"/>
    <cellStyle name="20% - Акцент2 2 2 34" xfId="11759"/>
    <cellStyle name="20% - Акцент2 2 2 35" xfId="11994"/>
    <cellStyle name="20% - Акцент2 2 2 36" xfId="12229"/>
    <cellStyle name="20% - Акцент2 2 2 37" xfId="12464"/>
    <cellStyle name="20% - Акцент2 2 2 38" xfId="12699"/>
    <cellStyle name="20% - Акцент2 2 2 39" xfId="12934"/>
    <cellStyle name="20% - Акцент2 2 2 4" xfId="5327"/>
    <cellStyle name="20% - Акцент2 2 2 40" xfId="13169"/>
    <cellStyle name="20% - Акцент2 2 2 41" xfId="13404"/>
    <cellStyle name="20% - Акцент2 2 2 42" xfId="13639"/>
    <cellStyle name="20% - Акцент2 2 2 43" xfId="13873"/>
    <cellStyle name="20% - Акцент2 2 2 44" xfId="14102"/>
    <cellStyle name="20% - Акцент2 2 2 45" xfId="14330"/>
    <cellStyle name="20% - Акцент2 2 2 46" xfId="14551"/>
    <cellStyle name="20% - Акцент2 2 2 47" xfId="14771"/>
    <cellStyle name="20% - Акцент2 2 2 48" xfId="14972"/>
    <cellStyle name="20% - Акцент2 2 2 49" xfId="15166"/>
    <cellStyle name="20% - Акцент2 2 2 5" xfId="6175"/>
    <cellStyle name="20% - Акцент2 2 2 50" xfId="15312"/>
    <cellStyle name="20% - Акцент2 2 2 51" xfId="15456"/>
    <cellStyle name="20% - Акцент2 2 2 52" xfId="15485"/>
    <cellStyle name="20% - Акцент2 2 2 53" xfId="15662"/>
    <cellStyle name="20% - Акцент2 2 2 54" xfId="15738"/>
    <cellStyle name="20% - Акцент2 2 2 6" xfId="6266"/>
    <cellStyle name="20% - Акцент2 2 2 7" xfId="6375"/>
    <cellStyle name="20% - Акцент2 2 2 8" xfId="6502"/>
    <cellStyle name="20% - Акцент2 2 2 9" xfId="6647"/>
    <cellStyle name="20% - Акцент2 2 20" xfId="7193"/>
    <cellStyle name="20% — акцент2 2 20" xfId="8793"/>
    <cellStyle name="20% - Акцент2 2 21" xfId="7406"/>
    <cellStyle name="20% — акцент2 2 21" xfId="8989"/>
    <cellStyle name="20% - Акцент2 2 22" xfId="7633"/>
    <cellStyle name="20% — акцент2 2 22" xfId="9234"/>
    <cellStyle name="20% - Акцент2 2 23" xfId="7856"/>
    <cellStyle name="20% — акцент2 2 23" xfId="9368"/>
    <cellStyle name="20% - Акцент2 2 24" xfId="8078"/>
    <cellStyle name="20% — акцент2 2 24" xfId="9457"/>
    <cellStyle name="20% - Акцент2 2 25" xfId="8278"/>
    <cellStyle name="20% — акцент2 2 25" xfId="9546"/>
    <cellStyle name="20% - Акцент2 2 26" xfId="8475"/>
    <cellStyle name="20% — акцент2 2 26" xfId="9622"/>
    <cellStyle name="20% - Акцент2 2 27" xfId="8621"/>
    <cellStyle name="20% — акцент2 2 27" xfId="9657"/>
    <cellStyle name="20% - Акцент2 2 28" xfId="8766"/>
    <cellStyle name="20% — акцент2 2 28" xfId="9750"/>
    <cellStyle name="20% - Акцент2 2 29" xfId="8792"/>
    <cellStyle name="20% — акцент2 2 29" xfId="9784"/>
    <cellStyle name="20% - Акцент2 2 3" xfId="912"/>
    <cellStyle name="20% — акцент2 2 3" xfId="5329"/>
    <cellStyle name="20% - Акцент2 2 3 10" xfId="6986"/>
    <cellStyle name="20% - Акцент2 2 3 11" xfId="7189"/>
    <cellStyle name="20% - Акцент2 2 3 12" xfId="7402"/>
    <cellStyle name="20% - Акцент2 2 3 13" xfId="7629"/>
    <cellStyle name="20% - Акцент2 2 3 14" xfId="7852"/>
    <cellStyle name="20% - Акцент2 2 3 15" xfId="8074"/>
    <cellStyle name="20% - Акцент2 2 3 16" xfId="8274"/>
    <cellStyle name="20% - Акцент2 2 3 17" xfId="8471"/>
    <cellStyle name="20% - Акцент2 2 3 18" xfId="8617"/>
    <cellStyle name="20% - Акцент2 2 3 19" xfId="8762"/>
    <cellStyle name="20% - Акцент2 2 3 2" xfId="913"/>
    <cellStyle name="20% - Акцент2 2 3 20" xfId="9787"/>
    <cellStyle name="20% - Акцент2 2 3 21" xfId="10586"/>
    <cellStyle name="20% - Акцент2 2 3 22" xfId="11288"/>
    <cellStyle name="20% - Акцент2 2 3 23" xfId="11523"/>
    <cellStyle name="20% - Акцент2 2 3 24" xfId="11758"/>
    <cellStyle name="20% - Акцент2 2 3 25" xfId="11993"/>
    <cellStyle name="20% - Акцент2 2 3 26" xfId="12228"/>
    <cellStyle name="20% - Акцент2 2 3 27" xfId="12463"/>
    <cellStyle name="20% - Акцент2 2 3 28" xfId="12698"/>
    <cellStyle name="20% - Акцент2 2 3 29" xfId="12933"/>
    <cellStyle name="20% - Акцент2 2 3 3" xfId="4551"/>
    <cellStyle name="20% - Акцент2 2 3 30" xfId="13168"/>
    <cellStyle name="20% - Акцент2 2 3 31" xfId="13403"/>
    <cellStyle name="20% - Акцент2 2 3 32" xfId="13638"/>
    <cellStyle name="20% - Акцент2 2 3 33" xfId="13872"/>
    <cellStyle name="20% - Акцент2 2 3 34" xfId="14101"/>
    <cellStyle name="20% - Акцент2 2 3 35" xfId="14329"/>
    <cellStyle name="20% - Акцент2 2 3 36" xfId="14550"/>
    <cellStyle name="20% - Акцент2 2 3 37" xfId="14770"/>
    <cellStyle name="20% - Акцент2 2 3 38" xfId="14971"/>
    <cellStyle name="20% - Акцент2 2 3 39" xfId="15165"/>
    <cellStyle name="20% - Акцент2 2 3 4" xfId="6174"/>
    <cellStyle name="20% - Акцент2 2 3 40" xfId="15311"/>
    <cellStyle name="20% - Акцент2 2 3 41" xfId="15455"/>
    <cellStyle name="20% - Акцент2 2 3 5" xfId="6265"/>
    <cellStyle name="20% - Акцент2 2 3 6" xfId="6374"/>
    <cellStyle name="20% - Акцент2 2 3 7" xfId="6501"/>
    <cellStyle name="20% - Акцент2 2 3 8" xfId="6646"/>
    <cellStyle name="20% - Акцент2 2 3 9" xfId="6809"/>
    <cellStyle name="20% - Акцент2 2 30" xfId="8990"/>
    <cellStyle name="20% — акцент2 2 30" xfId="10592"/>
    <cellStyle name="20% - Акцент2 2 31" xfId="9235"/>
    <cellStyle name="20% — акцент2 2 31" xfId="11291"/>
    <cellStyle name="20% - Акцент2 2 32" xfId="9369"/>
    <cellStyle name="20% — акцент2 2 32" xfId="11526"/>
    <cellStyle name="20% - Акцент2 2 33" xfId="9458"/>
    <cellStyle name="20% — акцент2 2 33" xfId="11761"/>
    <cellStyle name="20% - Акцент2 2 34" xfId="9547"/>
    <cellStyle name="20% — акцент2 2 34" xfId="11996"/>
    <cellStyle name="20% - Акцент2 2 35" xfId="9623"/>
    <cellStyle name="20% — акцент2 2 35" xfId="12231"/>
    <cellStyle name="20% - Акцент2 2 36" xfId="9658"/>
    <cellStyle name="20% — акцент2 2 36" xfId="12466"/>
    <cellStyle name="20% - Акцент2 2 37" xfId="9751"/>
    <cellStyle name="20% — акцент2 2 37" xfId="12701"/>
    <cellStyle name="20% - Акцент2 2 38" xfId="9783"/>
    <cellStyle name="20% — акцент2 2 38" xfId="12936"/>
    <cellStyle name="20% - Акцент2 2 39" xfId="10593"/>
    <cellStyle name="20% — акцент2 2 39" xfId="13171"/>
    <cellStyle name="20% - Акцент2 2 4" xfId="914"/>
    <cellStyle name="20% — акцент2 2 4" xfId="6177"/>
    <cellStyle name="20% - Акцент2 2 4 10" xfId="7401"/>
    <cellStyle name="20% - Акцент2 2 4 11" xfId="7628"/>
    <cellStyle name="20% - Акцент2 2 4 12" xfId="7851"/>
    <cellStyle name="20% - Акцент2 2 4 13" xfId="8073"/>
    <cellStyle name="20% - Акцент2 2 4 14" xfId="8273"/>
    <cellStyle name="20% - Акцент2 2 4 15" xfId="8470"/>
    <cellStyle name="20% - Акцент2 2 4 16" xfId="8616"/>
    <cellStyle name="20% - Акцент2 2 4 17" xfId="8761"/>
    <cellStyle name="20% - Акцент2 2 4 18" xfId="9788"/>
    <cellStyle name="20% - Акцент2 2 4 19" xfId="10578"/>
    <cellStyle name="20% - Акцент2 2 4 2" xfId="4552"/>
    <cellStyle name="20% - Акцент2 2 4 20" xfId="11287"/>
    <cellStyle name="20% - Акцент2 2 4 21" xfId="11522"/>
    <cellStyle name="20% - Акцент2 2 4 22" xfId="11757"/>
    <cellStyle name="20% - Акцент2 2 4 23" xfId="11992"/>
    <cellStyle name="20% - Акцент2 2 4 24" xfId="12227"/>
    <cellStyle name="20% - Акцент2 2 4 25" xfId="12462"/>
    <cellStyle name="20% - Акцент2 2 4 26" xfId="12697"/>
    <cellStyle name="20% - Акцент2 2 4 27" xfId="12932"/>
    <cellStyle name="20% - Акцент2 2 4 28" xfId="13167"/>
    <cellStyle name="20% - Акцент2 2 4 29" xfId="13402"/>
    <cellStyle name="20% - Акцент2 2 4 3" xfId="6264"/>
    <cellStyle name="20% - Акцент2 2 4 30" xfId="13637"/>
    <cellStyle name="20% - Акцент2 2 4 31" xfId="13871"/>
    <cellStyle name="20% - Акцент2 2 4 32" xfId="14100"/>
    <cellStyle name="20% - Акцент2 2 4 33" xfId="14328"/>
    <cellStyle name="20% - Акцент2 2 4 34" xfId="14549"/>
    <cellStyle name="20% - Акцент2 2 4 35" xfId="14769"/>
    <cellStyle name="20% - Акцент2 2 4 36" xfId="14970"/>
    <cellStyle name="20% - Акцент2 2 4 37" xfId="15164"/>
    <cellStyle name="20% - Акцент2 2 4 38" xfId="15310"/>
    <cellStyle name="20% - Акцент2 2 4 39" xfId="15454"/>
    <cellStyle name="20% - Акцент2 2 4 4" xfId="6373"/>
    <cellStyle name="20% - Акцент2 2 4 5" xfId="6500"/>
    <cellStyle name="20% - Акцент2 2 4 6" xfId="6645"/>
    <cellStyle name="20% - Акцент2 2 4 7" xfId="6808"/>
    <cellStyle name="20% - Акцент2 2 4 8" xfId="6985"/>
    <cellStyle name="20% - Акцент2 2 4 9" xfId="7188"/>
    <cellStyle name="20% - Акцент2 2 40" xfId="11292"/>
    <cellStyle name="20% — акцент2 2 40" xfId="13406"/>
    <cellStyle name="20% - Акцент2 2 41" xfId="11527"/>
    <cellStyle name="20% — акцент2 2 41" xfId="13641"/>
    <cellStyle name="20% - Акцент2 2 42" xfId="11762"/>
    <cellStyle name="20% — акцент2 2 42" xfId="13875"/>
    <cellStyle name="20% - Акцент2 2 43" xfId="11997"/>
    <cellStyle name="20% — акцент2 2 43" xfId="14104"/>
    <cellStyle name="20% - Акцент2 2 44" xfId="12232"/>
    <cellStyle name="20% — акцент2 2 44" xfId="14332"/>
    <cellStyle name="20% - Акцент2 2 45" xfId="12467"/>
    <cellStyle name="20% — акцент2 2 45" xfId="14553"/>
    <cellStyle name="20% - Акцент2 2 46" xfId="12702"/>
    <cellStyle name="20% — акцент2 2 46" xfId="14773"/>
    <cellStyle name="20% - Акцент2 2 47" xfId="12937"/>
    <cellStyle name="20% — акцент2 2 47" xfId="14974"/>
    <cellStyle name="20% - Акцент2 2 48" xfId="13172"/>
    <cellStyle name="20% — акцент2 2 48" xfId="15168"/>
    <cellStyle name="20% - Акцент2 2 49" xfId="13407"/>
    <cellStyle name="20% — акцент2 2 49" xfId="15314"/>
    <cellStyle name="20% - Акцент2 2 5" xfId="915"/>
    <cellStyle name="20% — акцент2 2 5" xfId="6268"/>
    <cellStyle name="20% - Акцент2 2 5 10" xfId="7627"/>
    <cellStyle name="20% - Акцент2 2 5 11" xfId="7850"/>
    <cellStyle name="20% - Акцент2 2 5 12" xfId="8072"/>
    <cellStyle name="20% - Акцент2 2 5 13" xfId="8272"/>
    <cellStyle name="20% - Акцент2 2 5 14" xfId="8469"/>
    <cellStyle name="20% - Акцент2 2 5 15" xfId="8615"/>
    <cellStyle name="20% - Акцент2 2 5 16" xfId="8760"/>
    <cellStyle name="20% - Акцент2 2 5 17" xfId="9789"/>
    <cellStyle name="20% - Акцент2 2 5 18" xfId="10577"/>
    <cellStyle name="20% - Акцент2 2 5 19" xfId="11286"/>
    <cellStyle name="20% - Акцент2 2 5 2" xfId="4553"/>
    <cellStyle name="20% - Акцент2 2 5 20" xfId="11521"/>
    <cellStyle name="20% - Акцент2 2 5 21" xfId="11756"/>
    <cellStyle name="20% - Акцент2 2 5 22" xfId="11991"/>
    <cellStyle name="20% - Акцент2 2 5 23" xfId="12226"/>
    <cellStyle name="20% - Акцент2 2 5 24" xfId="12461"/>
    <cellStyle name="20% - Акцент2 2 5 25" xfId="12696"/>
    <cellStyle name="20% - Акцент2 2 5 26" xfId="12931"/>
    <cellStyle name="20% - Акцент2 2 5 27" xfId="13166"/>
    <cellStyle name="20% - Акцент2 2 5 28" xfId="13401"/>
    <cellStyle name="20% - Акцент2 2 5 29" xfId="13636"/>
    <cellStyle name="20% - Акцент2 2 5 3" xfId="6372"/>
    <cellStyle name="20% - Акцент2 2 5 30" xfId="13870"/>
    <cellStyle name="20% - Акцент2 2 5 31" xfId="14099"/>
    <cellStyle name="20% - Акцент2 2 5 32" xfId="14327"/>
    <cellStyle name="20% - Акцент2 2 5 33" xfId="14548"/>
    <cellStyle name="20% - Акцент2 2 5 34" xfId="14768"/>
    <cellStyle name="20% - Акцент2 2 5 35" xfId="14969"/>
    <cellStyle name="20% - Акцент2 2 5 36" xfId="15163"/>
    <cellStyle name="20% - Акцент2 2 5 37" xfId="15309"/>
    <cellStyle name="20% - Акцент2 2 5 38" xfId="15453"/>
    <cellStyle name="20% - Акцент2 2 5 4" xfId="6499"/>
    <cellStyle name="20% - Акцент2 2 5 5" xfId="6644"/>
    <cellStyle name="20% - Акцент2 2 5 6" xfId="6807"/>
    <cellStyle name="20% - Акцент2 2 5 7" xfId="6984"/>
    <cellStyle name="20% - Акцент2 2 5 8" xfId="7187"/>
    <cellStyle name="20% - Акцент2 2 5 9" xfId="7400"/>
    <cellStyle name="20% - Акцент2 2 50" xfId="13642"/>
    <cellStyle name="20% — акцент2 2 50" xfId="15458"/>
    <cellStyle name="20% - Акцент2 2 51" xfId="13876"/>
    <cellStyle name="20% — акцент2 2 51" xfId="15484"/>
    <cellStyle name="20% - Акцент2 2 52" xfId="14105"/>
    <cellStyle name="20% — акцент2 2 52" xfId="15663"/>
    <cellStyle name="20% - Акцент2 2 53" xfId="14333"/>
    <cellStyle name="20% — акцент2 2 53" xfId="15739"/>
    <cellStyle name="20% - Акцент2 2 54" xfId="14554"/>
    <cellStyle name="20% - Акцент2 2 55" xfId="14774"/>
    <cellStyle name="20% - Акцент2 2 56" xfId="14975"/>
    <cellStyle name="20% - Акцент2 2 57" xfId="15169"/>
    <cellStyle name="20% - Акцент2 2 58" xfId="15315"/>
    <cellStyle name="20% - Акцент2 2 59" xfId="15459"/>
    <cellStyle name="20% - Акцент2 2 6" xfId="916"/>
    <cellStyle name="20% — акцент2 2 6" xfId="6377"/>
    <cellStyle name="20% - Акцент2 2 6 10" xfId="7849"/>
    <cellStyle name="20% - Акцент2 2 6 11" xfId="8071"/>
    <cellStyle name="20% - Акцент2 2 6 12" xfId="8271"/>
    <cellStyle name="20% - Акцент2 2 6 13" xfId="8468"/>
    <cellStyle name="20% - Акцент2 2 6 14" xfId="8614"/>
    <cellStyle name="20% - Акцент2 2 6 15" xfId="8759"/>
    <cellStyle name="20% - Акцент2 2 6 16" xfId="9790"/>
    <cellStyle name="20% - Акцент2 2 6 17" xfId="10576"/>
    <cellStyle name="20% - Акцент2 2 6 18" xfId="11285"/>
    <cellStyle name="20% - Акцент2 2 6 19" xfId="11520"/>
    <cellStyle name="20% - Акцент2 2 6 2" xfId="4554"/>
    <cellStyle name="20% - Акцент2 2 6 20" xfId="11755"/>
    <cellStyle name="20% - Акцент2 2 6 21" xfId="11990"/>
    <cellStyle name="20% - Акцент2 2 6 22" xfId="12225"/>
    <cellStyle name="20% - Акцент2 2 6 23" xfId="12460"/>
    <cellStyle name="20% - Акцент2 2 6 24" xfId="12695"/>
    <cellStyle name="20% - Акцент2 2 6 25" xfId="12930"/>
    <cellStyle name="20% - Акцент2 2 6 26" xfId="13165"/>
    <cellStyle name="20% - Акцент2 2 6 27" xfId="13400"/>
    <cellStyle name="20% - Акцент2 2 6 28" xfId="13635"/>
    <cellStyle name="20% - Акцент2 2 6 29" xfId="13869"/>
    <cellStyle name="20% - Акцент2 2 6 3" xfId="6498"/>
    <cellStyle name="20% - Акцент2 2 6 30" xfId="14098"/>
    <cellStyle name="20% - Акцент2 2 6 31" xfId="14326"/>
    <cellStyle name="20% - Акцент2 2 6 32" xfId="14547"/>
    <cellStyle name="20% - Акцент2 2 6 33" xfId="14767"/>
    <cellStyle name="20% - Акцент2 2 6 34" xfId="14968"/>
    <cellStyle name="20% - Акцент2 2 6 35" xfId="15162"/>
    <cellStyle name="20% - Акцент2 2 6 36" xfId="15308"/>
    <cellStyle name="20% - Акцент2 2 6 37" xfId="15452"/>
    <cellStyle name="20% - Акцент2 2 6 4" xfId="6643"/>
    <cellStyle name="20% - Акцент2 2 6 5" xfId="6806"/>
    <cellStyle name="20% - Акцент2 2 6 6" xfId="6983"/>
    <cellStyle name="20% - Акцент2 2 6 7" xfId="7186"/>
    <cellStyle name="20% - Акцент2 2 6 8" xfId="7399"/>
    <cellStyle name="20% - Акцент2 2 6 9" xfId="7626"/>
    <cellStyle name="20% - Акцент2 2 60" xfId="15483"/>
    <cellStyle name="20% - Акцент2 2 61" xfId="15664"/>
    <cellStyle name="20% - Акцент2 2 62" xfId="15740"/>
    <cellStyle name="20% - Акцент2 2 7" xfId="917"/>
    <cellStyle name="20% — акцент2 2 7" xfId="6504"/>
    <cellStyle name="20% - Акцент2 2 7 10" xfId="8070"/>
    <cellStyle name="20% - Акцент2 2 7 11" xfId="8270"/>
    <cellStyle name="20% - Акцент2 2 7 12" xfId="8467"/>
    <cellStyle name="20% - Акцент2 2 7 13" xfId="8613"/>
    <cellStyle name="20% - Акцент2 2 7 14" xfId="8758"/>
    <cellStyle name="20% - Акцент2 2 7 15" xfId="9791"/>
    <cellStyle name="20% - Акцент2 2 7 16" xfId="10575"/>
    <cellStyle name="20% - Акцент2 2 7 17" xfId="11284"/>
    <cellStyle name="20% - Акцент2 2 7 18" xfId="11519"/>
    <cellStyle name="20% - Акцент2 2 7 19" xfId="11754"/>
    <cellStyle name="20% - Акцент2 2 7 2" xfId="4555"/>
    <cellStyle name="20% - Акцент2 2 7 20" xfId="11989"/>
    <cellStyle name="20% - Акцент2 2 7 21" xfId="12224"/>
    <cellStyle name="20% - Акцент2 2 7 22" xfId="12459"/>
    <cellStyle name="20% - Акцент2 2 7 23" xfId="12694"/>
    <cellStyle name="20% - Акцент2 2 7 24" xfId="12929"/>
    <cellStyle name="20% - Акцент2 2 7 25" xfId="13164"/>
    <cellStyle name="20% - Акцент2 2 7 26" xfId="13399"/>
    <cellStyle name="20% - Акцент2 2 7 27" xfId="13634"/>
    <cellStyle name="20% - Акцент2 2 7 28" xfId="13868"/>
    <cellStyle name="20% - Акцент2 2 7 29" xfId="14097"/>
    <cellStyle name="20% - Акцент2 2 7 3" xfId="6642"/>
    <cellStyle name="20% - Акцент2 2 7 30" xfId="14325"/>
    <cellStyle name="20% - Акцент2 2 7 31" xfId="14546"/>
    <cellStyle name="20% - Акцент2 2 7 32" xfId="14766"/>
    <cellStyle name="20% - Акцент2 2 7 33" xfId="14967"/>
    <cellStyle name="20% - Акцент2 2 7 34" xfId="15161"/>
    <cellStyle name="20% - Акцент2 2 7 35" xfId="15307"/>
    <cellStyle name="20% - Акцент2 2 7 36" xfId="15451"/>
    <cellStyle name="20% - Акцент2 2 7 4" xfId="6805"/>
    <cellStyle name="20% - Акцент2 2 7 5" xfId="6982"/>
    <cellStyle name="20% - Акцент2 2 7 6" xfId="7185"/>
    <cellStyle name="20% - Акцент2 2 7 7" xfId="7398"/>
    <cellStyle name="20% - Акцент2 2 7 8" xfId="7625"/>
    <cellStyle name="20% - Акцент2 2 7 9" xfId="7848"/>
    <cellStyle name="20% - Акцент2 2 8" xfId="918"/>
    <cellStyle name="20% — акцент2 2 8" xfId="6649"/>
    <cellStyle name="20% - Акцент2 2 8 10" xfId="8269"/>
    <cellStyle name="20% - Акцент2 2 8 11" xfId="8466"/>
    <cellStyle name="20% - Акцент2 2 8 12" xfId="8612"/>
    <cellStyle name="20% - Акцент2 2 8 13" xfId="8757"/>
    <cellStyle name="20% - Акцент2 2 8 14" xfId="9792"/>
    <cellStyle name="20% - Акцент2 2 8 15" xfId="10568"/>
    <cellStyle name="20% - Акцент2 2 8 16" xfId="11283"/>
    <cellStyle name="20% - Акцент2 2 8 17" xfId="11518"/>
    <cellStyle name="20% - Акцент2 2 8 18" xfId="11753"/>
    <cellStyle name="20% - Акцент2 2 8 19" xfId="11988"/>
    <cellStyle name="20% - Акцент2 2 8 2" xfId="4556"/>
    <cellStyle name="20% - Акцент2 2 8 20" xfId="12223"/>
    <cellStyle name="20% - Акцент2 2 8 21" xfId="12458"/>
    <cellStyle name="20% - Акцент2 2 8 22" xfId="12693"/>
    <cellStyle name="20% - Акцент2 2 8 23" xfId="12928"/>
    <cellStyle name="20% - Акцент2 2 8 24" xfId="13163"/>
    <cellStyle name="20% - Акцент2 2 8 25" xfId="13398"/>
    <cellStyle name="20% - Акцент2 2 8 26" xfId="13633"/>
    <cellStyle name="20% - Акцент2 2 8 27" xfId="13867"/>
    <cellStyle name="20% - Акцент2 2 8 28" xfId="14096"/>
    <cellStyle name="20% - Акцент2 2 8 29" xfId="14324"/>
    <cellStyle name="20% - Акцент2 2 8 3" xfId="6804"/>
    <cellStyle name="20% - Акцент2 2 8 30" xfId="14545"/>
    <cellStyle name="20% - Акцент2 2 8 31" xfId="14765"/>
    <cellStyle name="20% - Акцент2 2 8 32" xfId="14966"/>
    <cellStyle name="20% - Акцент2 2 8 33" xfId="15160"/>
    <cellStyle name="20% - Акцент2 2 8 34" xfId="15306"/>
    <cellStyle name="20% - Акцент2 2 8 35" xfId="15450"/>
    <cellStyle name="20% - Акцент2 2 8 4" xfId="6981"/>
    <cellStyle name="20% - Акцент2 2 8 5" xfId="7184"/>
    <cellStyle name="20% - Акцент2 2 8 6" xfId="7397"/>
    <cellStyle name="20% - Акцент2 2 8 7" xfId="7624"/>
    <cellStyle name="20% - Акцент2 2 8 8" xfId="7847"/>
    <cellStyle name="20% - Акцент2 2 8 9" xfId="8069"/>
    <cellStyle name="20% - Акцент2 2 9" xfId="919"/>
    <cellStyle name="20% — акцент2 2 9" xfId="6812"/>
    <cellStyle name="20% - Акцент2 2 9 10" xfId="8465"/>
    <cellStyle name="20% - Акцент2 2 9 11" xfId="8611"/>
    <cellStyle name="20% - Акцент2 2 9 12" xfId="8756"/>
    <cellStyle name="20% - Акцент2 2 9 13" xfId="9793"/>
    <cellStyle name="20% - Акцент2 2 9 14" xfId="10567"/>
    <cellStyle name="20% - Акцент2 2 9 15" xfId="11282"/>
    <cellStyle name="20% - Акцент2 2 9 16" xfId="11517"/>
    <cellStyle name="20% - Акцент2 2 9 17" xfId="11752"/>
    <cellStyle name="20% - Акцент2 2 9 18" xfId="11987"/>
    <cellStyle name="20% - Акцент2 2 9 19" xfId="12222"/>
    <cellStyle name="20% - Акцент2 2 9 2" xfId="4557"/>
    <cellStyle name="20% - Акцент2 2 9 20" xfId="12457"/>
    <cellStyle name="20% - Акцент2 2 9 21" xfId="12692"/>
    <cellStyle name="20% - Акцент2 2 9 22" xfId="12927"/>
    <cellStyle name="20% - Акцент2 2 9 23" xfId="13162"/>
    <cellStyle name="20% - Акцент2 2 9 24" xfId="13397"/>
    <cellStyle name="20% - Акцент2 2 9 25" xfId="13632"/>
    <cellStyle name="20% - Акцент2 2 9 26" xfId="13866"/>
    <cellStyle name="20% - Акцент2 2 9 27" xfId="14095"/>
    <cellStyle name="20% - Акцент2 2 9 28" xfId="14323"/>
    <cellStyle name="20% - Акцент2 2 9 29" xfId="14544"/>
    <cellStyle name="20% - Акцент2 2 9 3" xfId="6980"/>
    <cellStyle name="20% - Акцент2 2 9 30" xfId="14764"/>
    <cellStyle name="20% - Акцент2 2 9 31" xfId="14965"/>
    <cellStyle name="20% - Акцент2 2 9 32" xfId="15159"/>
    <cellStyle name="20% - Акцент2 2 9 33" xfId="15305"/>
    <cellStyle name="20% - Акцент2 2 9 34" xfId="15449"/>
    <cellStyle name="20% - Акцент2 2 9 4" xfId="7183"/>
    <cellStyle name="20% - Акцент2 2 9 5" xfId="7396"/>
    <cellStyle name="20% - Акцент2 2 9 6" xfId="7623"/>
    <cellStyle name="20% - Акцент2 2 9 7" xfId="7846"/>
    <cellStyle name="20% - Акцент2 2 9 8" xfId="8068"/>
    <cellStyle name="20% - Акцент2 2 9 9" xfId="8268"/>
    <cellStyle name="20% - Акцент2 2_46EE.2011(v1.0)" xfId="920"/>
    <cellStyle name="20% — акцент2 20" xfId="921"/>
    <cellStyle name="20% — акцент2 21" xfId="922"/>
    <cellStyle name="20% — акцент2 22" xfId="4546"/>
    <cellStyle name="20% — акцент2 23" xfId="5331"/>
    <cellStyle name="20% — акцент2 24" xfId="6179"/>
    <cellStyle name="20% — акцент2 25" xfId="6270"/>
    <cellStyle name="20% — акцент2 26" xfId="6379"/>
    <cellStyle name="20% — акцент2 27" xfId="6506"/>
    <cellStyle name="20% — акцент2 28" xfId="6651"/>
    <cellStyle name="20% — акцент2 29" xfId="6814"/>
    <cellStyle name="20% - Акцент2 3" xfId="923"/>
    <cellStyle name="20% — акцент2 3" xfId="924"/>
    <cellStyle name="20% - Акцент2 3 10" xfId="925"/>
    <cellStyle name="20% - Акцент2 3 10 2" xfId="4559"/>
    <cellStyle name="20% - Акцент2 3 10 3" xfId="9795"/>
    <cellStyle name="20% - Акцент2 3 11" xfId="926"/>
    <cellStyle name="20% - Акцент2 3 12" xfId="4558"/>
    <cellStyle name="20% - Акцент2 3 13" xfId="5319"/>
    <cellStyle name="20% - Акцент2 3 14" xfId="6167"/>
    <cellStyle name="20% - Акцент2 3 15" xfId="6258"/>
    <cellStyle name="20% - Акцент2 3 16" xfId="6367"/>
    <cellStyle name="20% - Акцент2 3 17" xfId="6494"/>
    <cellStyle name="20% - Акцент2 3 18" xfId="6639"/>
    <cellStyle name="20% - Акцент2 3 19" xfId="6802"/>
    <cellStyle name="20% - Акцент2 3 2" xfId="927"/>
    <cellStyle name="20% - Акцент2 3 2 2" xfId="928"/>
    <cellStyle name="20% - Акцент2 3 2 3" xfId="4560"/>
    <cellStyle name="20% - Акцент2 3 2 4" xfId="8796"/>
    <cellStyle name="20% - Акцент2 3 20" xfId="6979"/>
    <cellStyle name="20% - Акцент2 3 21" xfId="7182"/>
    <cellStyle name="20% - Акцент2 3 22" xfId="7395"/>
    <cellStyle name="20% - Акцент2 3 23" xfId="7622"/>
    <cellStyle name="20% - Акцент2 3 24" xfId="7845"/>
    <cellStyle name="20% - Акцент2 3 25" xfId="8067"/>
    <cellStyle name="20% - Акцент2 3 26" xfId="8267"/>
    <cellStyle name="20% - Акцент2 3 27" xfId="8464"/>
    <cellStyle name="20% - Акцент2 3 28" xfId="8610"/>
    <cellStyle name="20% - Акцент2 3 29" xfId="8755"/>
    <cellStyle name="20% - Акцент2 3 3" xfId="929"/>
    <cellStyle name="20% - Акцент2 3 3 2" xfId="930"/>
    <cellStyle name="20% - Акцент2 3 3 3" xfId="4561"/>
    <cellStyle name="20% - Акцент2 3 3 4" xfId="9797"/>
    <cellStyle name="20% - Акцент2 3 30" xfId="8795"/>
    <cellStyle name="20% - Акцент2 3 31" xfId="8987"/>
    <cellStyle name="20% - Акцент2 3 32" xfId="9232"/>
    <cellStyle name="20% - Акцент2 3 33" xfId="9366"/>
    <cellStyle name="20% - Акцент2 3 34" xfId="9455"/>
    <cellStyle name="20% - Акцент2 3 35" xfId="9544"/>
    <cellStyle name="20% - Акцент2 3 36" xfId="9620"/>
    <cellStyle name="20% - Акцент2 3 37" xfId="9655"/>
    <cellStyle name="20% - Акцент2 3 38" xfId="9748"/>
    <cellStyle name="20% - Акцент2 3 39" xfId="9794"/>
    <cellStyle name="20% - Акцент2 3 4" xfId="931"/>
    <cellStyle name="20% - Акцент2 3 4 2" xfId="4562"/>
    <cellStyle name="20% - Акцент2 3 4 3" xfId="9798"/>
    <cellStyle name="20% - Акцент2 3 40" xfId="10566"/>
    <cellStyle name="20% - Акцент2 3 41" xfId="11281"/>
    <cellStyle name="20% - Акцент2 3 42" xfId="11516"/>
    <cellStyle name="20% - Акцент2 3 43" xfId="11751"/>
    <cellStyle name="20% - Акцент2 3 44" xfId="11986"/>
    <cellStyle name="20% - Акцент2 3 45" xfId="12221"/>
    <cellStyle name="20% - Акцент2 3 46" xfId="12456"/>
    <cellStyle name="20% - Акцент2 3 47" xfId="12691"/>
    <cellStyle name="20% - Акцент2 3 48" xfId="12926"/>
    <cellStyle name="20% - Акцент2 3 49" xfId="13161"/>
    <cellStyle name="20% - Акцент2 3 5" xfId="932"/>
    <cellStyle name="20% - Акцент2 3 5 2" xfId="4563"/>
    <cellStyle name="20% - Акцент2 3 5 3" xfId="9799"/>
    <cellStyle name="20% - Акцент2 3 50" xfId="13396"/>
    <cellStyle name="20% - Акцент2 3 51" xfId="13631"/>
    <cellStyle name="20% - Акцент2 3 52" xfId="13865"/>
    <cellStyle name="20% - Акцент2 3 53" xfId="14094"/>
    <cellStyle name="20% - Акцент2 3 54" xfId="14322"/>
    <cellStyle name="20% - Акцент2 3 55" xfId="14543"/>
    <cellStyle name="20% - Акцент2 3 56" xfId="14763"/>
    <cellStyle name="20% - Акцент2 3 57" xfId="14964"/>
    <cellStyle name="20% - Акцент2 3 58" xfId="15158"/>
    <cellStyle name="20% - Акцент2 3 59" xfId="15304"/>
    <cellStyle name="20% - Акцент2 3 6" xfId="933"/>
    <cellStyle name="20% - Акцент2 3 6 2" xfId="4564"/>
    <cellStyle name="20% - Акцент2 3 6 3" xfId="9800"/>
    <cellStyle name="20% - Акцент2 3 60" xfId="15448"/>
    <cellStyle name="20% - Акцент2 3 61" xfId="15486"/>
    <cellStyle name="20% - Акцент2 3 62" xfId="15661"/>
    <cellStyle name="20% - Акцент2 3 63" xfId="15737"/>
    <cellStyle name="20% - Акцент2 3 7" xfId="934"/>
    <cellStyle name="20% - Акцент2 3 7 2" xfId="4565"/>
    <cellStyle name="20% - Акцент2 3 7 3" xfId="9801"/>
    <cellStyle name="20% - Акцент2 3 8" xfId="935"/>
    <cellStyle name="20% - Акцент2 3 8 2" xfId="4566"/>
    <cellStyle name="20% - Акцент2 3 8 3" xfId="9802"/>
    <cellStyle name="20% - Акцент2 3 9" xfId="936"/>
    <cellStyle name="20% - Акцент2 3 9 2" xfId="4567"/>
    <cellStyle name="20% - Акцент2 3 9 3" xfId="9803"/>
    <cellStyle name="20% - Акцент2 3_46EE.2011(v1.0)" xfId="937"/>
    <cellStyle name="20% — акцент2 30" xfId="6991"/>
    <cellStyle name="20% — акцент2 31" xfId="7194"/>
    <cellStyle name="20% — акцент2 32" xfId="7407"/>
    <cellStyle name="20% — акцент2 33" xfId="7634"/>
    <cellStyle name="20% — акцент2 34" xfId="7857"/>
    <cellStyle name="20% — акцент2 35" xfId="8079"/>
    <cellStyle name="20% — акцент2 36" xfId="8279"/>
    <cellStyle name="20% — акцент2 37" xfId="8476"/>
    <cellStyle name="20% — акцент2 38" xfId="8622"/>
    <cellStyle name="20% — акцент2 39" xfId="8767"/>
    <cellStyle name="20% - Акцент2 4" xfId="938"/>
    <cellStyle name="20% — акцент2 4" xfId="939"/>
    <cellStyle name="20% - Акцент2 4 2" xfId="940"/>
    <cellStyle name="20% - Акцент2 4 2 2" xfId="941"/>
    <cellStyle name="20% - Акцент2 4 3" xfId="942"/>
    <cellStyle name="20% - Акцент2 4 3 2" xfId="943"/>
    <cellStyle name="20% - Акцент2 4_46EE.2011(v1.0)" xfId="944"/>
    <cellStyle name="20% — акцент2 40" xfId="8791"/>
    <cellStyle name="20% — акцент2 41" xfId="8991"/>
    <cellStyle name="20% — акцент2 42" xfId="9236"/>
    <cellStyle name="20% — акцент2 43" xfId="9370"/>
    <cellStyle name="20% — акцент2 44" xfId="9459"/>
    <cellStyle name="20% — акцент2 45" xfId="9548"/>
    <cellStyle name="20% — акцент2 46" xfId="9624"/>
    <cellStyle name="20% — акцент2 47" xfId="9659"/>
    <cellStyle name="20% — акцент2 48" xfId="9752"/>
    <cellStyle name="20% — акцент2 49" xfId="9782"/>
    <cellStyle name="20% - Акцент2 5" xfId="945"/>
    <cellStyle name="20% — акцент2 5" xfId="946"/>
    <cellStyle name="20% - Акцент2 5 2" xfId="947"/>
    <cellStyle name="20% - Акцент2 5 2 2" xfId="948"/>
    <cellStyle name="20% - Акцент2 5 3" xfId="949"/>
    <cellStyle name="20% - Акцент2 5 3 2" xfId="950"/>
    <cellStyle name="20% - Акцент2 5_46EE.2011(v1.0)" xfId="951"/>
    <cellStyle name="20% — акцент2 50" xfId="10594"/>
    <cellStyle name="20% — акцент2 51" xfId="11293"/>
    <cellStyle name="20% — акцент2 52" xfId="11528"/>
    <cellStyle name="20% — акцент2 53" xfId="11763"/>
    <cellStyle name="20% — акцент2 54" xfId="11998"/>
    <cellStyle name="20% — акцент2 55" xfId="12233"/>
    <cellStyle name="20% — акцент2 56" xfId="12468"/>
    <cellStyle name="20% — акцент2 57" xfId="12703"/>
    <cellStyle name="20% — акцент2 58" xfId="12938"/>
    <cellStyle name="20% — акцент2 59" xfId="13173"/>
    <cellStyle name="20% - Акцент2 6" xfId="952"/>
    <cellStyle name="20% — акцент2 6" xfId="953"/>
    <cellStyle name="20% - Акцент2 6 2" xfId="954"/>
    <cellStyle name="20% - Акцент2 6 2 2" xfId="955"/>
    <cellStyle name="20% - Акцент2 6 3" xfId="956"/>
    <cellStyle name="20% - Акцент2 6 3 2" xfId="957"/>
    <cellStyle name="20% - Акцент2 6_46EE.2011(v1.0)" xfId="958"/>
    <cellStyle name="20% — акцент2 60" xfId="13408"/>
    <cellStyle name="20% — акцент2 61" xfId="13643"/>
    <cellStyle name="20% — акцент2 62" xfId="13877"/>
    <cellStyle name="20% — акцент2 63" xfId="14106"/>
    <cellStyle name="20% — акцент2 64" xfId="14334"/>
    <cellStyle name="20% — акцент2 65" xfId="14555"/>
    <cellStyle name="20% — акцент2 66" xfId="14775"/>
    <cellStyle name="20% — акцент2 67" xfId="14976"/>
    <cellStyle name="20% — акцент2 68" xfId="15170"/>
    <cellStyle name="20% — акцент2 69" xfId="15316"/>
    <cellStyle name="20% - Акцент2 7" xfId="959"/>
    <cellStyle name="20% — акцент2 7" xfId="960"/>
    <cellStyle name="20% - Акцент2 7 2" xfId="961"/>
    <cellStyle name="20% - Акцент2 7 2 2" xfId="962"/>
    <cellStyle name="20% - Акцент2 7 3" xfId="963"/>
    <cellStyle name="20% - Акцент2 7 3 2" xfId="964"/>
    <cellStyle name="20% - Акцент2 7_46EE.2011(v1.0)" xfId="965"/>
    <cellStyle name="20% — акцент2 70" xfId="15460"/>
    <cellStyle name="20% — акцент2 71" xfId="15482"/>
    <cellStyle name="20% — акцент2 72" xfId="15665"/>
    <cellStyle name="20% — акцент2 73" xfId="15741"/>
    <cellStyle name="20% - Акцент2 8" xfId="966"/>
    <cellStyle name="20% — акцент2 8" xfId="967"/>
    <cellStyle name="20% - Акцент2 8 2" xfId="968"/>
    <cellStyle name="20% - Акцент2 8 2 2" xfId="969"/>
    <cellStyle name="20% - Акцент2 8 3" xfId="970"/>
    <cellStyle name="20% - Акцент2 8 3 2" xfId="971"/>
    <cellStyle name="20% - Акцент2 8 4" xfId="972"/>
    <cellStyle name="20% - Акцент2 8_46EE.2011(v1.0)" xfId="973"/>
    <cellStyle name="20% - Акцент2 9" xfId="974"/>
    <cellStyle name="20% — акцент2 9" xfId="975"/>
    <cellStyle name="20% - Акцент2 9 2" xfId="976"/>
    <cellStyle name="20% - Акцент2 9 2 2" xfId="977"/>
    <cellStyle name="20% - Акцент2 9 3" xfId="978"/>
    <cellStyle name="20% - Акцент2 9 3 2" xfId="979"/>
    <cellStyle name="20% - Акцент2 9 4" xfId="980"/>
    <cellStyle name="20% - Акцент2 9_46EE.2011(v1.0)" xfId="981"/>
    <cellStyle name="20% — акцент2_Расчет тарифа на тэ 2015 СЛФ" xfId="982"/>
    <cellStyle name="20% — акцент3" xfId="983"/>
    <cellStyle name="20% - Акцент3 10" xfId="984"/>
    <cellStyle name="20% — акцент3 10" xfId="985"/>
    <cellStyle name="20% - Акцент3 10 2" xfId="986"/>
    <cellStyle name="20% - Акцент3 11" xfId="987"/>
    <cellStyle name="20% — акцент3 11" xfId="988"/>
    <cellStyle name="20% - Акцент3 11 2" xfId="989"/>
    <cellStyle name="20% — акцент3 12" xfId="990"/>
    <cellStyle name="20% — акцент3 13" xfId="991"/>
    <cellStyle name="20% — акцент3 14" xfId="992"/>
    <cellStyle name="20% — акцент3 15" xfId="993"/>
    <cellStyle name="20% — акцент3 16" xfId="994"/>
    <cellStyle name="20% — акцент3 17" xfId="995"/>
    <cellStyle name="20% — акцент3 18" xfId="996"/>
    <cellStyle name="20% — акцент3 19" xfId="997"/>
    <cellStyle name="20% - Акцент3 2" xfId="998"/>
    <cellStyle name="20% — акцент3 2" xfId="999"/>
    <cellStyle name="20% - Акцент3 2 10" xfId="1000"/>
    <cellStyle name="20% — акцент3 2 10" xfId="6967"/>
    <cellStyle name="20% - Акцент3 2 10 10" xfId="8606"/>
    <cellStyle name="20% - Акцент3 2 10 11" xfId="8751"/>
    <cellStyle name="20% - Акцент3 2 10 12" xfId="9807"/>
    <cellStyle name="20% - Акцент3 2 10 13" xfId="10535"/>
    <cellStyle name="20% - Акцент3 2 10 14" xfId="11268"/>
    <cellStyle name="20% - Акцент3 2 10 15" xfId="11503"/>
    <cellStyle name="20% - Акцент3 2 10 16" xfId="11738"/>
    <cellStyle name="20% - Акцент3 2 10 17" xfId="11973"/>
    <cellStyle name="20% - Акцент3 2 10 18" xfId="12208"/>
    <cellStyle name="20% - Акцент3 2 10 19" xfId="12443"/>
    <cellStyle name="20% - Акцент3 2 10 2" xfId="4571"/>
    <cellStyle name="20% - Акцент3 2 10 20" xfId="12678"/>
    <cellStyle name="20% - Акцент3 2 10 21" xfId="12913"/>
    <cellStyle name="20% - Акцент3 2 10 22" xfId="13148"/>
    <cellStyle name="20% - Акцент3 2 10 23" xfId="13383"/>
    <cellStyle name="20% - Акцент3 2 10 24" xfId="13618"/>
    <cellStyle name="20% - Акцент3 2 10 25" xfId="13852"/>
    <cellStyle name="20% - Акцент3 2 10 26" xfId="14081"/>
    <cellStyle name="20% - Акцент3 2 10 27" xfId="14309"/>
    <cellStyle name="20% - Акцент3 2 10 28" xfId="14530"/>
    <cellStyle name="20% - Акцент3 2 10 29" xfId="14750"/>
    <cellStyle name="20% - Акцент3 2 10 3" xfId="7169"/>
    <cellStyle name="20% - Акцент3 2 10 30" xfId="14951"/>
    <cellStyle name="20% - Акцент3 2 10 31" xfId="15145"/>
    <cellStyle name="20% - Акцент3 2 10 32" xfId="15300"/>
    <cellStyle name="20% - Акцент3 2 10 33" xfId="15444"/>
    <cellStyle name="20% - Акцент3 2 10 4" xfId="7382"/>
    <cellStyle name="20% - Акцент3 2 10 5" xfId="7609"/>
    <cellStyle name="20% - Акцент3 2 10 6" xfId="7832"/>
    <cellStyle name="20% - Акцент3 2 10 7" xfId="8054"/>
    <cellStyle name="20% - Акцент3 2 10 8" xfId="8254"/>
    <cellStyle name="20% - Акцент3 2 10 9" xfId="8451"/>
    <cellStyle name="20% - Акцент3 2 11" xfId="4569"/>
    <cellStyle name="20% — акцент3 2 11" xfId="7170"/>
    <cellStyle name="20% - Акцент3 2 12" xfId="5308"/>
    <cellStyle name="20% — акцент3 2 12" xfId="7383"/>
    <cellStyle name="20% - Акцент3 2 13" xfId="6156"/>
    <cellStyle name="20% — акцент3 2 13" xfId="7610"/>
    <cellStyle name="20% - Акцент3 2 14" xfId="6247"/>
    <cellStyle name="20% — акцент3 2 14" xfId="7833"/>
    <cellStyle name="20% - Акцент3 2 15" xfId="6356"/>
    <cellStyle name="20% — акцент3 2 15" xfId="8055"/>
    <cellStyle name="20% - Акцент3 2 16" xfId="6483"/>
    <cellStyle name="20% — акцент3 2 16" xfId="8255"/>
    <cellStyle name="20% - Акцент3 2 17" xfId="6628"/>
    <cellStyle name="20% — акцент3 2 17" xfId="8452"/>
    <cellStyle name="20% - Акцент3 2 18" xfId="6791"/>
    <cellStyle name="20% — акцент3 2 18" xfId="8607"/>
    <cellStyle name="20% - Акцент3 2 19" xfId="6968"/>
    <cellStyle name="20% — акцент3 2 19" xfId="8752"/>
    <cellStyle name="20% - Акцент3 2 2" xfId="1001"/>
    <cellStyle name="20% — акцент3 2 2" xfId="4570"/>
    <cellStyle name="20% - Акцент3 2 2 10" xfId="6788"/>
    <cellStyle name="20% - Акцент3 2 2 11" xfId="6965"/>
    <cellStyle name="20% - Акцент3 2 2 12" xfId="7168"/>
    <cellStyle name="20% - Акцент3 2 2 13" xfId="7381"/>
    <cellStyle name="20% - Акцент3 2 2 14" xfId="7608"/>
    <cellStyle name="20% - Акцент3 2 2 15" xfId="7831"/>
    <cellStyle name="20% - Акцент3 2 2 16" xfId="8053"/>
    <cellStyle name="20% - Акцент3 2 2 17" xfId="8253"/>
    <cellStyle name="20% - Акцент3 2 2 18" xfId="8450"/>
    <cellStyle name="20% - Акцент3 2 2 19" xfId="8605"/>
    <cellStyle name="20% - Акцент3 2 2 2" xfId="1002"/>
    <cellStyle name="20% - Акцент3 2 2 20" xfId="8750"/>
    <cellStyle name="20% - Акцент3 2 2 21" xfId="8800"/>
    <cellStyle name="20% - Акцент3 2 2 22" xfId="8983"/>
    <cellStyle name="20% - Акцент3 2 2 23" xfId="9227"/>
    <cellStyle name="20% - Акцент3 2 2 24" xfId="9361"/>
    <cellStyle name="20% - Акцент3 2 2 25" xfId="9450"/>
    <cellStyle name="20% - Акцент3 2 2 26" xfId="9539"/>
    <cellStyle name="20% - Акцент3 2 2 27" xfId="9616"/>
    <cellStyle name="20% - Акцент3 2 2 28" xfId="9651"/>
    <cellStyle name="20% - Акцент3 2 2 29" xfId="9744"/>
    <cellStyle name="20% - Акцент3 2 2 3" xfId="4572"/>
    <cellStyle name="20% - Акцент3 2 2 30" xfId="9808"/>
    <cellStyle name="20% - Акцент3 2 2 31" xfId="10534"/>
    <cellStyle name="20% - Акцент3 2 2 32" xfId="11267"/>
    <cellStyle name="20% - Акцент3 2 2 33" xfId="11502"/>
    <cellStyle name="20% - Акцент3 2 2 34" xfId="11737"/>
    <cellStyle name="20% - Акцент3 2 2 35" xfId="11972"/>
    <cellStyle name="20% - Акцент3 2 2 36" xfId="12207"/>
    <cellStyle name="20% - Акцент3 2 2 37" xfId="12442"/>
    <cellStyle name="20% - Акцент3 2 2 38" xfId="12677"/>
    <cellStyle name="20% - Акцент3 2 2 39" xfId="12912"/>
    <cellStyle name="20% - Акцент3 2 2 4" xfId="5305"/>
    <cellStyle name="20% - Акцент3 2 2 40" xfId="13147"/>
    <cellStyle name="20% - Акцент3 2 2 41" xfId="13382"/>
    <cellStyle name="20% - Акцент3 2 2 42" xfId="13617"/>
    <cellStyle name="20% - Акцент3 2 2 43" xfId="13851"/>
    <cellStyle name="20% - Акцент3 2 2 44" xfId="14080"/>
    <cellStyle name="20% - Акцент3 2 2 45" xfId="14308"/>
    <cellStyle name="20% - Акцент3 2 2 46" xfId="14529"/>
    <cellStyle name="20% - Акцент3 2 2 47" xfId="14749"/>
    <cellStyle name="20% - Акцент3 2 2 48" xfId="14950"/>
    <cellStyle name="20% - Акцент3 2 2 49" xfId="15144"/>
    <cellStyle name="20% - Акцент3 2 2 5" xfId="6153"/>
    <cellStyle name="20% - Акцент3 2 2 50" xfId="15299"/>
    <cellStyle name="20% - Акцент3 2 2 51" xfId="15443"/>
    <cellStyle name="20% - Акцент3 2 2 52" xfId="15491"/>
    <cellStyle name="20% - Акцент3 2 2 53" xfId="15657"/>
    <cellStyle name="20% - Акцент3 2 2 54" xfId="15733"/>
    <cellStyle name="20% - Акцент3 2 2 6" xfId="6244"/>
    <cellStyle name="20% - Акцент3 2 2 7" xfId="6353"/>
    <cellStyle name="20% - Акцент3 2 2 8" xfId="6480"/>
    <cellStyle name="20% - Акцент3 2 2 9" xfId="6625"/>
    <cellStyle name="20% - Акцент3 2 20" xfId="7171"/>
    <cellStyle name="20% — акцент3 2 20" xfId="8799"/>
    <cellStyle name="20% - Акцент3 2 21" xfId="7384"/>
    <cellStyle name="20% — акцент3 2 21" xfId="8984"/>
    <cellStyle name="20% - Акцент3 2 22" xfId="7611"/>
    <cellStyle name="20% — акцент3 2 22" xfId="9228"/>
    <cellStyle name="20% - Акцент3 2 23" xfId="7834"/>
    <cellStyle name="20% — акцент3 2 23" xfId="9362"/>
    <cellStyle name="20% - Акцент3 2 24" xfId="8056"/>
    <cellStyle name="20% — акцент3 2 24" xfId="9451"/>
    <cellStyle name="20% - Акцент3 2 25" xfId="8256"/>
    <cellStyle name="20% — акцент3 2 25" xfId="9540"/>
    <cellStyle name="20% - Акцент3 2 26" xfId="8453"/>
    <cellStyle name="20% — акцент3 2 26" xfId="9617"/>
    <cellStyle name="20% - Акцент3 2 27" xfId="8608"/>
    <cellStyle name="20% — акцент3 2 27" xfId="9652"/>
    <cellStyle name="20% - Акцент3 2 28" xfId="8753"/>
    <cellStyle name="20% — акцент3 2 28" xfId="9745"/>
    <cellStyle name="20% - Акцент3 2 29" xfId="8798"/>
    <cellStyle name="20% — акцент3 2 29" xfId="9806"/>
    <cellStyle name="20% - Акцент3 2 3" xfId="1003"/>
    <cellStyle name="20% — акцент3 2 3" xfId="5307"/>
    <cellStyle name="20% - Акцент3 2 3 10" xfId="6964"/>
    <cellStyle name="20% - Акцент3 2 3 11" xfId="7167"/>
    <cellStyle name="20% - Акцент3 2 3 12" xfId="7380"/>
    <cellStyle name="20% - Акцент3 2 3 13" xfId="7607"/>
    <cellStyle name="20% - Акцент3 2 3 14" xfId="7830"/>
    <cellStyle name="20% - Акцент3 2 3 15" xfId="8052"/>
    <cellStyle name="20% - Акцент3 2 3 16" xfId="8252"/>
    <cellStyle name="20% - Акцент3 2 3 17" xfId="8449"/>
    <cellStyle name="20% - Акцент3 2 3 18" xfId="8604"/>
    <cellStyle name="20% - Акцент3 2 3 19" xfId="8749"/>
    <cellStyle name="20% - Акцент3 2 3 2" xfId="1004"/>
    <cellStyle name="20% - Акцент3 2 3 20" xfId="9809"/>
    <cellStyle name="20% - Акцент3 2 3 21" xfId="10533"/>
    <cellStyle name="20% - Акцент3 2 3 22" xfId="11266"/>
    <cellStyle name="20% - Акцент3 2 3 23" xfId="11501"/>
    <cellStyle name="20% - Акцент3 2 3 24" xfId="11736"/>
    <cellStyle name="20% - Акцент3 2 3 25" xfId="11971"/>
    <cellStyle name="20% - Акцент3 2 3 26" xfId="12206"/>
    <cellStyle name="20% - Акцент3 2 3 27" xfId="12441"/>
    <cellStyle name="20% - Акцент3 2 3 28" xfId="12676"/>
    <cellStyle name="20% - Акцент3 2 3 29" xfId="12911"/>
    <cellStyle name="20% - Акцент3 2 3 3" xfId="4573"/>
    <cellStyle name="20% - Акцент3 2 3 30" xfId="13146"/>
    <cellStyle name="20% - Акцент3 2 3 31" xfId="13381"/>
    <cellStyle name="20% - Акцент3 2 3 32" xfId="13616"/>
    <cellStyle name="20% - Акцент3 2 3 33" xfId="13850"/>
    <cellStyle name="20% - Акцент3 2 3 34" xfId="14079"/>
    <cellStyle name="20% - Акцент3 2 3 35" xfId="14307"/>
    <cellStyle name="20% - Акцент3 2 3 36" xfId="14528"/>
    <cellStyle name="20% - Акцент3 2 3 37" xfId="14748"/>
    <cellStyle name="20% - Акцент3 2 3 38" xfId="14949"/>
    <cellStyle name="20% - Акцент3 2 3 39" xfId="15143"/>
    <cellStyle name="20% - Акцент3 2 3 4" xfId="6152"/>
    <cellStyle name="20% - Акцент3 2 3 40" xfId="15298"/>
    <cellStyle name="20% - Акцент3 2 3 41" xfId="15442"/>
    <cellStyle name="20% - Акцент3 2 3 5" xfId="6243"/>
    <cellStyle name="20% - Акцент3 2 3 6" xfId="6352"/>
    <cellStyle name="20% - Акцент3 2 3 7" xfId="6479"/>
    <cellStyle name="20% - Акцент3 2 3 8" xfId="6624"/>
    <cellStyle name="20% - Акцент3 2 3 9" xfId="6787"/>
    <cellStyle name="20% - Акцент3 2 30" xfId="8985"/>
    <cellStyle name="20% — акцент3 2 30" xfId="10536"/>
    <cellStyle name="20% - Акцент3 2 31" xfId="9229"/>
    <cellStyle name="20% — акцент3 2 31" xfId="11269"/>
    <cellStyle name="20% - Акцент3 2 32" xfId="9363"/>
    <cellStyle name="20% — акцент3 2 32" xfId="11504"/>
    <cellStyle name="20% - Акцент3 2 33" xfId="9452"/>
    <cellStyle name="20% — акцент3 2 33" xfId="11739"/>
    <cellStyle name="20% - Акцент3 2 34" xfId="9541"/>
    <cellStyle name="20% — акцент3 2 34" xfId="11974"/>
    <cellStyle name="20% - Акцент3 2 35" xfId="9618"/>
    <cellStyle name="20% — акцент3 2 35" xfId="12209"/>
    <cellStyle name="20% - Акцент3 2 36" xfId="9653"/>
    <cellStyle name="20% — акцент3 2 36" xfId="12444"/>
    <cellStyle name="20% - Акцент3 2 37" xfId="9746"/>
    <cellStyle name="20% — акцент3 2 37" xfId="12679"/>
    <cellStyle name="20% - Акцент3 2 38" xfId="9805"/>
    <cellStyle name="20% — акцент3 2 38" xfId="12914"/>
    <cellStyle name="20% - Акцент3 2 39" xfId="10537"/>
    <cellStyle name="20% — акцент3 2 39" xfId="13149"/>
    <cellStyle name="20% - Акцент3 2 4" xfId="1005"/>
    <cellStyle name="20% — акцент3 2 4" xfId="6155"/>
    <cellStyle name="20% - Акцент3 2 4 10" xfId="7379"/>
    <cellStyle name="20% - Акцент3 2 4 11" xfId="7606"/>
    <cellStyle name="20% - Акцент3 2 4 12" xfId="7829"/>
    <cellStyle name="20% - Акцент3 2 4 13" xfId="8051"/>
    <cellStyle name="20% - Акцент3 2 4 14" xfId="8251"/>
    <cellStyle name="20% - Акцент3 2 4 15" xfId="8448"/>
    <cellStyle name="20% - Акцент3 2 4 16" xfId="8603"/>
    <cellStyle name="20% - Акцент3 2 4 17" xfId="8748"/>
    <cellStyle name="20% - Акцент3 2 4 18" xfId="9810"/>
    <cellStyle name="20% - Акцент3 2 4 19" xfId="10532"/>
    <cellStyle name="20% - Акцент3 2 4 2" xfId="4574"/>
    <cellStyle name="20% - Акцент3 2 4 20" xfId="11265"/>
    <cellStyle name="20% - Акцент3 2 4 21" xfId="11500"/>
    <cellStyle name="20% - Акцент3 2 4 22" xfId="11735"/>
    <cellStyle name="20% - Акцент3 2 4 23" xfId="11970"/>
    <cellStyle name="20% - Акцент3 2 4 24" xfId="12205"/>
    <cellStyle name="20% - Акцент3 2 4 25" xfId="12440"/>
    <cellStyle name="20% - Акцент3 2 4 26" xfId="12675"/>
    <cellStyle name="20% - Акцент3 2 4 27" xfId="12910"/>
    <cellStyle name="20% - Акцент3 2 4 28" xfId="13145"/>
    <cellStyle name="20% - Акцент3 2 4 29" xfId="13380"/>
    <cellStyle name="20% - Акцент3 2 4 3" xfId="6242"/>
    <cellStyle name="20% - Акцент3 2 4 30" xfId="13615"/>
    <cellStyle name="20% - Акцент3 2 4 31" xfId="13849"/>
    <cellStyle name="20% - Акцент3 2 4 32" xfId="14078"/>
    <cellStyle name="20% - Акцент3 2 4 33" xfId="14306"/>
    <cellStyle name="20% - Акцент3 2 4 34" xfId="14527"/>
    <cellStyle name="20% - Акцент3 2 4 35" xfId="14747"/>
    <cellStyle name="20% - Акцент3 2 4 36" xfId="14948"/>
    <cellStyle name="20% - Акцент3 2 4 37" xfId="15142"/>
    <cellStyle name="20% - Акцент3 2 4 38" xfId="15297"/>
    <cellStyle name="20% - Акцент3 2 4 39" xfId="15441"/>
    <cellStyle name="20% - Акцент3 2 4 4" xfId="6351"/>
    <cellStyle name="20% - Акцент3 2 4 5" xfId="6478"/>
    <cellStyle name="20% - Акцент3 2 4 6" xfId="6623"/>
    <cellStyle name="20% - Акцент3 2 4 7" xfId="6786"/>
    <cellStyle name="20% - Акцент3 2 4 8" xfId="6963"/>
    <cellStyle name="20% - Акцент3 2 4 9" xfId="7166"/>
    <cellStyle name="20% - Акцент3 2 40" xfId="11270"/>
    <cellStyle name="20% — акцент3 2 40" xfId="13384"/>
    <cellStyle name="20% - Акцент3 2 41" xfId="11505"/>
    <cellStyle name="20% — акцент3 2 41" xfId="13619"/>
    <cellStyle name="20% - Акцент3 2 42" xfId="11740"/>
    <cellStyle name="20% — акцент3 2 42" xfId="13853"/>
    <cellStyle name="20% - Акцент3 2 43" xfId="11975"/>
    <cellStyle name="20% — акцент3 2 43" xfId="14082"/>
    <cellStyle name="20% - Акцент3 2 44" xfId="12210"/>
    <cellStyle name="20% — акцент3 2 44" xfId="14310"/>
    <cellStyle name="20% - Акцент3 2 45" xfId="12445"/>
    <cellStyle name="20% — акцент3 2 45" xfId="14531"/>
    <cellStyle name="20% - Акцент3 2 46" xfId="12680"/>
    <cellStyle name="20% — акцент3 2 46" xfId="14751"/>
    <cellStyle name="20% - Акцент3 2 47" xfId="12915"/>
    <cellStyle name="20% — акцент3 2 47" xfId="14952"/>
    <cellStyle name="20% - Акцент3 2 48" xfId="13150"/>
    <cellStyle name="20% — акцент3 2 48" xfId="15146"/>
    <cellStyle name="20% - Акцент3 2 49" xfId="13385"/>
    <cellStyle name="20% — акцент3 2 49" xfId="15301"/>
    <cellStyle name="20% - Акцент3 2 5" xfId="1006"/>
    <cellStyle name="20% — акцент3 2 5" xfId="6246"/>
    <cellStyle name="20% - Акцент3 2 5 10" xfId="7605"/>
    <cellStyle name="20% - Акцент3 2 5 11" xfId="7828"/>
    <cellStyle name="20% - Акцент3 2 5 12" xfId="8050"/>
    <cellStyle name="20% - Акцент3 2 5 13" xfId="8250"/>
    <cellStyle name="20% - Акцент3 2 5 14" xfId="8447"/>
    <cellStyle name="20% - Акцент3 2 5 15" xfId="8602"/>
    <cellStyle name="20% - Акцент3 2 5 16" xfId="8747"/>
    <cellStyle name="20% - Акцент3 2 5 17" xfId="9811"/>
    <cellStyle name="20% - Акцент3 2 5 18" xfId="10531"/>
    <cellStyle name="20% - Акцент3 2 5 19" xfId="11264"/>
    <cellStyle name="20% - Акцент3 2 5 2" xfId="4575"/>
    <cellStyle name="20% - Акцент3 2 5 20" xfId="11499"/>
    <cellStyle name="20% - Акцент3 2 5 21" xfId="11734"/>
    <cellStyle name="20% - Акцент3 2 5 22" xfId="11969"/>
    <cellStyle name="20% - Акцент3 2 5 23" xfId="12204"/>
    <cellStyle name="20% - Акцент3 2 5 24" xfId="12439"/>
    <cellStyle name="20% - Акцент3 2 5 25" xfId="12674"/>
    <cellStyle name="20% - Акцент3 2 5 26" xfId="12909"/>
    <cellStyle name="20% - Акцент3 2 5 27" xfId="13144"/>
    <cellStyle name="20% - Акцент3 2 5 28" xfId="13379"/>
    <cellStyle name="20% - Акцент3 2 5 29" xfId="13614"/>
    <cellStyle name="20% - Акцент3 2 5 3" xfId="6350"/>
    <cellStyle name="20% - Акцент3 2 5 30" xfId="13848"/>
    <cellStyle name="20% - Акцент3 2 5 31" xfId="14077"/>
    <cellStyle name="20% - Акцент3 2 5 32" xfId="14305"/>
    <cellStyle name="20% - Акцент3 2 5 33" xfId="14526"/>
    <cellStyle name="20% - Акцент3 2 5 34" xfId="14746"/>
    <cellStyle name="20% - Акцент3 2 5 35" xfId="14947"/>
    <cellStyle name="20% - Акцент3 2 5 36" xfId="15141"/>
    <cellStyle name="20% - Акцент3 2 5 37" xfId="15296"/>
    <cellStyle name="20% - Акцент3 2 5 38" xfId="15440"/>
    <cellStyle name="20% - Акцент3 2 5 4" xfId="6477"/>
    <cellStyle name="20% - Акцент3 2 5 5" xfId="6622"/>
    <cellStyle name="20% - Акцент3 2 5 6" xfId="6785"/>
    <cellStyle name="20% - Акцент3 2 5 7" xfId="6962"/>
    <cellStyle name="20% - Акцент3 2 5 8" xfId="7165"/>
    <cellStyle name="20% - Акцент3 2 5 9" xfId="7378"/>
    <cellStyle name="20% - Акцент3 2 50" xfId="13620"/>
    <cellStyle name="20% — акцент3 2 50" xfId="15445"/>
    <cellStyle name="20% - Акцент3 2 51" xfId="13854"/>
    <cellStyle name="20% — акцент3 2 51" xfId="15490"/>
    <cellStyle name="20% - Акцент3 2 52" xfId="14083"/>
    <cellStyle name="20% — акцент3 2 52" xfId="15658"/>
    <cellStyle name="20% - Акцент3 2 53" xfId="14311"/>
    <cellStyle name="20% — акцент3 2 53" xfId="15734"/>
    <cellStyle name="20% - Акцент3 2 54" xfId="14532"/>
    <cellStyle name="20% - Акцент3 2 55" xfId="14752"/>
    <cellStyle name="20% - Акцент3 2 56" xfId="14953"/>
    <cellStyle name="20% - Акцент3 2 57" xfId="15147"/>
    <cellStyle name="20% - Акцент3 2 58" xfId="15302"/>
    <cellStyle name="20% - Акцент3 2 59" xfId="15446"/>
    <cellStyle name="20% - Акцент3 2 6" xfId="1007"/>
    <cellStyle name="20% — акцент3 2 6" xfId="6355"/>
    <cellStyle name="20% - Акцент3 2 6 10" xfId="7827"/>
    <cellStyle name="20% - Акцент3 2 6 11" xfId="8049"/>
    <cellStyle name="20% - Акцент3 2 6 12" xfId="8249"/>
    <cellStyle name="20% - Акцент3 2 6 13" xfId="8446"/>
    <cellStyle name="20% - Акцент3 2 6 14" xfId="8601"/>
    <cellStyle name="20% - Акцент3 2 6 15" xfId="8746"/>
    <cellStyle name="20% - Акцент3 2 6 16" xfId="9812"/>
    <cellStyle name="20% - Акцент3 2 6 17" xfId="10530"/>
    <cellStyle name="20% - Акцент3 2 6 18" xfId="11263"/>
    <cellStyle name="20% - Акцент3 2 6 19" xfId="11498"/>
    <cellStyle name="20% - Акцент3 2 6 2" xfId="4576"/>
    <cellStyle name="20% - Акцент3 2 6 20" xfId="11733"/>
    <cellStyle name="20% - Акцент3 2 6 21" xfId="11968"/>
    <cellStyle name="20% - Акцент3 2 6 22" xfId="12203"/>
    <cellStyle name="20% - Акцент3 2 6 23" xfId="12438"/>
    <cellStyle name="20% - Акцент3 2 6 24" xfId="12673"/>
    <cellStyle name="20% - Акцент3 2 6 25" xfId="12908"/>
    <cellStyle name="20% - Акцент3 2 6 26" xfId="13143"/>
    <cellStyle name="20% - Акцент3 2 6 27" xfId="13378"/>
    <cellStyle name="20% - Акцент3 2 6 28" xfId="13613"/>
    <cellStyle name="20% - Акцент3 2 6 29" xfId="13847"/>
    <cellStyle name="20% - Акцент3 2 6 3" xfId="6476"/>
    <cellStyle name="20% - Акцент3 2 6 30" xfId="14076"/>
    <cellStyle name="20% - Акцент3 2 6 31" xfId="14304"/>
    <cellStyle name="20% - Акцент3 2 6 32" xfId="14525"/>
    <cellStyle name="20% - Акцент3 2 6 33" xfId="14745"/>
    <cellStyle name="20% - Акцент3 2 6 34" xfId="14946"/>
    <cellStyle name="20% - Акцент3 2 6 35" xfId="15140"/>
    <cellStyle name="20% - Акцент3 2 6 36" xfId="15295"/>
    <cellStyle name="20% - Акцент3 2 6 37" xfId="15439"/>
    <cellStyle name="20% - Акцент3 2 6 4" xfId="6621"/>
    <cellStyle name="20% - Акцент3 2 6 5" xfId="6784"/>
    <cellStyle name="20% - Акцент3 2 6 6" xfId="6961"/>
    <cellStyle name="20% - Акцент3 2 6 7" xfId="7164"/>
    <cellStyle name="20% - Акцент3 2 6 8" xfId="7377"/>
    <cellStyle name="20% - Акцент3 2 6 9" xfId="7604"/>
    <cellStyle name="20% - Акцент3 2 60" xfId="15489"/>
    <cellStyle name="20% - Акцент3 2 61" xfId="15659"/>
    <cellStyle name="20% - Акцент3 2 62" xfId="15735"/>
    <cellStyle name="20% - Акцент3 2 7" xfId="1008"/>
    <cellStyle name="20% — акцент3 2 7" xfId="6482"/>
    <cellStyle name="20% - Акцент3 2 7 10" xfId="8048"/>
    <cellStyle name="20% - Акцент3 2 7 11" xfId="8248"/>
    <cellStyle name="20% - Акцент3 2 7 12" xfId="8445"/>
    <cellStyle name="20% - Акцент3 2 7 13" xfId="8600"/>
    <cellStyle name="20% - Акцент3 2 7 14" xfId="8745"/>
    <cellStyle name="20% - Акцент3 2 7 15" xfId="9813"/>
    <cellStyle name="20% - Акцент3 2 7 16" xfId="10529"/>
    <cellStyle name="20% - Акцент3 2 7 17" xfId="11262"/>
    <cellStyle name="20% - Акцент3 2 7 18" xfId="11497"/>
    <cellStyle name="20% - Акцент3 2 7 19" xfId="11732"/>
    <cellStyle name="20% - Акцент3 2 7 2" xfId="4577"/>
    <cellStyle name="20% - Акцент3 2 7 20" xfId="11967"/>
    <cellStyle name="20% - Акцент3 2 7 21" xfId="12202"/>
    <cellStyle name="20% - Акцент3 2 7 22" xfId="12437"/>
    <cellStyle name="20% - Акцент3 2 7 23" xfId="12672"/>
    <cellStyle name="20% - Акцент3 2 7 24" xfId="12907"/>
    <cellStyle name="20% - Акцент3 2 7 25" xfId="13142"/>
    <cellStyle name="20% - Акцент3 2 7 26" xfId="13377"/>
    <cellStyle name="20% - Акцент3 2 7 27" xfId="13612"/>
    <cellStyle name="20% - Акцент3 2 7 28" xfId="13846"/>
    <cellStyle name="20% - Акцент3 2 7 29" xfId="14075"/>
    <cellStyle name="20% - Акцент3 2 7 3" xfId="6620"/>
    <cellStyle name="20% - Акцент3 2 7 30" xfId="14303"/>
    <cellStyle name="20% - Акцент3 2 7 31" xfId="14524"/>
    <cellStyle name="20% - Акцент3 2 7 32" xfId="14744"/>
    <cellStyle name="20% - Акцент3 2 7 33" xfId="14945"/>
    <cellStyle name="20% - Акцент3 2 7 34" xfId="15139"/>
    <cellStyle name="20% - Акцент3 2 7 35" xfId="15294"/>
    <cellStyle name="20% - Акцент3 2 7 36" xfId="15438"/>
    <cellStyle name="20% - Акцент3 2 7 4" xfId="6783"/>
    <cellStyle name="20% - Акцент3 2 7 5" xfId="6960"/>
    <cellStyle name="20% - Акцент3 2 7 6" xfId="7163"/>
    <cellStyle name="20% - Акцент3 2 7 7" xfId="7376"/>
    <cellStyle name="20% - Акцент3 2 7 8" xfId="7603"/>
    <cellStyle name="20% - Акцент3 2 7 9" xfId="7826"/>
    <cellStyle name="20% - Акцент3 2 8" xfId="1009"/>
    <cellStyle name="20% — акцент3 2 8" xfId="6627"/>
    <cellStyle name="20% - Акцент3 2 8 10" xfId="8247"/>
    <cellStyle name="20% - Акцент3 2 8 11" xfId="8444"/>
    <cellStyle name="20% - Акцент3 2 8 12" xfId="8599"/>
    <cellStyle name="20% - Акцент3 2 8 13" xfId="8744"/>
    <cellStyle name="20% - Акцент3 2 8 14" xfId="9814"/>
    <cellStyle name="20% - Акцент3 2 8 15" xfId="10528"/>
    <cellStyle name="20% - Акцент3 2 8 16" xfId="11261"/>
    <cellStyle name="20% - Акцент3 2 8 17" xfId="11496"/>
    <cellStyle name="20% - Акцент3 2 8 18" xfId="11731"/>
    <cellStyle name="20% - Акцент3 2 8 19" xfId="11966"/>
    <cellStyle name="20% - Акцент3 2 8 2" xfId="4578"/>
    <cellStyle name="20% - Акцент3 2 8 20" xfId="12201"/>
    <cellStyle name="20% - Акцент3 2 8 21" xfId="12436"/>
    <cellStyle name="20% - Акцент3 2 8 22" xfId="12671"/>
    <cellStyle name="20% - Акцент3 2 8 23" xfId="12906"/>
    <cellStyle name="20% - Акцент3 2 8 24" xfId="13141"/>
    <cellStyle name="20% - Акцент3 2 8 25" xfId="13376"/>
    <cellStyle name="20% - Акцент3 2 8 26" xfId="13611"/>
    <cellStyle name="20% - Акцент3 2 8 27" xfId="13845"/>
    <cellStyle name="20% - Акцент3 2 8 28" xfId="14074"/>
    <cellStyle name="20% - Акцент3 2 8 29" xfId="14302"/>
    <cellStyle name="20% - Акцент3 2 8 3" xfId="6782"/>
    <cellStyle name="20% - Акцент3 2 8 30" xfId="14523"/>
    <cellStyle name="20% - Акцент3 2 8 31" xfId="14743"/>
    <cellStyle name="20% - Акцент3 2 8 32" xfId="14944"/>
    <cellStyle name="20% - Акцент3 2 8 33" xfId="15138"/>
    <cellStyle name="20% - Акцент3 2 8 34" xfId="15293"/>
    <cellStyle name="20% - Акцент3 2 8 35" xfId="15437"/>
    <cellStyle name="20% - Акцент3 2 8 4" xfId="6959"/>
    <cellStyle name="20% - Акцент3 2 8 5" xfId="7162"/>
    <cellStyle name="20% - Акцент3 2 8 6" xfId="7375"/>
    <cellStyle name="20% - Акцент3 2 8 7" xfId="7602"/>
    <cellStyle name="20% - Акцент3 2 8 8" xfId="7825"/>
    <cellStyle name="20% - Акцент3 2 8 9" xfId="8047"/>
    <cellStyle name="20% - Акцент3 2 9" xfId="1010"/>
    <cellStyle name="20% — акцент3 2 9" xfId="6790"/>
    <cellStyle name="20% - Акцент3 2 9 10" xfId="8443"/>
    <cellStyle name="20% - Акцент3 2 9 11" xfId="8598"/>
    <cellStyle name="20% - Акцент3 2 9 12" xfId="8743"/>
    <cellStyle name="20% - Акцент3 2 9 13" xfId="9815"/>
    <cellStyle name="20% - Акцент3 2 9 14" xfId="10527"/>
    <cellStyle name="20% - Акцент3 2 9 15" xfId="11260"/>
    <cellStyle name="20% - Акцент3 2 9 16" xfId="11495"/>
    <cellStyle name="20% - Акцент3 2 9 17" xfId="11730"/>
    <cellStyle name="20% - Акцент3 2 9 18" xfId="11965"/>
    <cellStyle name="20% - Акцент3 2 9 19" xfId="12200"/>
    <cellStyle name="20% - Акцент3 2 9 2" xfId="4579"/>
    <cellStyle name="20% - Акцент3 2 9 20" xfId="12435"/>
    <cellStyle name="20% - Акцент3 2 9 21" xfId="12670"/>
    <cellStyle name="20% - Акцент3 2 9 22" xfId="12905"/>
    <cellStyle name="20% - Акцент3 2 9 23" xfId="13140"/>
    <cellStyle name="20% - Акцент3 2 9 24" xfId="13375"/>
    <cellStyle name="20% - Акцент3 2 9 25" xfId="13610"/>
    <cellStyle name="20% - Акцент3 2 9 26" xfId="13844"/>
    <cellStyle name="20% - Акцент3 2 9 27" xfId="14073"/>
    <cellStyle name="20% - Акцент3 2 9 28" xfId="14301"/>
    <cellStyle name="20% - Акцент3 2 9 29" xfId="14522"/>
    <cellStyle name="20% - Акцент3 2 9 3" xfId="6958"/>
    <cellStyle name="20% - Акцент3 2 9 30" xfId="14742"/>
    <cellStyle name="20% - Акцент3 2 9 31" xfId="14943"/>
    <cellStyle name="20% - Акцент3 2 9 32" xfId="15137"/>
    <cellStyle name="20% - Акцент3 2 9 33" xfId="15292"/>
    <cellStyle name="20% - Акцент3 2 9 34" xfId="15436"/>
    <cellStyle name="20% - Акцент3 2 9 4" xfId="7161"/>
    <cellStyle name="20% - Акцент3 2 9 5" xfId="7374"/>
    <cellStyle name="20% - Акцент3 2 9 6" xfId="7601"/>
    <cellStyle name="20% - Акцент3 2 9 7" xfId="7824"/>
    <cellStyle name="20% - Акцент3 2 9 8" xfId="8046"/>
    <cellStyle name="20% - Акцент3 2 9 9" xfId="8246"/>
    <cellStyle name="20% - Акцент3 2_46EE.2011(v1.0)" xfId="1011"/>
    <cellStyle name="20% — акцент3 20" xfId="1012"/>
    <cellStyle name="20% — акцент3 21" xfId="1013"/>
    <cellStyle name="20% — акцент3 22" xfId="4568"/>
    <cellStyle name="20% — акцент3 23" xfId="5309"/>
    <cellStyle name="20% — акцент3 24" xfId="6157"/>
    <cellStyle name="20% — акцент3 25" xfId="6248"/>
    <cellStyle name="20% — акцент3 26" xfId="6357"/>
    <cellStyle name="20% — акцент3 27" xfId="6484"/>
    <cellStyle name="20% — акцент3 28" xfId="6629"/>
    <cellStyle name="20% — акцент3 29" xfId="6792"/>
    <cellStyle name="20% - Акцент3 3" xfId="1014"/>
    <cellStyle name="20% — акцент3 3" xfId="1015"/>
    <cellStyle name="20% - Акцент3 3 10" xfId="1016"/>
    <cellStyle name="20% - Акцент3 3 10 2" xfId="4581"/>
    <cellStyle name="20% - Акцент3 3 10 3" xfId="9817"/>
    <cellStyle name="20% - Акцент3 3 11" xfId="1017"/>
    <cellStyle name="20% - Акцент3 3 12" xfId="4580"/>
    <cellStyle name="20% - Акцент3 3 13" xfId="5484"/>
    <cellStyle name="20% - Акцент3 3 14" xfId="6145"/>
    <cellStyle name="20% - Акцент3 3 15" xfId="6236"/>
    <cellStyle name="20% - Акцент3 3 16" xfId="6345"/>
    <cellStyle name="20% - Акцент3 3 17" xfId="6472"/>
    <cellStyle name="20% - Акцент3 3 18" xfId="6617"/>
    <cellStyle name="20% - Акцент3 3 19" xfId="6780"/>
    <cellStyle name="20% - Акцент3 3 2" xfId="1018"/>
    <cellStyle name="20% - Акцент3 3 2 2" xfId="1019"/>
    <cellStyle name="20% - Акцент3 3 2 3" xfId="4582"/>
    <cellStyle name="20% - Акцент3 3 2 4" xfId="8802"/>
    <cellStyle name="20% - Акцент3 3 20" xfId="6957"/>
    <cellStyle name="20% - Акцент3 3 21" xfId="7160"/>
    <cellStyle name="20% - Акцент3 3 22" xfId="7373"/>
    <cellStyle name="20% - Акцент3 3 23" xfId="7600"/>
    <cellStyle name="20% - Акцент3 3 24" xfId="7823"/>
    <cellStyle name="20% - Акцент3 3 25" xfId="8045"/>
    <cellStyle name="20% - Акцент3 3 26" xfId="8245"/>
    <cellStyle name="20% - Акцент3 3 27" xfId="8442"/>
    <cellStyle name="20% - Акцент3 3 28" xfId="8597"/>
    <cellStyle name="20% - Акцент3 3 29" xfId="8742"/>
    <cellStyle name="20% - Акцент3 3 3" xfId="1020"/>
    <cellStyle name="20% - Акцент3 3 3 2" xfId="1021"/>
    <cellStyle name="20% - Акцент3 3 3 3" xfId="4583"/>
    <cellStyle name="20% - Акцент3 3 3 4" xfId="9819"/>
    <cellStyle name="20% - Акцент3 3 30" xfId="8801"/>
    <cellStyle name="20% - Акцент3 3 31" xfId="8982"/>
    <cellStyle name="20% - Акцент3 3 32" xfId="9226"/>
    <cellStyle name="20% - Акцент3 3 33" xfId="9360"/>
    <cellStyle name="20% - Акцент3 3 34" xfId="9449"/>
    <cellStyle name="20% - Акцент3 3 35" xfId="9538"/>
    <cellStyle name="20% - Акцент3 3 36" xfId="9615"/>
    <cellStyle name="20% - Акцент3 3 37" xfId="9650"/>
    <cellStyle name="20% - Акцент3 3 38" xfId="9743"/>
    <cellStyle name="20% - Акцент3 3 39" xfId="9816"/>
    <cellStyle name="20% - Акцент3 3 4" xfId="1022"/>
    <cellStyle name="20% - Акцент3 3 4 2" xfId="4584"/>
    <cellStyle name="20% - Акцент3 3 4 3" xfId="9820"/>
    <cellStyle name="20% - Акцент3 3 40" xfId="10526"/>
    <cellStyle name="20% - Акцент3 3 41" xfId="11259"/>
    <cellStyle name="20% - Акцент3 3 42" xfId="11494"/>
    <cellStyle name="20% - Акцент3 3 43" xfId="11729"/>
    <cellStyle name="20% - Акцент3 3 44" xfId="11964"/>
    <cellStyle name="20% - Акцент3 3 45" xfId="12199"/>
    <cellStyle name="20% - Акцент3 3 46" xfId="12434"/>
    <cellStyle name="20% - Акцент3 3 47" xfId="12669"/>
    <cellStyle name="20% - Акцент3 3 48" xfId="12904"/>
    <cellStyle name="20% - Акцент3 3 49" xfId="13139"/>
    <cellStyle name="20% - Акцент3 3 5" xfId="1023"/>
    <cellStyle name="20% - Акцент3 3 5 2" xfId="4585"/>
    <cellStyle name="20% - Акцент3 3 5 3" xfId="9821"/>
    <cellStyle name="20% - Акцент3 3 50" xfId="13374"/>
    <cellStyle name="20% - Акцент3 3 51" xfId="13609"/>
    <cellStyle name="20% - Акцент3 3 52" xfId="13843"/>
    <cellStyle name="20% - Акцент3 3 53" xfId="14072"/>
    <cellStyle name="20% - Акцент3 3 54" xfId="14300"/>
    <cellStyle name="20% - Акцент3 3 55" xfId="14521"/>
    <cellStyle name="20% - Акцент3 3 56" xfId="14741"/>
    <cellStyle name="20% - Акцент3 3 57" xfId="14942"/>
    <cellStyle name="20% - Акцент3 3 58" xfId="15136"/>
    <cellStyle name="20% - Акцент3 3 59" xfId="15291"/>
    <cellStyle name="20% - Акцент3 3 6" xfId="1024"/>
    <cellStyle name="20% - Акцент3 3 6 2" xfId="4586"/>
    <cellStyle name="20% - Акцент3 3 6 3" xfId="9822"/>
    <cellStyle name="20% - Акцент3 3 60" xfId="15435"/>
    <cellStyle name="20% - Акцент3 3 61" xfId="15492"/>
    <cellStyle name="20% - Акцент3 3 62" xfId="15656"/>
    <cellStyle name="20% - Акцент3 3 63" xfId="15732"/>
    <cellStyle name="20% - Акцент3 3 7" xfId="1025"/>
    <cellStyle name="20% - Акцент3 3 7 2" xfId="4587"/>
    <cellStyle name="20% - Акцент3 3 7 3" xfId="9823"/>
    <cellStyle name="20% - Акцент3 3 8" xfId="1026"/>
    <cellStyle name="20% - Акцент3 3 8 2" xfId="4588"/>
    <cellStyle name="20% - Акцент3 3 8 3" xfId="9824"/>
    <cellStyle name="20% - Акцент3 3 9" xfId="1027"/>
    <cellStyle name="20% - Акцент3 3 9 2" xfId="4589"/>
    <cellStyle name="20% - Акцент3 3 9 3" xfId="9825"/>
    <cellStyle name="20% - Акцент3 3_46EE.2011(v1.0)" xfId="1028"/>
    <cellStyle name="20% — акцент3 30" xfId="6969"/>
    <cellStyle name="20% — акцент3 31" xfId="7172"/>
    <cellStyle name="20% — акцент3 32" xfId="7385"/>
    <cellStyle name="20% — акцент3 33" xfId="7612"/>
    <cellStyle name="20% — акцент3 34" xfId="7835"/>
    <cellStyle name="20% — акцент3 35" xfId="8057"/>
    <cellStyle name="20% — акцент3 36" xfId="8257"/>
    <cellStyle name="20% — акцент3 37" xfId="8454"/>
    <cellStyle name="20% — акцент3 38" xfId="8609"/>
    <cellStyle name="20% — акцент3 39" xfId="8754"/>
    <cellStyle name="20% - Акцент3 4" xfId="1029"/>
    <cellStyle name="20% — акцент3 4" xfId="1030"/>
    <cellStyle name="20% - Акцент3 4 2" xfId="1031"/>
    <cellStyle name="20% - Акцент3 4 2 2" xfId="1032"/>
    <cellStyle name="20% - Акцент3 4 3" xfId="1033"/>
    <cellStyle name="20% - Акцент3 4 3 2" xfId="1034"/>
    <cellStyle name="20% - Акцент3 4_46EE.2011(v1.0)" xfId="1035"/>
    <cellStyle name="20% — акцент3 40" xfId="8797"/>
    <cellStyle name="20% — акцент3 41" xfId="8986"/>
    <cellStyle name="20% — акцент3 42" xfId="9230"/>
    <cellStyle name="20% — акцент3 43" xfId="9364"/>
    <cellStyle name="20% — акцент3 44" xfId="9453"/>
    <cellStyle name="20% — акцент3 45" xfId="9542"/>
    <cellStyle name="20% — акцент3 46" xfId="9619"/>
    <cellStyle name="20% — акцент3 47" xfId="9654"/>
    <cellStyle name="20% — акцент3 48" xfId="9747"/>
    <cellStyle name="20% — акцент3 49" xfId="9804"/>
    <cellStyle name="20% - Акцент3 5" xfId="1036"/>
    <cellStyle name="20% — акцент3 5" xfId="1037"/>
    <cellStyle name="20% - Акцент3 5 2" xfId="1038"/>
    <cellStyle name="20% - Акцент3 5 2 2" xfId="1039"/>
    <cellStyle name="20% - Акцент3 5 3" xfId="1040"/>
    <cellStyle name="20% - Акцент3 5 3 2" xfId="1041"/>
    <cellStyle name="20% - Акцент3 5_46EE.2011(v1.0)" xfId="1042"/>
    <cellStyle name="20% — акцент3 50" xfId="10538"/>
    <cellStyle name="20% — акцент3 51" xfId="11271"/>
    <cellStyle name="20% — акцент3 52" xfId="11506"/>
    <cellStyle name="20% — акцент3 53" xfId="11741"/>
    <cellStyle name="20% — акцент3 54" xfId="11976"/>
    <cellStyle name="20% — акцент3 55" xfId="12211"/>
    <cellStyle name="20% — акцент3 56" xfId="12446"/>
    <cellStyle name="20% — акцент3 57" xfId="12681"/>
    <cellStyle name="20% — акцент3 58" xfId="12916"/>
    <cellStyle name="20% — акцент3 59" xfId="13151"/>
    <cellStyle name="20% - Акцент3 6" xfId="1043"/>
    <cellStyle name="20% — акцент3 6" xfId="1044"/>
    <cellStyle name="20% - Акцент3 6 2" xfId="1045"/>
    <cellStyle name="20% - Акцент3 6 2 2" xfId="1046"/>
    <cellStyle name="20% - Акцент3 6 3" xfId="1047"/>
    <cellStyle name="20% - Акцент3 6 3 2" xfId="1048"/>
    <cellStyle name="20% - Акцент3 6_46EE.2011(v1.0)" xfId="1049"/>
    <cellStyle name="20% — акцент3 60" xfId="13386"/>
    <cellStyle name="20% — акцент3 61" xfId="13621"/>
    <cellStyle name="20% — акцент3 62" xfId="13855"/>
    <cellStyle name="20% — акцент3 63" xfId="14084"/>
    <cellStyle name="20% — акцент3 64" xfId="14312"/>
    <cellStyle name="20% — акцент3 65" xfId="14533"/>
    <cellStyle name="20% — акцент3 66" xfId="14753"/>
    <cellStyle name="20% — акцент3 67" xfId="14954"/>
    <cellStyle name="20% — акцент3 68" xfId="15148"/>
    <cellStyle name="20% — акцент3 69" xfId="15303"/>
    <cellStyle name="20% - Акцент3 7" xfId="1050"/>
    <cellStyle name="20% — акцент3 7" xfId="1051"/>
    <cellStyle name="20% - Акцент3 7 2" xfId="1052"/>
    <cellStyle name="20% - Акцент3 7 2 2" xfId="1053"/>
    <cellStyle name="20% - Акцент3 7 3" xfId="1054"/>
    <cellStyle name="20% - Акцент3 7 3 2" xfId="1055"/>
    <cellStyle name="20% - Акцент3 7_46EE.2011(v1.0)" xfId="1056"/>
    <cellStyle name="20% — акцент3 70" xfId="15447"/>
    <cellStyle name="20% — акцент3 71" xfId="15488"/>
    <cellStyle name="20% — акцент3 72" xfId="15660"/>
    <cellStyle name="20% — акцент3 73" xfId="15736"/>
    <cellStyle name="20% - Акцент3 8" xfId="1057"/>
    <cellStyle name="20% — акцент3 8" xfId="1058"/>
    <cellStyle name="20% - Акцент3 8 2" xfId="1059"/>
    <cellStyle name="20% - Акцент3 8 2 2" xfId="1060"/>
    <cellStyle name="20% - Акцент3 8 3" xfId="1061"/>
    <cellStyle name="20% - Акцент3 8 3 2" xfId="1062"/>
    <cellStyle name="20% - Акцент3 8 4" xfId="1063"/>
    <cellStyle name="20% - Акцент3 8_46EE.2011(v1.0)" xfId="1064"/>
    <cellStyle name="20% - Акцент3 9" xfId="1065"/>
    <cellStyle name="20% — акцент3 9" xfId="1066"/>
    <cellStyle name="20% - Акцент3 9 2" xfId="1067"/>
    <cellStyle name="20% - Акцент3 9 2 2" xfId="1068"/>
    <cellStyle name="20% - Акцент3 9 3" xfId="1069"/>
    <cellStyle name="20% - Акцент3 9 3 2" xfId="1070"/>
    <cellStyle name="20% - Акцент3 9 4" xfId="1071"/>
    <cellStyle name="20% - Акцент3 9_46EE.2011(v1.0)" xfId="1072"/>
    <cellStyle name="20% — акцент3_Расчет тарифа на тэ 2015 СЛФ" xfId="1073"/>
    <cellStyle name="20% — акцент4" xfId="1074"/>
    <cellStyle name="20% - Акцент4 10" xfId="1075"/>
    <cellStyle name="20% — акцент4 10" xfId="1076"/>
    <cellStyle name="20% - Акцент4 10 2" xfId="1077"/>
    <cellStyle name="20% - Акцент4 11" xfId="1078"/>
    <cellStyle name="20% — акцент4 11" xfId="1079"/>
    <cellStyle name="20% - Акцент4 11 2" xfId="1080"/>
    <cellStyle name="20% — акцент4 12" xfId="1081"/>
    <cellStyle name="20% — акцент4 13" xfId="1082"/>
    <cellStyle name="20% — акцент4 14" xfId="1083"/>
    <cellStyle name="20% — акцент4 15" xfId="1084"/>
    <cellStyle name="20% — акцент4 16" xfId="1085"/>
    <cellStyle name="20% — акцент4 17" xfId="1086"/>
    <cellStyle name="20% — акцент4 18" xfId="1087"/>
    <cellStyle name="20% — акцент4 19" xfId="1088"/>
    <cellStyle name="20% - Акцент4 2" xfId="1089"/>
    <cellStyle name="20% — акцент4 2" xfId="1090"/>
    <cellStyle name="20% - Акцент4 2 10" xfId="1091"/>
    <cellStyle name="20% — акцент4 2 10" xfId="6945"/>
    <cellStyle name="20% - Акцент4 2 10 10" xfId="8593"/>
    <cellStyle name="20% - Акцент4 2 10 11" xfId="8738"/>
    <cellStyle name="20% - Акцент4 2 10 12" xfId="9829"/>
    <cellStyle name="20% - Акцент4 2 10 13" xfId="10513"/>
    <cellStyle name="20% - Акцент4 2 10 14" xfId="11246"/>
    <cellStyle name="20% - Акцент4 2 10 15" xfId="11481"/>
    <cellStyle name="20% - Акцент4 2 10 16" xfId="11716"/>
    <cellStyle name="20% - Акцент4 2 10 17" xfId="11951"/>
    <cellStyle name="20% - Акцент4 2 10 18" xfId="12186"/>
    <cellStyle name="20% - Акцент4 2 10 19" xfId="12421"/>
    <cellStyle name="20% - Акцент4 2 10 2" xfId="4593"/>
    <cellStyle name="20% - Акцент4 2 10 20" xfId="12656"/>
    <cellStyle name="20% - Акцент4 2 10 21" xfId="12891"/>
    <cellStyle name="20% - Акцент4 2 10 22" xfId="13126"/>
    <cellStyle name="20% - Акцент4 2 10 23" xfId="13361"/>
    <cellStyle name="20% - Акцент4 2 10 24" xfId="13596"/>
    <cellStyle name="20% - Акцент4 2 10 25" xfId="13830"/>
    <cellStyle name="20% - Акцент4 2 10 26" xfId="14059"/>
    <cellStyle name="20% - Акцент4 2 10 27" xfId="14287"/>
    <cellStyle name="20% - Акцент4 2 10 28" xfId="14508"/>
    <cellStyle name="20% - Акцент4 2 10 29" xfId="14728"/>
    <cellStyle name="20% - Акцент4 2 10 3" xfId="7147"/>
    <cellStyle name="20% - Акцент4 2 10 30" xfId="14934"/>
    <cellStyle name="20% - Акцент4 2 10 31" xfId="15130"/>
    <cellStyle name="20% - Акцент4 2 10 32" xfId="15287"/>
    <cellStyle name="20% - Акцент4 2 10 33" xfId="15431"/>
    <cellStyle name="20% - Акцент4 2 10 4" xfId="7360"/>
    <cellStyle name="20% - Акцент4 2 10 5" xfId="7587"/>
    <cellStyle name="20% - Акцент4 2 10 6" xfId="7810"/>
    <cellStyle name="20% - Акцент4 2 10 7" xfId="8032"/>
    <cellStyle name="20% - Акцент4 2 10 8" xfId="8238"/>
    <cellStyle name="20% - Акцент4 2 10 9" xfId="8435"/>
    <cellStyle name="20% - Акцент4 2 11" xfId="4591"/>
    <cellStyle name="20% — акцент4 2 11" xfId="7148"/>
    <cellStyle name="20% - Акцент4 2 12" xfId="5495"/>
    <cellStyle name="20% — акцент4 2 12" xfId="7361"/>
    <cellStyle name="20% - Акцент4 2 13" xfId="6134"/>
    <cellStyle name="20% — акцент4 2 13" xfId="7588"/>
    <cellStyle name="20% - Акцент4 2 14" xfId="6225"/>
    <cellStyle name="20% — акцент4 2 14" xfId="7811"/>
    <cellStyle name="20% - Акцент4 2 15" xfId="6334"/>
    <cellStyle name="20% — акцент4 2 15" xfId="8033"/>
    <cellStyle name="20% - Акцент4 2 16" xfId="6461"/>
    <cellStyle name="20% — акцент4 2 16" xfId="8239"/>
    <cellStyle name="20% - Акцент4 2 17" xfId="6606"/>
    <cellStyle name="20% — акцент4 2 17" xfId="8436"/>
    <cellStyle name="20% - Акцент4 2 18" xfId="6769"/>
    <cellStyle name="20% — акцент4 2 18" xfId="8594"/>
    <cellStyle name="20% - Акцент4 2 19" xfId="6946"/>
    <cellStyle name="20% — акцент4 2 19" xfId="8739"/>
    <cellStyle name="20% - Акцент4 2 2" xfId="1092"/>
    <cellStyle name="20% — акцент4 2 2" xfId="4592"/>
    <cellStyle name="20% - Акцент4 2 2 10" xfId="6766"/>
    <cellStyle name="20% - Акцент4 2 2 11" xfId="6943"/>
    <cellStyle name="20% - Акцент4 2 2 12" xfId="7146"/>
    <cellStyle name="20% - Акцент4 2 2 13" xfId="7359"/>
    <cellStyle name="20% - Акцент4 2 2 14" xfId="7586"/>
    <cellStyle name="20% - Акцент4 2 2 15" xfId="7809"/>
    <cellStyle name="20% - Акцент4 2 2 16" xfId="8031"/>
    <cellStyle name="20% - Акцент4 2 2 17" xfId="8237"/>
    <cellStyle name="20% - Акцент4 2 2 18" xfId="8434"/>
    <cellStyle name="20% - Акцент4 2 2 19" xfId="8592"/>
    <cellStyle name="20% - Акцент4 2 2 2" xfId="1093"/>
    <cellStyle name="20% - Акцент4 2 2 20" xfId="8737"/>
    <cellStyle name="20% - Акцент4 2 2 21" xfId="8806"/>
    <cellStyle name="20% - Акцент4 2 2 22" xfId="9051"/>
    <cellStyle name="20% - Акцент4 2 2 23" xfId="9010"/>
    <cellStyle name="20% - Акцент4 2 2 24" xfId="9354"/>
    <cellStyle name="20% - Акцент4 2 2 25" xfId="9443"/>
    <cellStyle name="20% - Акцент4 2 2 26" xfId="9532"/>
    <cellStyle name="20% - Акцент4 2 2 27" xfId="9610"/>
    <cellStyle name="20% - Акцент4 2 2 28" xfId="9647"/>
    <cellStyle name="20% - Акцент4 2 2 29" xfId="9738"/>
    <cellStyle name="20% - Акцент4 2 2 3" xfId="4594"/>
    <cellStyle name="20% - Акцент4 2 2 30" xfId="9830"/>
    <cellStyle name="20% - Акцент4 2 2 31" xfId="9759"/>
    <cellStyle name="20% - Акцент4 2 2 32" xfId="11245"/>
    <cellStyle name="20% - Акцент4 2 2 33" xfId="11480"/>
    <cellStyle name="20% - Акцент4 2 2 34" xfId="11715"/>
    <cellStyle name="20% - Акцент4 2 2 35" xfId="11950"/>
    <cellStyle name="20% - Акцент4 2 2 36" xfId="12185"/>
    <cellStyle name="20% - Акцент4 2 2 37" xfId="12420"/>
    <cellStyle name="20% - Акцент4 2 2 38" xfId="12655"/>
    <cellStyle name="20% - Акцент4 2 2 39" xfId="12890"/>
    <cellStyle name="20% - Акцент4 2 2 4" xfId="5498"/>
    <cellStyle name="20% - Акцент4 2 2 40" xfId="13125"/>
    <cellStyle name="20% - Акцент4 2 2 41" xfId="13360"/>
    <cellStyle name="20% - Акцент4 2 2 42" xfId="13595"/>
    <cellStyle name="20% - Акцент4 2 2 43" xfId="13829"/>
    <cellStyle name="20% - Акцент4 2 2 44" xfId="14058"/>
    <cellStyle name="20% - Акцент4 2 2 45" xfId="14286"/>
    <cellStyle name="20% - Акцент4 2 2 46" xfId="14507"/>
    <cellStyle name="20% - Акцент4 2 2 47" xfId="14727"/>
    <cellStyle name="20% - Акцент4 2 2 48" xfId="14933"/>
    <cellStyle name="20% - Акцент4 2 2 49" xfId="15129"/>
    <cellStyle name="20% - Акцент4 2 2 5" xfId="6131"/>
    <cellStyle name="20% - Акцент4 2 2 50" xfId="15286"/>
    <cellStyle name="20% - Акцент4 2 2 51" xfId="15430"/>
    <cellStyle name="20% - Акцент4 2 2 52" xfId="15497"/>
    <cellStyle name="20% - Акцент4 2 2 53" xfId="15651"/>
    <cellStyle name="20% - Акцент4 2 2 54" xfId="15727"/>
    <cellStyle name="20% - Акцент4 2 2 6" xfId="6222"/>
    <cellStyle name="20% - Акцент4 2 2 7" xfId="6331"/>
    <cellStyle name="20% - Акцент4 2 2 8" xfId="6458"/>
    <cellStyle name="20% - Акцент4 2 2 9" xfId="6603"/>
    <cellStyle name="20% - Акцент4 2 20" xfId="7149"/>
    <cellStyle name="20% — акцент4 2 20" xfId="8805"/>
    <cellStyle name="20% - Акцент4 2 21" xfId="7362"/>
    <cellStyle name="20% — акцент4 2 21" xfId="9050"/>
    <cellStyle name="20% - Акцент4 2 22" xfId="7589"/>
    <cellStyle name="20% — акцент4 2 22" xfId="9222"/>
    <cellStyle name="20% - Акцент4 2 23" xfId="7812"/>
    <cellStyle name="20% — акцент4 2 23" xfId="9355"/>
    <cellStyle name="20% - Акцент4 2 24" xfId="8034"/>
    <cellStyle name="20% — акцент4 2 24" xfId="9444"/>
    <cellStyle name="20% - Акцент4 2 25" xfId="8240"/>
    <cellStyle name="20% — акцент4 2 25" xfId="9533"/>
    <cellStyle name="20% - Акцент4 2 26" xfId="8437"/>
    <cellStyle name="20% — акцент4 2 26" xfId="9611"/>
    <cellStyle name="20% - Акцент4 2 27" xfId="8595"/>
    <cellStyle name="20% — акцент4 2 27" xfId="9648"/>
    <cellStyle name="20% - Акцент4 2 28" xfId="8740"/>
    <cellStyle name="20% — акцент4 2 28" xfId="9739"/>
    <cellStyle name="20% - Акцент4 2 29" xfId="8804"/>
    <cellStyle name="20% — акцент4 2 29" xfId="9828"/>
    <cellStyle name="20% - Акцент4 2 3" xfId="1094"/>
    <cellStyle name="20% — акцент4 2 3" xfId="5496"/>
    <cellStyle name="20% - Акцент4 2 3 10" xfId="6942"/>
    <cellStyle name="20% - Акцент4 2 3 11" xfId="7145"/>
    <cellStyle name="20% - Акцент4 2 3 12" xfId="7358"/>
    <cellStyle name="20% - Акцент4 2 3 13" xfId="7585"/>
    <cellStyle name="20% - Акцент4 2 3 14" xfId="7808"/>
    <cellStyle name="20% - Акцент4 2 3 15" xfId="8030"/>
    <cellStyle name="20% - Акцент4 2 3 16" xfId="8236"/>
    <cellStyle name="20% - Акцент4 2 3 17" xfId="8433"/>
    <cellStyle name="20% - Акцент4 2 3 18" xfId="8591"/>
    <cellStyle name="20% - Акцент4 2 3 19" xfId="8736"/>
    <cellStyle name="20% - Акцент4 2 3 2" xfId="1095"/>
    <cellStyle name="20% - Акцент4 2 3 20" xfId="9831"/>
    <cellStyle name="20% - Акцент4 2 3 21" xfId="10505"/>
    <cellStyle name="20% - Акцент4 2 3 22" xfId="11244"/>
    <cellStyle name="20% - Акцент4 2 3 23" xfId="11479"/>
    <cellStyle name="20% - Акцент4 2 3 24" xfId="11714"/>
    <cellStyle name="20% - Акцент4 2 3 25" xfId="11949"/>
    <cellStyle name="20% - Акцент4 2 3 26" xfId="12184"/>
    <cellStyle name="20% - Акцент4 2 3 27" xfId="12419"/>
    <cellStyle name="20% - Акцент4 2 3 28" xfId="12654"/>
    <cellStyle name="20% - Акцент4 2 3 29" xfId="12889"/>
    <cellStyle name="20% - Акцент4 2 3 3" xfId="4595"/>
    <cellStyle name="20% - Акцент4 2 3 30" xfId="13124"/>
    <cellStyle name="20% - Акцент4 2 3 31" xfId="13359"/>
    <cellStyle name="20% - Акцент4 2 3 32" xfId="13594"/>
    <cellStyle name="20% - Акцент4 2 3 33" xfId="13828"/>
    <cellStyle name="20% - Акцент4 2 3 34" xfId="14057"/>
    <cellStyle name="20% - Акцент4 2 3 35" xfId="14285"/>
    <cellStyle name="20% - Акцент4 2 3 36" xfId="14506"/>
    <cellStyle name="20% - Акцент4 2 3 37" xfId="14726"/>
    <cellStyle name="20% - Акцент4 2 3 38" xfId="14932"/>
    <cellStyle name="20% - Акцент4 2 3 39" xfId="15128"/>
    <cellStyle name="20% - Акцент4 2 3 4" xfId="6130"/>
    <cellStyle name="20% - Акцент4 2 3 40" xfId="15285"/>
    <cellStyle name="20% - Акцент4 2 3 41" xfId="15429"/>
    <cellStyle name="20% - Акцент4 2 3 5" xfId="6221"/>
    <cellStyle name="20% - Акцент4 2 3 6" xfId="6330"/>
    <cellStyle name="20% - Акцент4 2 3 7" xfId="6457"/>
    <cellStyle name="20% - Акцент4 2 3 8" xfId="6602"/>
    <cellStyle name="20% - Акцент4 2 3 9" xfId="6765"/>
    <cellStyle name="20% - Акцент4 2 30" xfId="9049"/>
    <cellStyle name="20% — акцент4 2 30" xfId="10514"/>
    <cellStyle name="20% - Акцент4 2 31" xfId="9223"/>
    <cellStyle name="20% — акцент4 2 31" xfId="11247"/>
    <cellStyle name="20% - Акцент4 2 32" xfId="9356"/>
    <cellStyle name="20% — акцент4 2 32" xfId="11482"/>
    <cellStyle name="20% - Акцент4 2 33" xfId="9445"/>
    <cellStyle name="20% — акцент4 2 33" xfId="11717"/>
    <cellStyle name="20% - Акцент4 2 34" xfId="9534"/>
    <cellStyle name="20% — акцент4 2 34" xfId="11952"/>
    <cellStyle name="20% - Акцент4 2 35" xfId="9612"/>
    <cellStyle name="20% — акцент4 2 35" xfId="12187"/>
    <cellStyle name="20% - Акцент4 2 36" xfId="9630"/>
    <cellStyle name="20% — акцент4 2 36" xfId="12422"/>
    <cellStyle name="20% - Акцент4 2 37" xfId="9740"/>
    <cellStyle name="20% — акцент4 2 37" xfId="12657"/>
    <cellStyle name="20% - Акцент4 2 38" xfId="9827"/>
    <cellStyle name="20% — акцент4 2 38" xfId="12892"/>
    <cellStyle name="20% - Акцент4 2 39" xfId="10515"/>
    <cellStyle name="20% — акцент4 2 39" xfId="13127"/>
    <cellStyle name="20% - Акцент4 2 4" xfId="1096"/>
    <cellStyle name="20% — акцент4 2 4" xfId="6133"/>
    <cellStyle name="20% - Акцент4 2 4 10" xfId="7357"/>
    <cellStyle name="20% - Акцент4 2 4 11" xfId="7584"/>
    <cellStyle name="20% - Акцент4 2 4 12" xfId="7807"/>
    <cellStyle name="20% - Акцент4 2 4 13" xfId="8029"/>
    <cellStyle name="20% - Акцент4 2 4 14" xfId="8235"/>
    <cellStyle name="20% - Акцент4 2 4 15" xfId="8432"/>
    <cellStyle name="20% - Акцент4 2 4 16" xfId="8590"/>
    <cellStyle name="20% - Акцент4 2 4 17" xfId="8735"/>
    <cellStyle name="20% - Акцент4 2 4 18" xfId="9832"/>
    <cellStyle name="20% - Акцент4 2 4 19" xfId="10503"/>
    <cellStyle name="20% - Акцент4 2 4 2" xfId="4596"/>
    <cellStyle name="20% - Акцент4 2 4 20" xfId="11243"/>
    <cellStyle name="20% - Акцент4 2 4 21" xfId="11478"/>
    <cellStyle name="20% - Акцент4 2 4 22" xfId="11713"/>
    <cellStyle name="20% - Акцент4 2 4 23" xfId="11948"/>
    <cellStyle name="20% - Акцент4 2 4 24" xfId="12183"/>
    <cellStyle name="20% - Акцент4 2 4 25" xfId="12418"/>
    <cellStyle name="20% - Акцент4 2 4 26" xfId="12653"/>
    <cellStyle name="20% - Акцент4 2 4 27" xfId="12888"/>
    <cellStyle name="20% - Акцент4 2 4 28" xfId="13123"/>
    <cellStyle name="20% - Акцент4 2 4 29" xfId="13358"/>
    <cellStyle name="20% - Акцент4 2 4 3" xfId="6220"/>
    <cellStyle name="20% - Акцент4 2 4 30" xfId="13593"/>
    <cellStyle name="20% - Акцент4 2 4 31" xfId="13827"/>
    <cellStyle name="20% - Акцент4 2 4 32" xfId="14056"/>
    <cellStyle name="20% - Акцент4 2 4 33" xfId="14284"/>
    <cellStyle name="20% - Акцент4 2 4 34" xfId="14505"/>
    <cellStyle name="20% - Акцент4 2 4 35" xfId="14725"/>
    <cellStyle name="20% - Акцент4 2 4 36" xfId="14931"/>
    <cellStyle name="20% - Акцент4 2 4 37" xfId="15127"/>
    <cellStyle name="20% - Акцент4 2 4 38" xfId="15284"/>
    <cellStyle name="20% - Акцент4 2 4 39" xfId="15428"/>
    <cellStyle name="20% - Акцент4 2 4 4" xfId="6329"/>
    <cellStyle name="20% - Акцент4 2 4 5" xfId="6456"/>
    <cellStyle name="20% - Акцент4 2 4 6" xfId="6601"/>
    <cellStyle name="20% - Акцент4 2 4 7" xfId="6764"/>
    <cellStyle name="20% - Акцент4 2 4 8" xfId="6941"/>
    <cellStyle name="20% - Акцент4 2 4 9" xfId="7144"/>
    <cellStyle name="20% - Акцент4 2 40" xfId="11248"/>
    <cellStyle name="20% — акцент4 2 40" xfId="13362"/>
    <cellStyle name="20% - Акцент4 2 41" xfId="11483"/>
    <cellStyle name="20% — акцент4 2 41" xfId="13597"/>
    <cellStyle name="20% - Акцент4 2 42" xfId="11718"/>
    <cellStyle name="20% — акцент4 2 42" xfId="13831"/>
    <cellStyle name="20% - Акцент4 2 43" xfId="11953"/>
    <cellStyle name="20% — акцент4 2 43" xfId="14060"/>
    <cellStyle name="20% - Акцент4 2 44" xfId="12188"/>
    <cellStyle name="20% — акцент4 2 44" xfId="14288"/>
    <cellStyle name="20% - Акцент4 2 45" xfId="12423"/>
    <cellStyle name="20% — акцент4 2 45" xfId="14509"/>
    <cellStyle name="20% - Акцент4 2 46" xfId="12658"/>
    <cellStyle name="20% — акцент4 2 46" xfId="14729"/>
    <cellStyle name="20% - Акцент4 2 47" xfId="12893"/>
    <cellStyle name="20% — акцент4 2 47" xfId="14935"/>
    <cellStyle name="20% - Акцент4 2 48" xfId="13128"/>
    <cellStyle name="20% — акцент4 2 48" xfId="15131"/>
    <cellStyle name="20% - Акцент4 2 49" xfId="13363"/>
    <cellStyle name="20% — акцент4 2 49" xfId="15288"/>
    <cellStyle name="20% - Акцент4 2 5" xfId="1097"/>
    <cellStyle name="20% — акцент4 2 5" xfId="6224"/>
    <cellStyle name="20% - Акцент4 2 5 10" xfId="7583"/>
    <cellStyle name="20% - Акцент4 2 5 11" xfId="7806"/>
    <cellStyle name="20% - Акцент4 2 5 12" xfId="8028"/>
    <cellStyle name="20% - Акцент4 2 5 13" xfId="8234"/>
    <cellStyle name="20% - Акцент4 2 5 14" xfId="8431"/>
    <cellStyle name="20% - Акцент4 2 5 15" xfId="8589"/>
    <cellStyle name="20% - Акцент4 2 5 16" xfId="8734"/>
    <cellStyle name="20% - Акцент4 2 5 17" xfId="9833"/>
    <cellStyle name="20% - Акцент4 2 5 18" xfId="10495"/>
    <cellStyle name="20% - Акцент4 2 5 19" xfId="11242"/>
    <cellStyle name="20% - Акцент4 2 5 2" xfId="4597"/>
    <cellStyle name="20% - Акцент4 2 5 20" xfId="11477"/>
    <cellStyle name="20% - Акцент4 2 5 21" xfId="11712"/>
    <cellStyle name="20% - Акцент4 2 5 22" xfId="11947"/>
    <cellStyle name="20% - Акцент4 2 5 23" xfId="12182"/>
    <cellStyle name="20% - Акцент4 2 5 24" xfId="12417"/>
    <cellStyle name="20% - Акцент4 2 5 25" xfId="12652"/>
    <cellStyle name="20% - Акцент4 2 5 26" xfId="12887"/>
    <cellStyle name="20% - Акцент4 2 5 27" xfId="13122"/>
    <cellStyle name="20% - Акцент4 2 5 28" xfId="13357"/>
    <cellStyle name="20% - Акцент4 2 5 29" xfId="13592"/>
    <cellStyle name="20% - Акцент4 2 5 3" xfId="6328"/>
    <cellStyle name="20% - Акцент4 2 5 30" xfId="13826"/>
    <cellStyle name="20% - Акцент4 2 5 31" xfId="14055"/>
    <cellStyle name="20% - Акцент4 2 5 32" xfId="14283"/>
    <cellStyle name="20% - Акцент4 2 5 33" xfId="14504"/>
    <cellStyle name="20% - Акцент4 2 5 34" xfId="14724"/>
    <cellStyle name="20% - Акцент4 2 5 35" xfId="14930"/>
    <cellStyle name="20% - Акцент4 2 5 36" xfId="15126"/>
    <cellStyle name="20% - Акцент4 2 5 37" xfId="15283"/>
    <cellStyle name="20% - Акцент4 2 5 38" xfId="15427"/>
    <cellStyle name="20% - Акцент4 2 5 4" xfId="6455"/>
    <cellStyle name="20% - Акцент4 2 5 5" xfId="6600"/>
    <cellStyle name="20% - Акцент4 2 5 6" xfId="6763"/>
    <cellStyle name="20% - Акцент4 2 5 7" xfId="6940"/>
    <cellStyle name="20% - Акцент4 2 5 8" xfId="7143"/>
    <cellStyle name="20% - Акцент4 2 5 9" xfId="7356"/>
    <cellStyle name="20% - Акцент4 2 50" xfId="13598"/>
    <cellStyle name="20% — акцент4 2 50" xfId="15432"/>
    <cellStyle name="20% - Акцент4 2 51" xfId="13832"/>
    <cellStyle name="20% — акцент4 2 51" xfId="15496"/>
    <cellStyle name="20% - Акцент4 2 52" xfId="14061"/>
    <cellStyle name="20% — акцент4 2 52" xfId="15652"/>
    <cellStyle name="20% - Акцент4 2 53" xfId="14289"/>
    <cellStyle name="20% — акцент4 2 53" xfId="15728"/>
    <cellStyle name="20% - Акцент4 2 54" xfId="14510"/>
    <cellStyle name="20% - Акцент4 2 55" xfId="14730"/>
    <cellStyle name="20% - Акцент4 2 56" xfId="14936"/>
    <cellStyle name="20% - Акцент4 2 57" xfId="15132"/>
    <cellStyle name="20% - Акцент4 2 58" xfId="15289"/>
    <cellStyle name="20% - Акцент4 2 59" xfId="15433"/>
    <cellStyle name="20% - Акцент4 2 6" xfId="1098"/>
    <cellStyle name="20% — акцент4 2 6" xfId="6333"/>
    <cellStyle name="20% - Акцент4 2 6 10" xfId="7805"/>
    <cellStyle name="20% - Акцент4 2 6 11" xfId="8027"/>
    <cellStyle name="20% - Акцент4 2 6 12" xfId="8233"/>
    <cellStyle name="20% - Акцент4 2 6 13" xfId="8430"/>
    <cellStyle name="20% - Акцент4 2 6 14" xfId="8588"/>
    <cellStyle name="20% - Акцент4 2 6 15" xfId="8733"/>
    <cellStyle name="20% - Акцент4 2 6 16" xfId="9834"/>
    <cellStyle name="20% - Акцент4 2 6 17" xfId="10493"/>
    <cellStyle name="20% - Акцент4 2 6 18" xfId="11241"/>
    <cellStyle name="20% - Акцент4 2 6 19" xfId="11476"/>
    <cellStyle name="20% - Акцент4 2 6 2" xfId="4598"/>
    <cellStyle name="20% - Акцент4 2 6 20" xfId="11711"/>
    <cellStyle name="20% - Акцент4 2 6 21" xfId="11946"/>
    <cellStyle name="20% - Акцент4 2 6 22" xfId="12181"/>
    <cellStyle name="20% - Акцент4 2 6 23" xfId="12416"/>
    <cellStyle name="20% - Акцент4 2 6 24" xfId="12651"/>
    <cellStyle name="20% - Акцент4 2 6 25" xfId="12886"/>
    <cellStyle name="20% - Акцент4 2 6 26" xfId="13121"/>
    <cellStyle name="20% - Акцент4 2 6 27" xfId="13356"/>
    <cellStyle name="20% - Акцент4 2 6 28" xfId="13591"/>
    <cellStyle name="20% - Акцент4 2 6 29" xfId="13825"/>
    <cellStyle name="20% - Акцент4 2 6 3" xfId="6454"/>
    <cellStyle name="20% - Акцент4 2 6 30" xfId="14054"/>
    <cellStyle name="20% - Акцент4 2 6 31" xfId="14282"/>
    <cellStyle name="20% - Акцент4 2 6 32" xfId="14503"/>
    <cellStyle name="20% - Акцент4 2 6 33" xfId="14723"/>
    <cellStyle name="20% - Акцент4 2 6 34" xfId="14929"/>
    <cellStyle name="20% - Акцент4 2 6 35" xfId="15125"/>
    <cellStyle name="20% - Акцент4 2 6 36" xfId="15282"/>
    <cellStyle name="20% - Акцент4 2 6 37" xfId="15426"/>
    <cellStyle name="20% - Акцент4 2 6 4" xfId="6599"/>
    <cellStyle name="20% - Акцент4 2 6 5" xfId="6762"/>
    <cellStyle name="20% - Акцент4 2 6 6" xfId="6939"/>
    <cellStyle name="20% - Акцент4 2 6 7" xfId="7142"/>
    <cellStyle name="20% - Акцент4 2 6 8" xfId="7355"/>
    <cellStyle name="20% - Акцент4 2 6 9" xfId="7582"/>
    <cellStyle name="20% - Акцент4 2 60" xfId="15495"/>
    <cellStyle name="20% - Акцент4 2 61" xfId="15653"/>
    <cellStyle name="20% - Акцент4 2 62" xfId="15729"/>
    <cellStyle name="20% - Акцент4 2 7" xfId="1099"/>
    <cellStyle name="20% — акцент4 2 7" xfId="6460"/>
    <cellStyle name="20% - Акцент4 2 7 10" xfId="8026"/>
    <cellStyle name="20% - Акцент4 2 7 11" xfId="8232"/>
    <cellStyle name="20% - Акцент4 2 7 12" xfId="8429"/>
    <cellStyle name="20% - Акцент4 2 7 13" xfId="8587"/>
    <cellStyle name="20% - Акцент4 2 7 14" xfId="8732"/>
    <cellStyle name="20% - Акцент4 2 7 15" xfId="9835"/>
    <cellStyle name="20% - Акцент4 2 7 16" xfId="10492"/>
    <cellStyle name="20% - Акцент4 2 7 17" xfId="11240"/>
    <cellStyle name="20% - Акцент4 2 7 18" xfId="11475"/>
    <cellStyle name="20% - Акцент4 2 7 19" xfId="11710"/>
    <cellStyle name="20% - Акцент4 2 7 2" xfId="4599"/>
    <cellStyle name="20% - Акцент4 2 7 20" xfId="11945"/>
    <cellStyle name="20% - Акцент4 2 7 21" xfId="12180"/>
    <cellStyle name="20% - Акцент4 2 7 22" xfId="12415"/>
    <cellStyle name="20% - Акцент4 2 7 23" xfId="12650"/>
    <cellStyle name="20% - Акцент4 2 7 24" xfId="12885"/>
    <cellStyle name="20% - Акцент4 2 7 25" xfId="13120"/>
    <cellStyle name="20% - Акцент4 2 7 26" xfId="13355"/>
    <cellStyle name="20% - Акцент4 2 7 27" xfId="13590"/>
    <cellStyle name="20% - Акцент4 2 7 28" xfId="13824"/>
    <cellStyle name="20% - Акцент4 2 7 29" xfId="14053"/>
    <cellStyle name="20% - Акцент4 2 7 3" xfId="6598"/>
    <cellStyle name="20% - Акцент4 2 7 30" xfId="14281"/>
    <cellStyle name="20% - Акцент4 2 7 31" xfId="14502"/>
    <cellStyle name="20% - Акцент4 2 7 32" xfId="14722"/>
    <cellStyle name="20% - Акцент4 2 7 33" xfId="14928"/>
    <cellStyle name="20% - Акцент4 2 7 34" xfId="15124"/>
    <cellStyle name="20% - Акцент4 2 7 35" xfId="15281"/>
    <cellStyle name="20% - Акцент4 2 7 36" xfId="15425"/>
    <cellStyle name="20% - Акцент4 2 7 4" xfId="6761"/>
    <cellStyle name="20% - Акцент4 2 7 5" xfId="6938"/>
    <cellStyle name="20% - Акцент4 2 7 6" xfId="7141"/>
    <cellStyle name="20% - Акцент4 2 7 7" xfId="7354"/>
    <cellStyle name="20% - Акцент4 2 7 8" xfId="7581"/>
    <cellStyle name="20% - Акцент4 2 7 9" xfId="7804"/>
    <cellStyle name="20% - Акцент4 2 8" xfId="1100"/>
    <cellStyle name="20% — акцент4 2 8" xfId="6605"/>
    <cellStyle name="20% - Акцент4 2 8 10" xfId="8231"/>
    <cellStyle name="20% - Акцент4 2 8 11" xfId="8428"/>
    <cellStyle name="20% - Акцент4 2 8 12" xfId="8586"/>
    <cellStyle name="20% - Акцент4 2 8 13" xfId="8731"/>
    <cellStyle name="20% - Акцент4 2 8 14" xfId="9836"/>
    <cellStyle name="20% - Акцент4 2 8 15" xfId="10484"/>
    <cellStyle name="20% - Акцент4 2 8 16" xfId="11239"/>
    <cellStyle name="20% - Акцент4 2 8 17" xfId="11474"/>
    <cellStyle name="20% - Акцент4 2 8 18" xfId="11709"/>
    <cellStyle name="20% - Акцент4 2 8 19" xfId="11944"/>
    <cellStyle name="20% - Акцент4 2 8 2" xfId="4600"/>
    <cellStyle name="20% - Акцент4 2 8 20" xfId="12179"/>
    <cellStyle name="20% - Акцент4 2 8 21" xfId="12414"/>
    <cellStyle name="20% - Акцент4 2 8 22" xfId="12649"/>
    <cellStyle name="20% - Акцент4 2 8 23" xfId="12884"/>
    <cellStyle name="20% - Акцент4 2 8 24" xfId="13119"/>
    <cellStyle name="20% - Акцент4 2 8 25" xfId="13354"/>
    <cellStyle name="20% - Акцент4 2 8 26" xfId="13589"/>
    <cellStyle name="20% - Акцент4 2 8 27" xfId="13823"/>
    <cellStyle name="20% - Акцент4 2 8 28" xfId="14052"/>
    <cellStyle name="20% - Акцент4 2 8 29" xfId="14280"/>
    <cellStyle name="20% - Акцент4 2 8 3" xfId="6760"/>
    <cellStyle name="20% - Акцент4 2 8 30" xfId="14501"/>
    <cellStyle name="20% - Акцент4 2 8 31" xfId="14721"/>
    <cellStyle name="20% - Акцент4 2 8 32" xfId="14927"/>
    <cellStyle name="20% - Акцент4 2 8 33" xfId="15123"/>
    <cellStyle name="20% - Акцент4 2 8 34" xfId="15280"/>
    <cellStyle name="20% - Акцент4 2 8 35" xfId="15424"/>
    <cellStyle name="20% - Акцент4 2 8 4" xfId="6937"/>
    <cellStyle name="20% - Акцент4 2 8 5" xfId="7140"/>
    <cellStyle name="20% - Акцент4 2 8 6" xfId="7353"/>
    <cellStyle name="20% - Акцент4 2 8 7" xfId="7580"/>
    <cellStyle name="20% - Акцент4 2 8 8" xfId="7803"/>
    <cellStyle name="20% - Акцент4 2 8 9" xfId="8025"/>
    <cellStyle name="20% - Акцент4 2 9" xfId="1101"/>
    <cellStyle name="20% — акцент4 2 9" xfId="6768"/>
    <cellStyle name="20% - Акцент4 2 9 10" xfId="8427"/>
    <cellStyle name="20% - Акцент4 2 9 11" xfId="8585"/>
    <cellStyle name="20% - Акцент4 2 9 12" xfId="8730"/>
    <cellStyle name="20% - Акцент4 2 9 13" xfId="9837"/>
    <cellStyle name="20% - Акцент4 2 9 14" xfId="10482"/>
    <cellStyle name="20% - Акцент4 2 9 15" xfId="11238"/>
    <cellStyle name="20% - Акцент4 2 9 16" xfId="11473"/>
    <cellStyle name="20% - Акцент4 2 9 17" xfId="11708"/>
    <cellStyle name="20% - Акцент4 2 9 18" xfId="11943"/>
    <cellStyle name="20% - Акцент4 2 9 19" xfId="12178"/>
    <cellStyle name="20% - Акцент4 2 9 2" xfId="4601"/>
    <cellStyle name="20% - Акцент4 2 9 20" xfId="12413"/>
    <cellStyle name="20% - Акцент4 2 9 21" xfId="12648"/>
    <cellStyle name="20% - Акцент4 2 9 22" xfId="12883"/>
    <cellStyle name="20% - Акцент4 2 9 23" xfId="13118"/>
    <cellStyle name="20% - Акцент4 2 9 24" xfId="13353"/>
    <cellStyle name="20% - Акцент4 2 9 25" xfId="13588"/>
    <cellStyle name="20% - Акцент4 2 9 26" xfId="13822"/>
    <cellStyle name="20% - Акцент4 2 9 27" xfId="14051"/>
    <cellStyle name="20% - Акцент4 2 9 28" xfId="14279"/>
    <cellStyle name="20% - Акцент4 2 9 29" xfId="14500"/>
    <cellStyle name="20% - Акцент4 2 9 3" xfId="6936"/>
    <cellStyle name="20% - Акцент4 2 9 30" xfId="14720"/>
    <cellStyle name="20% - Акцент4 2 9 31" xfId="14926"/>
    <cellStyle name="20% - Акцент4 2 9 32" xfId="15122"/>
    <cellStyle name="20% - Акцент4 2 9 33" xfId="15279"/>
    <cellStyle name="20% - Акцент4 2 9 34" xfId="15423"/>
    <cellStyle name="20% - Акцент4 2 9 4" xfId="7139"/>
    <cellStyle name="20% - Акцент4 2 9 5" xfId="7352"/>
    <cellStyle name="20% - Акцент4 2 9 6" xfId="7579"/>
    <cellStyle name="20% - Акцент4 2 9 7" xfId="7802"/>
    <cellStyle name="20% - Акцент4 2 9 8" xfId="8024"/>
    <cellStyle name="20% - Акцент4 2 9 9" xfId="8230"/>
    <cellStyle name="20% - Акцент4 2_46EE.2011(v1.0)" xfId="1102"/>
    <cellStyle name="20% — акцент4 20" xfId="1103"/>
    <cellStyle name="20% — акцент4 21" xfId="1104"/>
    <cellStyle name="20% — акцент4 22" xfId="4590"/>
    <cellStyle name="20% — акцент4 23" xfId="5494"/>
    <cellStyle name="20% — акцент4 24" xfId="6135"/>
    <cellStyle name="20% — акцент4 25" xfId="6226"/>
    <cellStyle name="20% — акцент4 26" xfId="6335"/>
    <cellStyle name="20% — акцент4 27" xfId="6462"/>
    <cellStyle name="20% — акцент4 28" xfId="6607"/>
    <cellStyle name="20% — акцент4 29" xfId="6770"/>
    <cellStyle name="20% - Акцент4 3" xfId="1105"/>
    <cellStyle name="20% — акцент4 3" xfId="1106"/>
    <cellStyle name="20% - Акцент4 3 10" xfId="1107"/>
    <cellStyle name="20% - Акцент4 3 10 2" xfId="4603"/>
    <cellStyle name="20% - Акцент4 3 10 3" xfId="9839"/>
    <cellStyle name="20% - Акцент4 3 11" xfId="1108"/>
    <cellStyle name="20% - Акцент4 3 12" xfId="4602"/>
    <cellStyle name="20% - Акцент4 3 13" xfId="5506"/>
    <cellStyle name="20% - Акцент4 3 14" xfId="6123"/>
    <cellStyle name="20% - Акцент4 3 15" xfId="6214"/>
    <cellStyle name="20% - Акцент4 3 16" xfId="6323"/>
    <cellStyle name="20% - Акцент4 3 17" xfId="6450"/>
    <cellStyle name="20% - Акцент4 3 18" xfId="6595"/>
    <cellStyle name="20% - Акцент4 3 19" xfId="6758"/>
    <cellStyle name="20% - Акцент4 3 2" xfId="1109"/>
    <cellStyle name="20% - Акцент4 3 2 2" xfId="1110"/>
    <cellStyle name="20% - Акцент4 3 2 3" xfId="4604"/>
    <cellStyle name="20% - Акцент4 3 2 4" xfId="8808"/>
    <cellStyle name="20% - Акцент4 3 20" xfId="6934"/>
    <cellStyle name="20% - Акцент4 3 21" xfId="7138"/>
    <cellStyle name="20% - Акцент4 3 22" xfId="7351"/>
    <cellStyle name="20% - Акцент4 3 23" xfId="7578"/>
    <cellStyle name="20% - Акцент4 3 24" xfId="7801"/>
    <cellStyle name="20% - Акцент4 3 25" xfId="8023"/>
    <cellStyle name="20% - Акцент4 3 26" xfId="8229"/>
    <cellStyle name="20% - Акцент4 3 27" xfId="8426"/>
    <cellStyle name="20% - Акцент4 3 28" xfId="8584"/>
    <cellStyle name="20% - Акцент4 3 29" xfId="8729"/>
    <cellStyle name="20% - Акцент4 3 3" xfId="1111"/>
    <cellStyle name="20% - Акцент4 3 3 2" xfId="1112"/>
    <cellStyle name="20% - Акцент4 3 3 3" xfId="4605"/>
    <cellStyle name="20% - Акцент4 3 3 4" xfId="9841"/>
    <cellStyle name="20% - Акцент4 3 30" xfId="8807"/>
    <cellStyle name="20% - Акцент4 3 31" xfId="9052"/>
    <cellStyle name="20% - Акцент4 3 32" xfId="9221"/>
    <cellStyle name="20% - Акцент4 3 33" xfId="9353"/>
    <cellStyle name="20% - Акцент4 3 34" xfId="9442"/>
    <cellStyle name="20% - Акцент4 3 35" xfId="9531"/>
    <cellStyle name="20% - Акцент4 3 36" xfId="9609"/>
    <cellStyle name="20% - Акцент4 3 37" xfId="9646"/>
    <cellStyle name="20% - Акцент4 3 38" xfId="9737"/>
    <cellStyle name="20% - Акцент4 3 39" xfId="9838"/>
    <cellStyle name="20% - Акцент4 3 4" xfId="1113"/>
    <cellStyle name="20% - Акцент4 3 4 2" xfId="4606"/>
    <cellStyle name="20% - Акцент4 3 4 3" xfId="9842"/>
    <cellStyle name="20% - Акцент4 3 40" xfId="10474"/>
    <cellStyle name="20% - Акцент4 3 41" xfId="11237"/>
    <cellStyle name="20% - Акцент4 3 42" xfId="11472"/>
    <cellStyle name="20% - Акцент4 3 43" xfId="11707"/>
    <cellStyle name="20% - Акцент4 3 44" xfId="11942"/>
    <cellStyle name="20% - Акцент4 3 45" xfId="12177"/>
    <cellStyle name="20% - Акцент4 3 46" xfId="12412"/>
    <cellStyle name="20% - Акцент4 3 47" xfId="12647"/>
    <cellStyle name="20% - Акцент4 3 48" xfId="12882"/>
    <cellStyle name="20% - Акцент4 3 49" xfId="13117"/>
    <cellStyle name="20% - Акцент4 3 5" xfId="1114"/>
    <cellStyle name="20% - Акцент4 3 5 2" xfId="4607"/>
    <cellStyle name="20% - Акцент4 3 5 3" xfId="9843"/>
    <cellStyle name="20% - Акцент4 3 50" xfId="13352"/>
    <cellStyle name="20% - Акцент4 3 51" xfId="13587"/>
    <cellStyle name="20% - Акцент4 3 52" xfId="13821"/>
    <cellStyle name="20% - Акцент4 3 53" xfId="14050"/>
    <cellStyle name="20% - Акцент4 3 54" xfId="14278"/>
    <cellStyle name="20% - Акцент4 3 55" xfId="14499"/>
    <cellStyle name="20% - Акцент4 3 56" xfId="14719"/>
    <cellStyle name="20% - Акцент4 3 57" xfId="14925"/>
    <cellStyle name="20% - Акцент4 3 58" xfId="15121"/>
    <cellStyle name="20% - Акцент4 3 59" xfId="15278"/>
    <cellStyle name="20% - Акцент4 3 6" xfId="1115"/>
    <cellStyle name="20% - Акцент4 3 6 2" xfId="4608"/>
    <cellStyle name="20% - Акцент4 3 6 3" xfId="9844"/>
    <cellStyle name="20% - Акцент4 3 60" xfId="15422"/>
    <cellStyle name="20% - Акцент4 3 61" xfId="15498"/>
    <cellStyle name="20% - Акцент4 3 62" xfId="15650"/>
    <cellStyle name="20% - Акцент4 3 63" xfId="15726"/>
    <cellStyle name="20% - Акцент4 3 7" xfId="1116"/>
    <cellStyle name="20% - Акцент4 3 7 2" xfId="4609"/>
    <cellStyle name="20% - Акцент4 3 7 3" xfId="9845"/>
    <cellStyle name="20% - Акцент4 3 8" xfId="1117"/>
    <cellStyle name="20% - Акцент4 3 8 2" xfId="4610"/>
    <cellStyle name="20% - Акцент4 3 8 3" xfId="9846"/>
    <cellStyle name="20% - Акцент4 3 9" xfId="1118"/>
    <cellStyle name="20% - Акцент4 3 9 2" xfId="4611"/>
    <cellStyle name="20% - Акцент4 3 9 3" xfId="9847"/>
    <cellStyle name="20% - Акцент4 3_46EE.2011(v1.0)" xfId="1119"/>
    <cellStyle name="20% — акцент4 30" xfId="6947"/>
    <cellStyle name="20% — акцент4 31" xfId="7150"/>
    <cellStyle name="20% — акцент4 32" xfId="7363"/>
    <cellStyle name="20% — акцент4 33" xfId="7590"/>
    <cellStyle name="20% — акцент4 34" xfId="7813"/>
    <cellStyle name="20% — акцент4 35" xfId="8035"/>
    <cellStyle name="20% — акцент4 36" xfId="8241"/>
    <cellStyle name="20% — акцент4 37" xfId="8438"/>
    <cellStyle name="20% — акцент4 38" xfId="8596"/>
    <cellStyle name="20% — акцент4 39" xfId="8741"/>
    <cellStyle name="20% - Акцент4 4" xfId="1120"/>
    <cellStyle name="20% — акцент4 4" xfId="1121"/>
    <cellStyle name="20% - Акцент4 4 2" xfId="1122"/>
    <cellStyle name="20% - Акцент4 4 2 2" xfId="1123"/>
    <cellStyle name="20% - Акцент4 4 3" xfId="1124"/>
    <cellStyle name="20% - Акцент4 4 3 2" xfId="1125"/>
    <cellStyle name="20% - Акцент4 4_46EE.2011(v1.0)" xfId="1126"/>
    <cellStyle name="20% — акцент4 40" xfId="8803"/>
    <cellStyle name="20% — акцент4 41" xfId="9048"/>
    <cellStyle name="20% — акцент4 42" xfId="9224"/>
    <cellStyle name="20% — акцент4 43" xfId="9357"/>
    <cellStyle name="20% — акцент4 44" xfId="9446"/>
    <cellStyle name="20% — акцент4 45" xfId="9535"/>
    <cellStyle name="20% — акцент4 46" xfId="9613"/>
    <cellStyle name="20% — акцент4 47" xfId="9649"/>
    <cellStyle name="20% — акцент4 48" xfId="9741"/>
    <cellStyle name="20% — акцент4 49" xfId="9826"/>
    <cellStyle name="20% - Акцент4 5" xfId="1127"/>
    <cellStyle name="20% — акцент4 5" xfId="1128"/>
    <cellStyle name="20% - Акцент4 5 2" xfId="1129"/>
    <cellStyle name="20% - Акцент4 5 2 2" xfId="1130"/>
    <cellStyle name="20% - Акцент4 5 3" xfId="1131"/>
    <cellStyle name="20% - Акцент4 5 3 2" xfId="1132"/>
    <cellStyle name="20% - Акцент4 5_46EE.2011(v1.0)" xfId="1133"/>
    <cellStyle name="20% — акцент4 50" xfId="10516"/>
    <cellStyle name="20% — акцент4 51" xfId="11249"/>
    <cellStyle name="20% — акцент4 52" xfId="11484"/>
    <cellStyle name="20% — акцент4 53" xfId="11719"/>
    <cellStyle name="20% — акцент4 54" xfId="11954"/>
    <cellStyle name="20% — акцент4 55" xfId="12189"/>
    <cellStyle name="20% — акцент4 56" xfId="12424"/>
    <cellStyle name="20% — акцент4 57" xfId="12659"/>
    <cellStyle name="20% — акцент4 58" xfId="12894"/>
    <cellStyle name="20% — акцент4 59" xfId="13129"/>
    <cellStyle name="20% - Акцент4 6" xfId="1134"/>
    <cellStyle name="20% — акцент4 6" xfId="1135"/>
    <cellStyle name="20% - Акцент4 6 2" xfId="1136"/>
    <cellStyle name="20% - Акцент4 6 2 2" xfId="1137"/>
    <cellStyle name="20% - Акцент4 6 3" xfId="1138"/>
    <cellStyle name="20% - Акцент4 6 3 2" xfId="1139"/>
    <cellStyle name="20% - Акцент4 6_46EE.2011(v1.0)" xfId="1140"/>
    <cellStyle name="20% — акцент4 60" xfId="13364"/>
    <cellStyle name="20% — акцент4 61" xfId="13599"/>
    <cellStyle name="20% — акцент4 62" xfId="13833"/>
    <cellStyle name="20% — акцент4 63" xfId="14062"/>
    <cellStyle name="20% — акцент4 64" xfId="14290"/>
    <cellStyle name="20% — акцент4 65" xfId="14511"/>
    <cellStyle name="20% — акцент4 66" xfId="14731"/>
    <cellStyle name="20% — акцент4 67" xfId="14937"/>
    <cellStyle name="20% — акцент4 68" xfId="15133"/>
    <cellStyle name="20% — акцент4 69" xfId="15290"/>
    <cellStyle name="20% - Акцент4 7" xfId="1141"/>
    <cellStyle name="20% — акцент4 7" xfId="1142"/>
    <cellStyle name="20% - Акцент4 7 2" xfId="1143"/>
    <cellStyle name="20% - Акцент4 7 2 2" xfId="1144"/>
    <cellStyle name="20% - Акцент4 7 3" xfId="1145"/>
    <cellStyle name="20% - Акцент4 7 3 2" xfId="1146"/>
    <cellStyle name="20% - Акцент4 7_46EE.2011(v1.0)" xfId="1147"/>
    <cellStyle name="20% — акцент4 70" xfId="15434"/>
    <cellStyle name="20% — акцент4 71" xfId="15494"/>
    <cellStyle name="20% — акцент4 72" xfId="15654"/>
    <cellStyle name="20% — акцент4 73" xfId="15730"/>
    <cellStyle name="20% - Акцент4 8" xfId="1148"/>
    <cellStyle name="20% — акцент4 8" xfId="1149"/>
    <cellStyle name="20% - Акцент4 8 2" xfId="1150"/>
    <cellStyle name="20% - Акцент4 8 2 2" xfId="1151"/>
    <cellStyle name="20% - Акцент4 8 3" xfId="1152"/>
    <cellStyle name="20% - Акцент4 8 3 2" xfId="1153"/>
    <cellStyle name="20% - Акцент4 8 4" xfId="1154"/>
    <cellStyle name="20% - Акцент4 8_46EE.2011(v1.0)" xfId="1155"/>
    <cellStyle name="20% - Акцент4 9" xfId="1156"/>
    <cellStyle name="20% — акцент4 9" xfId="1157"/>
    <cellStyle name="20% - Акцент4 9 2" xfId="1158"/>
    <cellStyle name="20% - Акцент4 9 2 2" xfId="1159"/>
    <cellStyle name="20% - Акцент4 9 3" xfId="1160"/>
    <cellStyle name="20% - Акцент4 9 3 2" xfId="1161"/>
    <cellStyle name="20% - Акцент4 9 4" xfId="1162"/>
    <cellStyle name="20% - Акцент4 9_46EE.2011(v1.0)" xfId="1163"/>
    <cellStyle name="20% — акцент4_Расчет тарифа на тэ 2015 СЛФ" xfId="1164"/>
    <cellStyle name="20% — акцент5" xfId="1165"/>
    <cellStyle name="20% - Акцент5 10" xfId="1166"/>
    <cellStyle name="20% — акцент5 10" xfId="1167"/>
    <cellStyle name="20% - Акцент5 10 2" xfId="1168"/>
    <cellStyle name="20% - Акцент5 11" xfId="1169"/>
    <cellStyle name="20% — акцент5 11" xfId="1170"/>
    <cellStyle name="20% - Акцент5 11 2" xfId="1171"/>
    <cellStyle name="20% — акцент5 12" xfId="1172"/>
    <cellStyle name="20% — акцент5 13" xfId="1173"/>
    <cellStyle name="20% — акцент5 14" xfId="1174"/>
    <cellStyle name="20% — акцент5 15" xfId="1175"/>
    <cellStyle name="20% — акцент5 16" xfId="1176"/>
    <cellStyle name="20% — акцент5 17" xfId="1177"/>
    <cellStyle name="20% — акцент5 18" xfId="1178"/>
    <cellStyle name="20% — акцент5 19" xfId="1179"/>
    <cellStyle name="20% - Акцент5 2" xfId="1180"/>
    <cellStyle name="20% — акцент5 2" xfId="1181"/>
    <cellStyle name="20% - Акцент5 2 10" xfId="1182"/>
    <cellStyle name="20% — акцент5 2 10" xfId="6922"/>
    <cellStyle name="20% - Акцент5 2 10 10" xfId="8579"/>
    <cellStyle name="20% - Акцент5 2 10 11" xfId="8724"/>
    <cellStyle name="20% - Акцент5 2 10 12" xfId="9851"/>
    <cellStyle name="20% - Акцент5 2 10 13" xfId="10421"/>
    <cellStyle name="20% - Акцент5 2 10 14" xfId="11223"/>
    <cellStyle name="20% - Акцент5 2 10 15" xfId="11458"/>
    <cellStyle name="20% - Акцент5 2 10 16" xfId="11693"/>
    <cellStyle name="20% - Акцент5 2 10 17" xfId="11928"/>
    <cellStyle name="20% - Акцент5 2 10 18" xfId="12163"/>
    <cellStyle name="20% - Акцент5 2 10 19" xfId="12398"/>
    <cellStyle name="20% - Акцент5 2 10 2" xfId="4615"/>
    <cellStyle name="20% - Акцент5 2 10 20" xfId="12633"/>
    <cellStyle name="20% - Акцент5 2 10 21" xfId="12868"/>
    <cellStyle name="20% - Акцент5 2 10 22" xfId="13103"/>
    <cellStyle name="20% - Акцент5 2 10 23" xfId="13338"/>
    <cellStyle name="20% - Акцент5 2 10 24" xfId="13573"/>
    <cellStyle name="20% - Акцент5 2 10 25" xfId="13807"/>
    <cellStyle name="20% - Акцент5 2 10 26" xfId="14036"/>
    <cellStyle name="20% - Акцент5 2 10 27" xfId="14264"/>
    <cellStyle name="20% - Акцент5 2 10 28" xfId="14485"/>
    <cellStyle name="20% - Акцент5 2 10 29" xfId="14705"/>
    <cellStyle name="20% - Акцент5 2 10 3" xfId="7124"/>
    <cellStyle name="20% - Акцент5 2 10 30" xfId="14915"/>
    <cellStyle name="20% - Акцент5 2 10 31" xfId="15109"/>
    <cellStyle name="20% - Акцент5 2 10 32" xfId="15273"/>
    <cellStyle name="20% - Акцент5 2 10 33" xfId="15417"/>
    <cellStyle name="20% - Акцент5 2 10 4" xfId="7337"/>
    <cellStyle name="20% - Акцент5 2 10 5" xfId="7564"/>
    <cellStyle name="20% - Акцент5 2 10 6" xfId="7787"/>
    <cellStyle name="20% - Акцент5 2 10 7" xfId="8009"/>
    <cellStyle name="20% - Акцент5 2 10 8" xfId="8218"/>
    <cellStyle name="20% - Акцент5 2 10 9" xfId="8415"/>
    <cellStyle name="20% - Акцент5 2 11" xfId="4613"/>
    <cellStyle name="20% — акцент5 2 11" xfId="7125"/>
    <cellStyle name="20% - Акцент5 2 12" xfId="5517"/>
    <cellStyle name="20% — акцент5 2 12" xfId="7338"/>
    <cellStyle name="20% - Акцент5 2 13" xfId="6111"/>
    <cellStyle name="20% — акцент5 2 13" xfId="7565"/>
    <cellStyle name="20% - Акцент5 2 14" xfId="5352"/>
    <cellStyle name="20% — акцент5 2 14" xfId="7788"/>
    <cellStyle name="20% - Акцент5 2 15" xfId="6311"/>
    <cellStyle name="20% — акцент5 2 15" xfId="8010"/>
    <cellStyle name="20% - Акцент5 2 16" xfId="6438"/>
    <cellStyle name="20% — акцент5 2 16" xfId="8219"/>
    <cellStyle name="20% - Акцент5 2 17" xfId="6583"/>
    <cellStyle name="20% — акцент5 2 17" xfId="8416"/>
    <cellStyle name="20% - Акцент5 2 18" xfId="6746"/>
    <cellStyle name="20% — акцент5 2 18" xfId="8580"/>
    <cellStyle name="20% - Акцент5 2 19" xfId="6923"/>
    <cellStyle name="20% — акцент5 2 19" xfId="8725"/>
    <cellStyle name="20% - Акцент5 2 2" xfId="1183"/>
    <cellStyle name="20% — акцент5 2 2" xfId="4614"/>
    <cellStyle name="20% - Акцент5 2 2 10" xfId="6743"/>
    <cellStyle name="20% - Акцент5 2 2 11" xfId="6920"/>
    <cellStyle name="20% - Акцент5 2 2 12" xfId="7123"/>
    <cellStyle name="20% - Акцент5 2 2 13" xfId="7336"/>
    <cellStyle name="20% - Акцент5 2 2 14" xfId="7563"/>
    <cellStyle name="20% - Акцент5 2 2 15" xfId="7786"/>
    <cellStyle name="20% - Акцент5 2 2 16" xfId="8008"/>
    <cellStyle name="20% - Акцент5 2 2 17" xfId="8217"/>
    <cellStyle name="20% - Акцент5 2 2 18" xfId="8414"/>
    <cellStyle name="20% - Акцент5 2 2 19" xfId="8578"/>
    <cellStyle name="20% - Акцент5 2 2 2" xfId="1184"/>
    <cellStyle name="20% - Акцент5 2 2 20" xfId="8723"/>
    <cellStyle name="20% - Акцент5 2 2 21" xfId="8812"/>
    <cellStyle name="20% - Акцент5 2 2 22" xfId="9057"/>
    <cellStyle name="20% - Акцент5 2 2 23" xfId="9216"/>
    <cellStyle name="20% - Акцент5 2 2 24" xfId="9348"/>
    <cellStyle name="20% - Акцент5 2 2 25" xfId="9437"/>
    <cellStyle name="20% - Акцент5 2 2 26" xfId="9526"/>
    <cellStyle name="20% - Акцент5 2 2 27" xfId="9605"/>
    <cellStyle name="20% - Акцент5 2 2 28" xfId="9642"/>
    <cellStyle name="20% - Акцент5 2 2 29" xfId="9733"/>
    <cellStyle name="20% - Акцент5 2 2 3" xfId="4616"/>
    <cellStyle name="20% - Акцент5 2 2 30" xfId="9852"/>
    <cellStyle name="20% - Акцент5 2 2 31" xfId="10419"/>
    <cellStyle name="20% - Акцент5 2 2 32" xfId="11222"/>
    <cellStyle name="20% - Акцент5 2 2 33" xfId="11457"/>
    <cellStyle name="20% - Акцент5 2 2 34" xfId="11692"/>
    <cellStyle name="20% - Акцент5 2 2 35" xfId="11927"/>
    <cellStyle name="20% - Акцент5 2 2 36" xfId="12162"/>
    <cellStyle name="20% - Акцент5 2 2 37" xfId="12397"/>
    <cellStyle name="20% - Акцент5 2 2 38" xfId="12632"/>
    <cellStyle name="20% - Акцент5 2 2 39" xfId="12867"/>
    <cellStyle name="20% - Акцент5 2 2 4" xfId="5520"/>
    <cellStyle name="20% - Акцент5 2 2 40" xfId="13102"/>
    <cellStyle name="20% - Акцент5 2 2 41" xfId="13337"/>
    <cellStyle name="20% - Акцент5 2 2 42" xfId="13572"/>
    <cellStyle name="20% - Акцент5 2 2 43" xfId="13806"/>
    <cellStyle name="20% - Акцент5 2 2 44" xfId="14035"/>
    <cellStyle name="20% - Акцент5 2 2 45" xfId="14263"/>
    <cellStyle name="20% - Акцент5 2 2 46" xfId="14484"/>
    <cellStyle name="20% - Акцент5 2 2 47" xfId="14704"/>
    <cellStyle name="20% - Акцент5 2 2 48" xfId="14914"/>
    <cellStyle name="20% - Акцент5 2 2 49" xfId="15108"/>
    <cellStyle name="20% - Акцент5 2 2 5" xfId="6108"/>
    <cellStyle name="20% - Акцент5 2 2 50" xfId="15272"/>
    <cellStyle name="20% - Акцент5 2 2 51" xfId="15416"/>
    <cellStyle name="20% - Акцент5 2 2 52" xfId="15503"/>
    <cellStyle name="20% - Акцент5 2 2 53" xfId="15646"/>
    <cellStyle name="20% - Акцент5 2 2 54" xfId="15722"/>
    <cellStyle name="20% - Акцент5 2 2 6" xfId="5348"/>
    <cellStyle name="20% - Акцент5 2 2 7" xfId="6308"/>
    <cellStyle name="20% - Акцент5 2 2 8" xfId="6435"/>
    <cellStyle name="20% - Акцент5 2 2 9" xfId="6580"/>
    <cellStyle name="20% - Акцент5 2 20" xfId="7126"/>
    <cellStyle name="20% — акцент5 2 20" xfId="8811"/>
    <cellStyle name="20% - Акцент5 2 21" xfId="7339"/>
    <cellStyle name="20% — акцент5 2 21" xfId="9056"/>
    <cellStyle name="20% - Акцент5 2 22" xfId="7566"/>
    <cellStyle name="20% — акцент5 2 22" xfId="9217"/>
    <cellStyle name="20% - Акцент5 2 23" xfId="7789"/>
    <cellStyle name="20% — акцент5 2 23" xfId="9349"/>
    <cellStyle name="20% - Акцент5 2 24" xfId="8011"/>
    <cellStyle name="20% — акцент5 2 24" xfId="9438"/>
    <cellStyle name="20% - Акцент5 2 25" xfId="8220"/>
    <cellStyle name="20% — акцент5 2 25" xfId="9527"/>
    <cellStyle name="20% - Акцент5 2 26" xfId="8417"/>
    <cellStyle name="20% — акцент5 2 26" xfId="9606"/>
    <cellStyle name="20% - Акцент5 2 27" xfId="8581"/>
    <cellStyle name="20% — акцент5 2 27" xfId="9643"/>
    <cellStyle name="20% - Акцент5 2 28" xfId="8726"/>
    <cellStyle name="20% — акцент5 2 28" xfId="9734"/>
    <cellStyle name="20% - Акцент5 2 29" xfId="8810"/>
    <cellStyle name="20% — акцент5 2 29" xfId="9850"/>
    <cellStyle name="20% - Акцент5 2 3" xfId="1185"/>
    <cellStyle name="20% — акцент5 2 3" xfId="5518"/>
    <cellStyle name="20% - Акцент5 2 3 10" xfId="6919"/>
    <cellStyle name="20% - Акцент5 2 3 11" xfId="7122"/>
    <cellStyle name="20% - Акцент5 2 3 12" xfId="7335"/>
    <cellStyle name="20% - Акцент5 2 3 13" xfId="7562"/>
    <cellStyle name="20% - Акцент5 2 3 14" xfId="7785"/>
    <cellStyle name="20% - Акцент5 2 3 15" xfId="8007"/>
    <cellStyle name="20% - Акцент5 2 3 16" xfId="8216"/>
    <cellStyle name="20% - Акцент5 2 3 17" xfId="8413"/>
    <cellStyle name="20% - Акцент5 2 3 18" xfId="8577"/>
    <cellStyle name="20% - Акцент5 2 3 19" xfId="8722"/>
    <cellStyle name="20% - Акцент5 2 3 2" xfId="1186"/>
    <cellStyle name="20% - Акцент5 2 3 20" xfId="9853"/>
    <cellStyle name="20% - Акцент5 2 3 21" xfId="10411"/>
    <cellStyle name="20% - Акцент5 2 3 22" xfId="11221"/>
    <cellStyle name="20% - Акцент5 2 3 23" xfId="11456"/>
    <cellStyle name="20% - Акцент5 2 3 24" xfId="11691"/>
    <cellStyle name="20% - Акцент5 2 3 25" xfId="11926"/>
    <cellStyle name="20% - Акцент5 2 3 26" xfId="12161"/>
    <cellStyle name="20% - Акцент5 2 3 27" xfId="12396"/>
    <cellStyle name="20% - Акцент5 2 3 28" xfId="12631"/>
    <cellStyle name="20% - Акцент5 2 3 29" xfId="12866"/>
    <cellStyle name="20% - Акцент5 2 3 3" xfId="4617"/>
    <cellStyle name="20% - Акцент5 2 3 30" xfId="13101"/>
    <cellStyle name="20% - Акцент5 2 3 31" xfId="13336"/>
    <cellStyle name="20% - Акцент5 2 3 32" xfId="13571"/>
    <cellStyle name="20% - Акцент5 2 3 33" xfId="13805"/>
    <cellStyle name="20% - Акцент5 2 3 34" xfId="14034"/>
    <cellStyle name="20% - Акцент5 2 3 35" xfId="14262"/>
    <cellStyle name="20% - Акцент5 2 3 36" xfId="14483"/>
    <cellStyle name="20% - Акцент5 2 3 37" xfId="14703"/>
    <cellStyle name="20% - Акцент5 2 3 38" xfId="14913"/>
    <cellStyle name="20% - Акцент5 2 3 39" xfId="15107"/>
    <cellStyle name="20% - Акцент5 2 3 4" xfId="6107"/>
    <cellStyle name="20% - Акцент5 2 3 40" xfId="15271"/>
    <cellStyle name="20% - Акцент5 2 3 41" xfId="15415"/>
    <cellStyle name="20% - Акцент5 2 3 5" xfId="5347"/>
    <cellStyle name="20% - Акцент5 2 3 6" xfId="6307"/>
    <cellStyle name="20% - Акцент5 2 3 7" xfId="6434"/>
    <cellStyle name="20% - Акцент5 2 3 8" xfId="6579"/>
    <cellStyle name="20% - Акцент5 2 3 9" xfId="6742"/>
    <cellStyle name="20% - Акцент5 2 30" xfId="9055"/>
    <cellStyle name="20% — акцент5 2 30" xfId="10429"/>
    <cellStyle name="20% - Акцент5 2 31" xfId="9218"/>
    <cellStyle name="20% — акцент5 2 31" xfId="11224"/>
    <cellStyle name="20% - Акцент5 2 32" xfId="9350"/>
    <cellStyle name="20% — акцент5 2 32" xfId="11459"/>
    <cellStyle name="20% - Акцент5 2 33" xfId="9439"/>
    <cellStyle name="20% — акцент5 2 33" xfId="11694"/>
    <cellStyle name="20% - Акцент5 2 34" xfId="9528"/>
    <cellStyle name="20% — акцент5 2 34" xfId="11929"/>
    <cellStyle name="20% - Акцент5 2 35" xfId="9607"/>
    <cellStyle name="20% — акцент5 2 35" xfId="12164"/>
    <cellStyle name="20% - Акцент5 2 36" xfId="9644"/>
    <cellStyle name="20% — акцент5 2 36" xfId="12399"/>
    <cellStyle name="20% - Акцент5 2 37" xfId="9735"/>
    <cellStyle name="20% — акцент5 2 37" xfId="12634"/>
    <cellStyle name="20% - Акцент5 2 38" xfId="9849"/>
    <cellStyle name="20% — акцент5 2 38" xfId="12869"/>
    <cellStyle name="20% - Акцент5 2 39" xfId="10430"/>
    <cellStyle name="20% — акцент5 2 39" xfId="13104"/>
    <cellStyle name="20% - Акцент5 2 4" xfId="1187"/>
    <cellStyle name="20% — акцент5 2 4" xfId="6110"/>
    <cellStyle name="20% - Акцент5 2 4 10" xfId="7334"/>
    <cellStyle name="20% - Акцент5 2 4 11" xfId="7561"/>
    <cellStyle name="20% - Акцент5 2 4 12" xfId="7784"/>
    <cellStyle name="20% - Акцент5 2 4 13" xfId="8006"/>
    <cellStyle name="20% - Акцент5 2 4 14" xfId="8215"/>
    <cellStyle name="20% - Акцент5 2 4 15" xfId="8412"/>
    <cellStyle name="20% - Акцент5 2 4 16" xfId="8576"/>
    <cellStyle name="20% - Акцент5 2 4 17" xfId="8721"/>
    <cellStyle name="20% - Акцент5 2 4 18" xfId="9854"/>
    <cellStyle name="20% - Акцент5 2 4 19" xfId="10409"/>
    <cellStyle name="20% - Акцент5 2 4 2" xfId="4618"/>
    <cellStyle name="20% - Акцент5 2 4 20" xfId="11220"/>
    <cellStyle name="20% - Акцент5 2 4 21" xfId="11455"/>
    <cellStyle name="20% - Акцент5 2 4 22" xfId="11690"/>
    <cellStyle name="20% - Акцент5 2 4 23" xfId="11925"/>
    <cellStyle name="20% - Акцент5 2 4 24" xfId="12160"/>
    <cellStyle name="20% - Акцент5 2 4 25" xfId="12395"/>
    <cellStyle name="20% - Акцент5 2 4 26" xfId="12630"/>
    <cellStyle name="20% - Акцент5 2 4 27" xfId="12865"/>
    <cellStyle name="20% - Акцент5 2 4 28" xfId="13100"/>
    <cellStyle name="20% - Акцент5 2 4 29" xfId="13335"/>
    <cellStyle name="20% - Акцент5 2 4 3" xfId="5346"/>
    <cellStyle name="20% - Акцент5 2 4 30" xfId="13570"/>
    <cellStyle name="20% - Акцент5 2 4 31" xfId="13804"/>
    <cellStyle name="20% - Акцент5 2 4 32" xfId="14033"/>
    <cellStyle name="20% - Акцент5 2 4 33" xfId="14261"/>
    <cellStyle name="20% - Акцент5 2 4 34" xfId="14482"/>
    <cellStyle name="20% - Акцент5 2 4 35" xfId="14702"/>
    <cellStyle name="20% - Акцент5 2 4 36" xfId="14912"/>
    <cellStyle name="20% - Акцент5 2 4 37" xfId="15106"/>
    <cellStyle name="20% - Акцент5 2 4 38" xfId="15270"/>
    <cellStyle name="20% - Акцент5 2 4 39" xfId="15414"/>
    <cellStyle name="20% - Акцент5 2 4 4" xfId="6306"/>
    <cellStyle name="20% - Акцент5 2 4 5" xfId="6433"/>
    <cellStyle name="20% - Акцент5 2 4 6" xfId="6578"/>
    <cellStyle name="20% - Акцент5 2 4 7" xfId="6741"/>
    <cellStyle name="20% - Акцент5 2 4 8" xfId="6918"/>
    <cellStyle name="20% - Акцент5 2 4 9" xfId="7121"/>
    <cellStyle name="20% - Акцент5 2 40" xfId="11225"/>
    <cellStyle name="20% — акцент5 2 40" xfId="13339"/>
    <cellStyle name="20% - Акцент5 2 41" xfId="11460"/>
    <cellStyle name="20% — акцент5 2 41" xfId="13574"/>
    <cellStyle name="20% - Акцент5 2 42" xfId="11695"/>
    <cellStyle name="20% — акцент5 2 42" xfId="13808"/>
    <cellStyle name="20% - Акцент5 2 43" xfId="11930"/>
    <cellStyle name="20% — акцент5 2 43" xfId="14037"/>
    <cellStyle name="20% - Акцент5 2 44" xfId="12165"/>
    <cellStyle name="20% — акцент5 2 44" xfId="14265"/>
    <cellStyle name="20% - Акцент5 2 45" xfId="12400"/>
    <cellStyle name="20% — акцент5 2 45" xfId="14486"/>
    <cellStyle name="20% - Акцент5 2 46" xfId="12635"/>
    <cellStyle name="20% — акцент5 2 46" xfId="14706"/>
    <cellStyle name="20% - Акцент5 2 47" xfId="12870"/>
    <cellStyle name="20% — акцент5 2 47" xfId="14916"/>
    <cellStyle name="20% - Акцент5 2 48" xfId="13105"/>
    <cellStyle name="20% — акцент5 2 48" xfId="15110"/>
    <cellStyle name="20% - Акцент5 2 49" xfId="13340"/>
    <cellStyle name="20% — акцент5 2 49" xfId="15274"/>
    <cellStyle name="20% - Акцент5 2 5" xfId="1188"/>
    <cellStyle name="20% — акцент5 2 5" xfId="5350"/>
    <cellStyle name="20% - Акцент5 2 5 10" xfId="7560"/>
    <cellStyle name="20% - Акцент5 2 5 11" xfId="7783"/>
    <cellStyle name="20% - Акцент5 2 5 12" xfId="8005"/>
    <cellStyle name="20% - Акцент5 2 5 13" xfId="8214"/>
    <cellStyle name="20% - Акцент5 2 5 14" xfId="8411"/>
    <cellStyle name="20% - Акцент5 2 5 15" xfId="8575"/>
    <cellStyle name="20% - Акцент5 2 5 16" xfId="8720"/>
    <cellStyle name="20% - Акцент5 2 5 17" xfId="9855"/>
    <cellStyle name="20% - Акцент5 2 5 18" xfId="10408"/>
    <cellStyle name="20% - Акцент5 2 5 19" xfId="11219"/>
    <cellStyle name="20% - Акцент5 2 5 2" xfId="4619"/>
    <cellStyle name="20% - Акцент5 2 5 20" xfId="11454"/>
    <cellStyle name="20% - Акцент5 2 5 21" xfId="11689"/>
    <cellStyle name="20% - Акцент5 2 5 22" xfId="11924"/>
    <cellStyle name="20% - Акцент5 2 5 23" xfId="12159"/>
    <cellStyle name="20% - Акцент5 2 5 24" xfId="12394"/>
    <cellStyle name="20% - Акцент5 2 5 25" xfId="12629"/>
    <cellStyle name="20% - Акцент5 2 5 26" xfId="12864"/>
    <cellStyle name="20% - Акцент5 2 5 27" xfId="13099"/>
    <cellStyle name="20% - Акцент5 2 5 28" xfId="13334"/>
    <cellStyle name="20% - Акцент5 2 5 29" xfId="13569"/>
    <cellStyle name="20% - Акцент5 2 5 3" xfId="6305"/>
    <cellStyle name="20% - Акцент5 2 5 30" xfId="13803"/>
    <cellStyle name="20% - Акцент5 2 5 31" xfId="14032"/>
    <cellStyle name="20% - Акцент5 2 5 32" xfId="14260"/>
    <cellStyle name="20% - Акцент5 2 5 33" xfId="14481"/>
    <cellStyle name="20% - Акцент5 2 5 34" xfId="14701"/>
    <cellStyle name="20% - Акцент5 2 5 35" xfId="14911"/>
    <cellStyle name="20% - Акцент5 2 5 36" xfId="15105"/>
    <cellStyle name="20% - Акцент5 2 5 37" xfId="15269"/>
    <cellStyle name="20% - Акцент5 2 5 38" xfId="15413"/>
    <cellStyle name="20% - Акцент5 2 5 4" xfId="6432"/>
    <cellStyle name="20% - Акцент5 2 5 5" xfId="6577"/>
    <cellStyle name="20% - Акцент5 2 5 6" xfId="6740"/>
    <cellStyle name="20% - Акцент5 2 5 7" xfId="6917"/>
    <cellStyle name="20% - Акцент5 2 5 8" xfId="7120"/>
    <cellStyle name="20% - Акцент5 2 5 9" xfId="7333"/>
    <cellStyle name="20% - Акцент5 2 50" xfId="13575"/>
    <cellStyle name="20% — акцент5 2 50" xfId="15418"/>
    <cellStyle name="20% - Акцент5 2 51" xfId="13809"/>
    <cellStyle name="20% — акцент5 2 51" xfId="15502"/>
    <cellStyle name="20% - Акцент5 2 52" xfId="14038"/>
    <cellStyle name="20% — акцент5 2 52" xfId="15647"/>
    <cellStyle name="20% - Акцент5 2 53" xfId="14266"/>
    <cellStyle name="20% — акцент5 2 53" xfId="15723"/>
    <cellStyle name="20% - Акцент5 2 54" xfId="14487"/>
    <cellStyle name="20% - Акцент5 2 55" xfId="14707"/>
    <cellStyle name="20% - Акцент5 2 56" xfId="14917"/>
    <cellStyle name="20% - Акцент5 2 57" xfId="15111"/>
    <cellStyle name="20% - Акцент5 2 58" xfId="15275"/>
    <cellStyle name="20% - Акцент5 2 59" xfId="15419"/>
    <cellStyle name="20% - Акцент5 2 6" xfId="1189"/>
    <cellStyle name="20% — акцент5 2 6" xfId="6310"/>
    <cellStyle name="20% - Акцент5 2 6 10" xfId="7782"/>
    <cellStyle name="20% - Акцент5 2 6 11" xfId="8004"/>
    <cellStyle name="20% - Акцент5 2 6 12" xfId="8213"/>
    <cellStyle name="20% - Акцент5 2 6 13" xfId="8410"/>
    <cellStyle name="20% - Акцент5 2 6 14" xfId="8574"/>
    <cellStyle name="20% - Акцент5 2 6 15" xfId="8719"/>
    <cellStyle name="20% - Акцент5 2 6 16" xfId="9856"/>
    <cellStyle name="20% - Акцент5 2 6 17" xfId="10400"/>
    <cellStyle name="20% - Акцент5 2 6 18" xfId="11218"/>
    <cellStyle name="20% - Акцент5 2 6 19" xfId="11453"/>
    <cellStyle name="20% - Акцент5 2 6 2" xfId="4620"/>
    <cellStyle name="20% - Акцент5 2 6 20" xfId="11688"/>
    <cellStyle name="20% - Акцент5 2 6 21" xfId="11923"/>
    <cellStyle name="20% - Акцент5 2 6 22" xfId="12158"/>
    <cellStyle name="20% - Акцент5 2 6 23" xfId="12393"/>
    <cellStyle name="20% - Акцент5 2 6 24" xfId="12628"/>
    <cellStyle name="20% - Акцент5 2 6 25" xfId="12863"/>
    <cellStyle name="20% - Акцент5 2 6 26" xfId="13098"/>
    <cellStyle name="20% - Акцент5 2 6 27" xfId="13333"/>
    <cellStyle name="20% - Акцент5 2 6 28" xfId="13568"/>
    <cellStyle name="20% - Акцент5 2 6 29" xfId="13802"/>
    <cellStyle name="20% - Акцент5 2 6 3" xfId="6431"/>
    <cellStyle name="20% - Акцент5 2 6 30" xfId="14031"/>
    <cellStyle name="20% - Акцент5 2 6 31" xfId="14259"/>
    <cellStyle name="20% - Акцент5 2 6 32" xfId="14480"/>
    <cellStyle name="20% - Акцент5 2 6 33" xfId="14700"/>
    <cellStyle name="20% - Акцент5 2 6 34" xfId="14910"/>
    <cellStyle name="20% - Акцент5 2 6 35" xfId="15104"/>
    <cellStyle name="20% - Акцент5 2 6 36" xfId="15268"/>
    <cellStyle name="20% - Акцент5 2 6 37" xfId="15412"/>
    <cellStyle name="20% - Акцент5 2 6 4" xfId="6576"/>
    <cellStyle name="20% - Акцент5 2 6 5" xfId="6739"/>
    <cellStyle name="20% - Акцент5 2 6 6" xfId="6916"/>
    <cellStyle name="20% - Акцент5 2 6 7" xfId="7119"/>
    <cellStyle name="20% - Акцент5 2 6 8" xfId="7332"/>
    <cellStyle name="20% - Акцент5 2 6 9" xfId="7559"/>
    <cellStyle name="20% - Акцент5 2 60" xfId="15501"/>
    <cellStyle name="20% - Акцент5 2 61" xfId="15648"/>
    <cellStyle name="20% - Акцент5 2 62" xfId="15724"/>
    <cellStyle name="20% - Акцент5 2 7" xfId="1190"/>
    <cellStyle name="20% — акцент5 2 7" xfId="6437"/>
    <cellStyle name="20% - Акцент5 2 7 10" xfId="8003"/>
    <cellStyle name="20% - Акцент5 2 7 11" xfId="8212"/>
    <cellStyle name="20% - Акцент5 2 7 12" xfId="8409"/>
    <cellStyle name="20% - Акцент5 2 7 13" xfId="8573"/>
    <cellStyle name="20% - Акцент5 2 7 14" xfId="8718"/>
    <cellStyle name="20% - Акцент5 2 7 15" xfId="9857"/>
    <cellStyle name="20% - Акцент5 2 7 16" xfId="10398"/>
    <cellStyle name="20% - Акцент5 2 7 17" xfId="11217"/>
    <cellStyle name="20% - Акцент5 2 7 18" xfId="11452"/>
    <cellStyle name="20% - Акцент5 2 7 19" xfId="11687"/>
    <cellStyle name="20% - Акцент5 2 7 2" xfId="4621"/>
    <cellStyle name="20% - Акцент5 2 7 20" xfId="11922"/>
    <cellStyle name="20% - Акцент5 2 7 21" xfId="12157"/>
    <cellStyle name="20% - Акцент5 2 7 22" xfId="12392"/>
    <cellStyle name="20% - Акцент5 2 7 23" xfId="12627"/>
    <cellStyle name="20% - Акцент5 2 7 24" xfId="12862"/>
    <cellStyle name="20% - Акцент5 2 7 25" xfId="13097"/>
    <cellStyle name="20% - Акцент5 2 7 26" xfId="13332"/>
    <cellStyle name="20% - Акцент5 2 7 27" xfId="13567"/>
    <cellStyle name="20% - Акцент5 2 7 28" xfId="13801"/>
    <cellStyle name="20% - Акцент5 2 7 29" xfId="14030"/>
    <cellStyle name="20% - Акцент5 2 7 3" xfId="6575"/>
    <cellStyle name="20% - Акцент5 2 7 30" xfId="14258"/>
    <cellStyle name="20% - Акцент5 2 7 31" xfId="14479"/>
    <cellStyle name="20% - Акцент5 2 7 32" xfId="14699"/>
    <cellStyle name="20% - Акцент5 2 7 33" xfId="14909"/>
    <cellStyle name="20% - Акцент5 2 7 34" xfId="15103"/>
    <cellStyle name="20% - Акцент5 2 7 35" xfId="15267"/>
    <cellStyle name="20% - Акцент5 2 7 36" xfId="15411"/>
    <cellStyle name="20% - Акцент5 2 7 4" xfId="6738"/>
    <cellStyle name="20% - Акцент5 2 7 5" xfId="6915"/>
    <cellStyle name="20% - Акцент5 2 7 6" xfId="7118"/>
    <cellStyle name="20% - Акцент5 2 7 7" xfId="7331"/>
    <cellStyle name="20% - Акцент5 2 7 8" xfId="7558"/>
    <cellStyle name="20% - Акцент5 2 7 9" xfId="7781"/>
    <cellStyle name="20% - Акцент5 2 8" xfId="1191"/>
    <cellStyle name="20% — акцент5 2 8" xfId="6582"/>
    <cellStyle name="20% - Акцент5 2 8 10" xfId="8211"/>
    <cellStyle name="20% - Акцент5 2 8 11" xfId="8408"/>
    <cellStyle name="20% - Акцент5 2 8 12" xfId="8572"/>
    <cellStyle name="20% - Акцент5 2 8 13" xfId="8717"/>
    <cellStyle name="20% - Акцент5 2 8 14" xfId="9858"/>
    <cellStyle name="20% - Акцент5 2 8 15" xfId="10390"/>
    <cellStyle name="20% - Акцент5 2 8 16" xfId="11216"/>
    <cellStyle name="20% - Акцент5 2 8 17" xfId="11451"/>
    <cellStyle name="20% - Акцент5 2 8 18" xfId="11686"/>
    <cellStyle name="20% - Акцент5 2 8 19" xfId="11921"/>
    <cellStyle name="20% - Акцент5 2 8 2" xfId="4622"/>
    <cellStyle name="20% - Акцент5 2 8 20" xfId="12156"/>
    <cellStyle name="20% - Акцент5 2 8 21" xfId="12391"/>
    <cellStyle name="20% - Акцент5 2 8 22" xfId="12626"/>
    <cellStyle name="20% - Акцент5 2 8 23" xfId="12861"/>
    <cellStyle name="20% - Акцент5 2 8 24" xfId="13096"/>
    <cellStyle name="20% - Акцент5 2 8 25" xfId="13331"/>
    <cellStyle name="20% - Акцент5 2 8 26" xfId="13566"/>
    <cellStyle name="20% - Акцент5 2 8 27" xfId="13800"/>
    <cellStyle name="20% - Акцент5 2 8 28" xfId="14029"/>
    <cellStyle name="20% - Акцент5 2 8 29" xfId="14257"/>
    <cellStyle name="20% - Акцент5 2 8 3" xfId="6737"/>
    <cellStyle name="20% - Акцент5 2 8 30" xfId="14478"/>
    <cellStyle name="20% - Акцент5 2 8 31" xfId="14698"/>
    <cellStyle name="20% - Акцент5 2 8 32" xfId="14908"/>
    <cellStyle name="20% - Акцент5 2 8 33" xfId="15102"/>
    <cellStyle name="20% - Акцент5 2 8 34" xfId="15266"/>
    <cellStyle name="20% - Акцент5 2 8 35" xfId="15410"/>
    <cellStyle name="20% - Акцент5 2 8 4" xfId="6914"/>
    <cellStyle name="20% - Акцент5 2 8 5" xfId="7117"/>
    <cellStyle name="20% - Акцент5 2 8 6" xfId="7330"/>
    <cellStyle name="20% - Акцент5 2 8 7" xfId="7557"/>
    <cellStyle name="20% - Акцент5 2 8 8" xfId="7780"/>
    <cellStyle name="20% - Акцент5 2 8 9" xfId="8002"/>
    <cellStyle name="20% - Акцент5 2 9" xfId="1192"/>
    <cellStyle name="20% — акцент5 2 9" xfId="6745"/>
    <cellStyle name="20% - Акцент5 2 9 10" xfId="8407"/>
    <cellStyle name="20% - Акцент5 2 9 11" xfId="8571"/>
    <cellStyle name="20% - Акцент5 2 9 12" xfId="8716"/>
    <cellStyle name="20% - Акцент5 2 9 13" xfId="9859"/>
    <cellStyle name="20% - Акцент5 2 9 14" xfId="10388"/>
    <cellStyle name="20% - Акцент5 2 9 15" xfId="11215"/>
    <cellStyle name="20% - Акцент5 2 9 16" xfId="11450"/>
    <cellStyle name="20% - Акцент5 2 9 17" xfId="11685"/>
    <cellStyle name="20% - Акцент5 2 9 18" xfId="11920"/>
    <cellStyle name="20% - Акцент5 2 9 19" xfId="12155"/>
    <cellStyle name="20% - Акцент5 2 9 2" xfId="4623"/>
    <cellStyle name="20% - Акцент5 2 9 20" xfId="12390"/>
    <cellStyle name="20% - Акцент5 2 9 21" xfId="12625"/>
    <cellStyle name="20% - Акцент5 2 9 22" xfId="12860"/>
    <cellStyle name="20% - Акцент5 2 9 23" xfId="13095"/>
    <cellStyle name="20% - Акцент5 2 9 24" xfId="13330"/>
    <cellStyle name="20% - Акцент5 2 9 25" xfId="13565"/>
    <cellStyle name="20% - Акцент5 2 9 26" xfId="13799"/>
    <cellStyle name="20% - Акцент5 2 9 27" xfId="14028"/>
    <cellStyle name="20% - Акцент5 2 9 28" xfId="14256"/>
    <cellStyle name="20% - Акцент5 2 9 29" xfId="14477"/>
    <cellStyle name="20% - Акцент5 2 9 3" xfId="6913"/>
    <cellStyle name="20% - Акцент5 2 9 30" xfId="14697"/>
    <cellStyle name="20% - Акцент5 2 9 31" xfId="14907"/>
    <cellStyle name="20% - Акцент5 2 9 32" xfId="15101"/>
    <cellStyle name="20% - Акцент5 2 9 33" xfId="15265"/>
    <cellStyle name="20% - Акцент5 2 9 34" xfId="15409"/>
    <cellStyle name="20% - Акцент5 2 9 4" xfId="7116"/>
    <cellStyle name="20% - Акцент5 2 9 5" xfId="7329"/>
    <cellStyle name="20% - Акцент5 2 9 6" xfId="7556"/>
    <cellStyle name="20% - Акцент5 2 9 7" xfId="7779"/>
    <cellStyle name="20% - Акцент5 2 9 8" xfId="8001"/>
    <cellStyle name="20% - Акцент5 2 9 9" xfId="8210"/>
    <cellStyle name="20% - Акцент5 2_46EE.2011(v1.0)" xfId="1193"/>
    <cellStyle name="20% — акцент5 20" xfId="1194"/>
    <cellStyle name="20% — акцент5 21" xfId="1195"/>
    <cellStyle name="20% — акцент5 22" xfId="4612"/>
    <cellStyle name="20% — акцент5 23" xfId="5516"/>
    <cellStyle name="20% — акцент5 24" xfId="6112"/>
    <cellStyle name="20% — акцент5 25" xfId="6203"/>
    <cellStyle name="20% — акцент5 26" xfId="6312"/>
    <cellStyle name="20% — акцент5 27" xfId="6439"/>
    <cellStyle name="20% — акцент5 28" xfId="6584"/>
    <cellStyle name="20% — акцент5 29" xfId="6747"/>
    <cellStyle name="20% - Акцент5 3" xfId="1196"/>
    <cellStyle name="20% — акцент5 3" xfId="1197"/>
    <cellStyle name="20% - Акцент5 3 10" xfId="1198"/>
    <cellStyle name="20% - Акцент5 3 10 2" xfId="4625"/>
    <cellStyle name="20% - Акцент5 3 10 3" xfId="9861"/>
    <cellStyle name="20% - Акцент5 3 11" xfId="1199"/>
    <cellStyle name="20% - Акцент5 3 12" xfId="4624"/>
    <cellStyle name="20% - Акцент5 3 13" xfId="5528"/>
    <cellStyle name="20% - Акцент5 3 14" xfId="6100"/>
    <cellStyle name="20% - Акцент5 3 15" xfId="5337"/>
    <cellStyle name="20% - Акцент5 3 16" xfId="6300"/>
    <cellStyle name="20% - Акцент5 3 17" xfId="6427"/>
    <cellStyle name="20% - Акцент5 3 18" xfId="6572"/>
    <cellStyle name="20% - Акцент5 3 19" xfId="6735"/>
    <cellStyle name="20% - Акцент5 3 2" xfId="1200"/>
    <cellStyle name="20% - Акцент5 3 2 2" xfId="1201"/>
    <cellStyle name="20% - Акцент5 3 2 3" xfId="4626"/>
    <cellStyle name="20% - Акцент5 3 2 4" xfId="8814"/>
    <cellStyle name="20% - Акцент5 3 20" xfId="6912"/>
    <cellStyle name="20% - Акцент5 3 21" xfId="7115"/>
    <cellStyle name="20% - Акцент5 3 22" xfId="7328"/>
    <cellStyle name="20% - Акцент5 3 23" xfId="7555"/>
    <cellStyle name="20% - Акцент5 3 24" xfId="7778"/>
    <cellStyle name="20% - Акцент5 3 25" xfId="8000"/>
    <cellStyle name="20% - Акцент5 3 26" xfId="8209"/>
    <cellStyle name="20% - Акцент5 3 27" xfId="8406"/>
    <cellStyle name="20% - Акцент5 3 28" xfId="8570"/>
    <cellStyle name="20% - Акцент5 3 29" xfId="8715"/>
    <cellStyle name="20% - Акцент5 3 3" xfId="1202"/>
    <cellStyle name="20% - Акцент5 3 3 2" xfId="1203"/>
    <cellStyle name="20% - Акцент5 3 3 3" xfId="4627"/>
    <cellStyle name="20% - Акцент5 3 3 4" xfId="9863"/>
    <cellStyle name="20% - Акцент5 3 30" xfId="8813"/>
    <cellStyle name="20% - Акцент5 3 31" xfId="9058"/>
    <cellStyle name="20% - Акцент5 3 32" xfId="9215"/>
    <cellStyle name="20% - Акцент5 3 33" xfId="9347"/>
    <cellStyle name="20% - Акцент5 3 34" xfId="9436"/>
    <cellStyle name="20% - Акцент5 3 35" xfId="9525"/>
    <cellStyle name="20% - Акцент5 3 36" xfId="9604"/>
    <cellStyle name="20% - Акцент5 3 37" xfId="9641"/>
    <cellStyle name="20% - Акцент5 3 38" xfId="9732"/>
    <cellStyle name="20% - Акцент5 3 39" xfId="9860"/>
    <cellStyle name="20% - Акцент5 3 4" xfId="1204"/>
    <cellStyle name="20% - Акцент5 3 4 2" xfId="4628"/>
    <cellStyle name="20% - Акцент5 3 4 3" xfId="9864"/>
    <cellStyle name="20% - Акцент5 3 40" xfId="10387"/>
    <cellStyle name="20% - Акцент5 3 41" xfId="11214"/>
    <cellStyle name="20% - Акцент5 3 42" xfId="11449"/>
    <cellStyle name="20% - Акцент5 3 43" xfId="11684"/>
    <cellStyle name="20% - Акцент5 3 44" xfId="11919"/>
    <cellStyle name="20% - Акцент5 3 45" xfId="12154"/>
    <cellStyle name="20% - Акцент5 3 46" xfId="12389"/>
    <cellStyle name="20% - Акцент5 3 47" xfId="12624"/>
    <cellStyle name="20% - Акцент5 3 48" xfId="12859"/>
    <cellStyle name="20% - Акцент5 3 49" xfId="13094"/>
    <cellStyle name="20% - Акцент5 3 5" xfId="1205"/>
    <cellStyle name="20% - Акцент5 3 5 2" xfId="4629"/>
    <cellStyle name="20% - Акцент5 3 5 3" xfId="9865"/>
    <cellStyle name="20% - Акцент5 3 50" xfId="13329"/>
    <cellStyle name="20% - Акцент5 3 51" xfId="13564"/>
    <cellStyle name="20% - Акцент5 3 52" xfId="13798"/>
    <cellStyle name="20% - Акцент5 3 53" xfId="14027"/>
    <cellStyle name="20% - Акцент5 3 54" xfId="14255"/>
    <cellStyle name="20% - Акцент5 3 55" xfId="14476"/>
    <cellStyle name="20% - Акцент5 3 56" xfId="14696"/>
    <cellStyle name="20% - Акцент5 3 57" xfId="14906"/>
    <cellStyle name="20% - Акцент5 3 58" xfId="15100"/>
    <cellStyle name="20% - Акцент5 3 59" xfId="15264"/>
    <cellStyle name="20% - Акцент5 3 6" xfId="1206"/>
    <cellStyle name="20% - Акцент5 3 6 2" xfId="4630"/>
    <cellStyle name="20% - Акцент5 3 6 3" xfId="9866"/>
    <cellStyle name="20% - Акцент5 3 60" xfId="15408"/>
    <cellStyle name="20% - Акцент5 3 61" xfId="15504"/>
    <cellStyle name="20% - Акцент5 3 62" xfId="15645"/>
    <cellStyle name="20% - Акцент5 3 63" xfId="15721"/>
    <cellStyle name="20% - Акцент5 3 7" xfId="1207"/>
    <cellStyle name="20% - Акцент5 3 7 2" xfId="4631"/>
    <cellStyle name="20% - Акцент5 3 7 3" xfId="9867"/>
    <cellStyle name="20% - Акцент5 3 8" xfId="1208"/>
    <cellStyle name="20% - Акцент5 3 8 2" xfId="4632"/>
    <cellStyle name="20% - Акцент5 3 8 3" xfId="9868"/>
    <cellStyle name="20% - Акцент5 3 9" xfId="1209"/>
    <cellStyle name="20% - Акцент5 3 9 2" xfId="4633"/>
    <cellStyle name="20% - Акцент5 3 9 3" xfId="9869"/>
    <cellStyle name="20% - Акцент5 3_46EE.2011(v1.0)" xfId="1210"/>
    <cellStyle name="20% — акцент5 30" xfId="6924"/>
    <cellStyle name="20% — акцент5 31" xfId="7127"/>
    <cellStyle name="20% — акцент5 32" xfId="7340"/>
    <cellStyle name="20% — акцент5 33" xfId="7567"/>
    <cellStyle name="20% — акцент5 34" xfId="7790"/>
    <cellStyle name="20% — акцент5 35" xfId="8012"/>
    <cellStyle name="20% — акцент5 36" xfId="8221"/>
    <cellStyle name="20% — акцент5 37" xfId="8418"/>
    <cellStyle name="20% — акцент5 38" xfId="8582"/>
    <cellStyle name="20% — акцент5 39" xfId="8727"/>
    <cellStyle name="20% - Акцент5 4" xfId="1211"/>
    <cellStyle name="20% — акцент5 4" xfId="1212"/>
    <cellStyle name="20% - Акцент5 4 2" xfId="1213"/>
    <cellStyle name="20% - Акцент5 4 2 2" xfId="1214"/>
    <cellStyle name="20% - Акцент5 4 3" xfId="1215"/>
    <cellStyle name="20% - Акцент5 4 3 2" xfId="1216"/>
    <cellStyle name="20% - Акцент5 4_46EE.2011(v1.0)" xfId="1217"/>
    <cellStyle name="20% — акцент5 40" xfId="8809"/>
    <cellStyle name="20% — акцент5 41" xfId="9054"/>
    <cellStyle name="20% — акцент5 42" xfId="9219"/>
    <cellStyle name="20% — акцент5 43" xfId="9351"/>
    <cellStyle name="20% — акцент5 44" xfId="9440"/>
    <cellStyle name="20% — акцент5 45" xfId="9529"/>
    <cellStyle name="20% — акцент5 46" xfId="9608"/>
    <cellStyle name="20% — акцент5 47" xfId="9645"/>
    <cellStyle name="20% — акцент5 48" xfId="9736"/>
    <cellStyle name="20% — акцент5 49" xfId="9848"/>
    <cellStyle name="20% - Акцент5 5" xfId="1218"/>
    <cellStyle name="20% — акцент5 5" xfId="1219"/>
    <cellStyle name="20% - Акцент5 5 2" xfId="1220"/>
    <cellStyle name="20% - Акцент5 5 2 2" xfId="1221"/>
    <cellStyle name="20% - Акцент5 5 3" xfId="1222"/>
    <cellStyle name="20% - Акцент5 5 3 2" xfId="1223"/>
    <cellStyle name="20% - Акцент5 5_46EE.2011(v1.0)" xfId="1224"/>
    <cellStyle name="20% — акцент5 50" xfId="10432"/>
    <cellStyle name="20% — акцент5 51" xfId="11226"/>
    <cellStyle name="20% — акцент5 52" xfId="11461"/>
    <cellStyle name="20% — акцент5 53" xfId="11696"/>
    <cellStyle name="20% — акцент5 54" xfId="11931"/>
    <cellStyle name="20% — акцент5 55" xfId="12166"/>
    <cellStyle name="20% — акцент5 56" xfId="12401"/>
    <cellStyle name="20% — акцент5 57" xfId="12636"/>
    <cellStyle name="20% — акцент5 58" xfId="12871"/>
    <cellStyle name="20% — акцент5 59" xfId="13106"/>
    <cellStyle name="20% - Акцент5 6" xfId="1225"/>
    <cellStyle name="20% — акцент5 6" xfId="1226"/>
    <cellStyle name="20% - Акцент5 6 2" xfId="1227"/>
    <cellStyle name="20% - Акцент5 6 2 2" xfId="1228"/>
    <cellStyle name="20% - Акцент5 6 3" xfId="1229"/>
    <cellStyle name="20% - Акцент5 6 3 2" xfId="1230"/>
    <cellStyle name="20% - Акцент5 6_46EE.2011(v1.0)" xfId="1231"/>
    <cellStyle name="20% — акцент5 60" xfId="13341"/>
    <cellStyle name="20% — акцент5 61" xfId="13576"/>
    <cellStyle name="20% — акцент5 62" xfId="13810"/>
    <cellStyle name="20% — акцент5 63" xfId="14039"/>
    <cellStyle name="20% — акцент5 64" xfId="14267"/>
    <cellStyle name="20% — акцент5 65" xfId="14488"/>
    <cellStyle name="20% — акцент5 66" xfId="14708"/>
    <cellStyle name="20% — акцент5 67" xfId="14918"/>
    <cellStyle name="20% — акцент5 68" xfId="15112"/>
    <cellStyle name="20% — акцент5 69" xfId="15276"/>
    <cellStyle name="20% - Акцент5 7" xfId="1232"/>
    <cellStyle name="20% — акцент5 7" xfId="1233"/>
    <cellStyle name="20% - Акцент5 7 2" xfId="1234"/>
    <cellStyle name="20% - Акцент5 7 2 2" xfId="1235"/>
    <cellStyle name="20% - Акцент5 7 3" xfId="1236"/>
    <cellStyle name="20% - Акцент5 7 3 2" xfId="1237"/>
    <cellStyle name="20% - Акцент5 7_46EE.2011(v1.0)" xfId="1238"/>
    <cellStyle name="20% — акцент5 70" xfId="15420"/>
    <cellStyle name="20% — акцент5 71" xfId="15500"/>
    <cellStyle name="20% — акцент5 72" xfId="15649"/>
    <cellStyle name="20% — акцент5 73" xfId="15725"/>
    <cellStyle name="20% - Акцент5 8" xfId="1239"/>
    <cellStyle name="20% — акцент5 8" xfId="1240"/>
    <cellStyle name="20% - Акцент5 8 2" xfId="1241"/>
    <cellStyle name="20% - Акцент5 8 2 2" xfId="1242"/>
    <cellStyle name="20% - Акцент5 8 3" xfId="1243"/>
    <cellStyle name="20% - Акцент5 8 3 2" xfId="1244"/>
    <cellStyle name="20% - Акцент5 8 4" xfId="1245"/>
    <cellStyle name="20% - Акцент5 8_46EE.2011(v1.0)" xfId="1246"/>
    <cellStyle name="20% - Акцент5 9" xfId="1247"/>
    <cellStyle name="20% — акцент5 9" xfId="1248"/>
    <cellStyle name="20% - Акцент5 9 2" xfId="1249"/>
    <cellStyle name="20% - Акцент5 9 2 2" xfId="1250"/>
    <cellStyle name="20% - Акцент5 9 3" xfId="1251"/>
    <cellStyle name="20% - Акцент5 9 3 2" xfId="1252"/>
    <cellStyle name="20% - Акцент5 9 4" xfId="1253"/>
    <cellStyle name="20% - Акцент5 9_46EE.2011(v1.0)" xfId="1254"/>
    <cellStyle name="20% — акцент5_Расчет тарифа на тэ 2015 СЛФ" xfId="1255"/>
    <cellStyle name="20% — акцент6" xfId="1256"/>
    <cellStyle name="20% - Акцент6 10" xfId="1257"/>
    <cellStyle name="20% — акцент6 10" xfId="1258"/>
    <cellStyle name="20% - Акцент6 10 2" xfId="1259"/>
    <cellStyle name="20% - Акцент6 11" xfId="1260"/>
    <cellStyle name="20% — акцент6 11" xfId="1261"/>
    <cellStyle name="20% - Акцент6 11 2" xfId="1262"/>
    <cellStyle name="20% — акцент6 12" xfId="1263"/>
    <cellStyle name="20% — акцент6 13" xfId="1264"/>
    <cellStyle name="20% — акцент6 14" xfId="1265"/>
    <cellStyle name="20% — акцент6 15" xfId="1266"/>
    <cellStyle name="20% — акцент6 16" xfId="1267"/>
    <cellStyle name="20% — акцент6 17" xfId="1268"/>
    <cellStyle name="20% — акцент6 18" xfId="1269"/>
    <cellStyle name="20% — акцент6 19" xfId="1270"/>
    <cellStyle name="20% - Акцент6 2" xfId="1271"/>
    <cellStyle name="20% — акцент6 2" xfId="1272"/>
    <cellStyle name="20% - Акцент6 2 10" xfId="1273"/>
    <cellStyle name="20% — акцент6 2 10" xfId="6900"/>
    <cellStyle name="20% - Акцент6 2 10 10" xfId="8566"/>
    <cellStyle name="20% - Акцент6 2 10 11" xfId="8711"/>
    <cellStyle name="20% - Акцент6 2 10 12" xfId="9873"/>
    <cellStyle name="20% - Акцент6 2 10 13" xfId="10327"/>
    <cellStyle name="20% - Акцент6 2 10 14" xfId="11201"/>
    <cellStyle name="20% - Акцент6 2 10 15" xfId="11436"/>
    <cellStyle name="20% - Акцент6 2 10 16" xfId="11671"/>
    <cellStyle name="20% - Акцент6 2 10 17" xfId="11906"/>
    <cellStyle name="20% - Акцент6 2 10 18" xfId="12141"/>
    <cellStyle name="20% - Акцент6 2 10 19" xfId="12376"/>
    <cellStyle name="20% - Акцент6 2 10 2" xfId="4637"/>
    <cellStyle name="20% - Акцент6 2 10 20" xfId="12611"/>
    <cellStyle name="20% - Акцент6 2 10 21" xfId="12846"/>
    <cellStyle name="20% - Акцент6 2 10 22" xfId="13081"/>
    <cellStyle name="20% - Акцент6 2 10 23" xfId="13316"/>
    <cellStyle name="20% - Акцент6 2 10 24" xfId="13551"/>
    <cellStyle name="20% - Акцент6 2 10 25" xfId="13785"/>
    <cellStyle name="20% - Акцент6 2 10 26" xfId="14015"/>
    <cellStyle name="20% - Акцент6 2 10 27" xfId="14243"/>
    <cellStyle name="20% - Акцент6 2 10 28" xfId="14463"/>
    <cellStyle name="20% - Акцент6 2 10 29" xfId="14685"/>
    <cellStyle name="20% - Акцент6 2 10 3" xfId="7102"/>
    <cellStyle name="20% - Акцент6 2 10 30" xfId="14894"/>
    <cellStyle name="20% - Акцент6 2 10 31" xfId="15090"/>
    <cellStyle name="20% - Акцент6 2 10 32" xfId="15260"/>
    <cellStyle name="20% - Акцент6 2 10 33" xfId="15404"/>
    <cellStyle name="20% - Акцент6 2 10 4" xfId="7316"/>
    <cellStyle name="20% - Акцент6 2 10 5" xfId="7543"/>
    <cellStyle name="20% - Акцент6 2 10 6" xfId="7766"/>
    <cellStyle name="20% - Акцент6 2 10 7" xfId="7988"/>
    <cellStyle name="20% - Акцент6 2 10 8" xfId="8198"/>
    <cellStyle name="20% - Акцент6 2 10 9" xfId="8395"/>
    <cellStyle name="20% - Акцент6 2 11" xfId="4635"/>
    <cellStyle name="20% — акцент6 2 11" xfId="7103"/>
    <cellStyle name="20% - Акцент6 2 12" xfId="5539"/>
    <cellStyle name="20% — акцент6 2 12" xfId="7317"/>
    <cellStyle name="20% - Акцент6 2 13" xfId="6089"/>
    <cellStyle name="20% — акцент6 2 13" xfId="7544"/>
    <cellStyle name="20% - Акцент6 2 14" xfId="5322"/>
    <cellStyle name="20% — акцент6 2 14" xfId="7767"/>
    <cellStyle name="20% - Акцент6 2 15" xfId="6192"/>
    <cellStyle name="20% — акцент6 2 15" xfId="7989"/>
    <cellStyle name="20% - Акцент6 2 16" xfId="6416"/>
    <cellStyle name="20% — акцент6 2 16" xfId="8199"/>
    <cellStyle name="20% - Акцент6 2 17" xfId="6561"/>
    <cellStyle name="20% — акцент6 2 17" xfId="8396"/>
    <cellStyle name="20% - Акцент6 2 18" xfId="6724"/>
    <cellStyle name="20% — акцент6 2 18" xfId="8567"/>
    <cellStyle name="20% - Акцент6 2 19" xfId="6901"/>
    <cellStyle name="20% — акцент6 2 19" xfId="8712"/>
    <cellStyle name="20% - Акцент6 2 2" xfId="1274"/>
    <cellStyle name="20% — акцент6 2 2" xfId="4636"/>
    <cellStyle name="20% - Акцент6 2 2 10" xfId="6721"/>
    <cellStyle name="20% - Акцент6 2 2 11" xfId="6898"/>
    <cellStyle name="20% - Акцент6 2 2 12" xfId="7101"/>
    <cellStyle name="20% - Акцент6 2 2 13" xfId="7315"/>
    <cellStyle name="20% - Акцент6 2 2 14" xfId="7542"/>
    <cellStyle name="20% - Акцент6 2 2 15" xfId="7765"/>
    <cellStyle name="20% - Акцент6 2 2 16" xfId="7987"/>
    <cellStyle name="20% - Акцент6 2 2 17" xfId="8197"/>
    <cellStyle name="20% - Акцент6 2 2 18" xfId="8394"/>
    <cellStyle name="20% - Акцент6 2 2 19" xfId="8565"/>
    <cellStyle name="20% - Акцент6 2 2 2" xfId="1275"/>
    <cellStyle name="20% - Акцент6 2 2 20" xfId="8710"/>
    <cellStyle name="20% - Акцент6 2 2 21" xfId="8818"/>
    <cellStyle name="20% - Акцент6 2 2 22" xfId="9063"/>
    <cellStyle name="20% - Акцент6 2 2 23" xfId="9210"/>
    <cellStyle name="20% - Акцент6 2 2 24" xfId="9342"/>
    <cellStyle name="20% - Акцент6 2 2 25" xfId="9431"/>
    <cellStyle name="20% - Акцент6 2 2 26" xfId="9520"/>
    <cellStyle name="20% - Акцент6 2 2 27" xfId="9600"/>
    <cellStyle name="20% - Акцент6 2 2 28" xfId="9637"/>
    <cellStyle name="20% - Акцент6 2 2 29" xfId="9728"/>
    <cellStyle name="20% - Акцент6 2 2 3" xfId="4638"/>
    <cellStyle name="20% - Акцент6 2 2 30" xfId="9874"/>
    <cellStyle name="20% - Акцент6 2 2 31" xfId="10325"/>
    <cellStyle name="20% - Акцент6 2 2 32" xfId="11200"/>
    <cellStyle name="20% - Акцент6 2 2 33" xfId="11435"/>
    <cellStyle name="20% - Акцент6 2 2 34" xfId="11670"/>
    <cellStyle name="20% - Акцент6 2 2 35" xfId="11905"/>
    <cellStyle name="20% - Акцент6 2 2 36" xfId="12140"/>
    <cellStyle name="20% - Акцент6 2 2 37" xfId="12375"/>
    <cellStyle name="20% - Акцент6 2 2 38" xfId="12610"/>
    <cellStyle name="20% - Акцент6 2 2 39" xfId="12845"/>
    <cellStyle name="20% - Акцент6 2 2 4" xfId="5542"/>
    <cellStyle name="20% - Акцент6 2 2 40" xfId="13080"/>
    <cellStyle name="20% - Акцент6 2 2 41" xfId="13315"/>
    <cellStyle name="20% - Акцент6 2 2 42" xfId="13550"/>
    <cellStyle name="20% - Акцент6 2 2 43" xfId="13784"/>
    <cellStyle name="20% - Акцент6 2 2 44" xfId="14014"/>
    <cellStyle name="20% - Акцент6 2 2 45" xfId="14242"/>
    <cellStyle name="20% - Акцент6 2 2 46" xfId="14462"/>
    <cellStyle name="20% - Акцент6 2 2 47" xfId="14684"/>
    <cellStyle name="20% - Акцент6 2 2 48" xfId="14893"/>
    <cellStyle name="20% - Акцент6 2 2 49" xfId="15089"/>
    <cellStyle name="20% - Акцент6 2 2 5" xfId="6086"/>
    <cellStyle name="20% - Акцент6 2 2 50" xfId="15259"/>
    <cellStyle name="20% - Акцент6 2 2 51" xfId="15403"/>
    <cellStyle name="20% - Акцент6 2 2 52" xfId="15509"/>
    <cellStyle name="20% - Акцент6 2 2 53" xfId="15641"/>
    <cellStyle name="20% - Акцент6 2 2 54" xfId="15717"/>
    <cellStyle name="20% - Акцент6 2 2 6" xfId="5318"/>
    <cellStyle name="20% - Акцент6 2 2 7" xfId="6188"/>
    <cellStyle name="20% - Акцент6 2 2 8" xfId="6413"/>
    <cellStyle name="20% - Акцент6 2 2 9" xfId="6558"/>
    <cellStyle name="20% - Акцент6 2 20" xfId="7104"/>
    <cellStyle name="20% — акцент6 2 20" xfId="8817"/>
    <cellStyle name="20% - Акцент6 2 21" xfId="7318"/>
    <cellStyle name="20% — акцент6 2 21" xfId="9062"/>
    <cellStyle name="20% - Акцент6 2 22" xfId="7545"/>
    <cellStyle name="20% — акцент6 2 22" xfId="9211"/>
    <cellStyle name="20% - Акцент6 2 23" xfId="7768"/>
    <cellStyle name="20% — акцент6 2 23" xfId="9343"/>
    <cellStyle name="20% - Акцент6 2 24" xfId="7990"/>
    <cellStyle name="20% — акцент6 2 24" xfId="9432"/>
    <cellStyle name="20% - Акцент6 2 25" xfId="8200"/>
    <cellStyle name="20% — акцент6 2 25" xfId="9521"/>
    <cellStyle name="20% - Акцент6 2 26" xfId="8397"/>
    <cellStyle name="20% — акцент6 2 26" xfId="9601"/>
    <cellStyle name="20% - Акцент6 2 27" xfId="8568"/>
    <cellStyle name="20% — акцент6 2 27" xfId="9638"/>
    <cellStyle name="20% - Акцент6 2 28" xfId="8713"/>
    <cellStyle name="20% — акцент6 2 28" xfId="9729"/>
    <cellStyle name="20% - Акцент6 2 29" xfId="8816"/>
    <cellStyle name="20% — акцент6 2 29" xfId="9872"/>
    <cellStyle name="20% - Акцент6 2 3" xfId="1276"/>
    <cellStyle name="20% — акцент6 2 3" xfId="5540"/>
    <cellStyle name="20% - Акцент6 2 3 10" xfId="6897"/>
    <cellStyle name="20% - Акцент6 2 3 11" xfId="7100"/>
    <cellStyle name="20% - Акцент6 2 3 12" xfId="7314"/>
    <cellStyle name="20% - Акцент6 2 3 13" xfId="7541"/>
    <cellStyle name="20% - Акцент6 2 3 14" xfId="7764"/>
    <cellStyle name="20% - Акцент6 2 3 15" xfId="7986"/>
    <cellStyle name="20% - Акцент6 2 3 16" xfId="8196"/>
    <cellStyle name="20% - Акцент6 2 3 17" xfId="8393"/>
    <cellStyle name="20% - Акцент6 2 3 18" xfId="8564"/>
    <cellStyle name="20% - Акцент6 2 3 19" xfId="8709"/>
    <cellStyle name="20% - Акцент6 2 3 2" xfId="1277"/>
    <cellStyle name="20% - Акцент6 2 3 20" xfId="9875"/>
    <cellStyle name="20% - Акцент6 2 3 21" xfId="10324"/>
    <cellStyle name="20% - Акцент6 2 3 22" xfId="11199"/>
    <cellStyle name="20% - Акцент6 2 3 23" xfId="11434"/>
    <cellStyle name="20% - Акцент6 2 3 24" xfId="11669"/>
    <cellStyle name="20% - Акцент6 2 3 25" xfId="11904"/>
    <cellStyle name="20% - Акцент6 2 3 26" xfId="12139"/>
    <cellStyle name="20% - Акцент6 2 3 27" xfId="12374"/>
    <cellStyle name="20% - Акцент6 2 3 28" xfId="12609"/>
    <cellStyle name="20% - Акцент6 2 3 29" xfId="12844"/>
    <cellStyle name="20% - Акцент6 2 3 3" xfId="4639"/>
    <cellStyle name="20% - Акцент6 2 3 30" xfId="13079"/>
    <cellStyle name="20% - Акцент6 2 3 31" xfId="13314"/>
    <cellStyle name="20% - Акцент6 2 3 32" xfId="13549"/>
    <cellStyle name="20% - Акцент6 2 3 33" xfId="13783"/>
    <cellStyle name="20% - Акцент6 2 3 34" xfId="14013"/>
    <cellStyle name="20% - Акцент6 2 3 35" xfId="14241"/>
    <cellStyle name="20% - Акцент6 2 3 36" xfId="14461"/>
    <cellStyle name="20% - Акцент6 2 3 37" xfId="14683"/>
    <cellStyle name="20% - Акцент6 2 3 38" xfId="14892"/>
    <cellStyle name="20% - Акцент6 2 3 39" xfId="15088"/>
    <cellStyle name="20% - Акцент6 2 3 4" xfId="6085"/>
    <cellStyle name="20% - Акцент6 2 3 40" xfId="15258"/>
    <cellStyle name="20% - Акцент6 2 3 41" xfId="15402"/>
    <cellStyle name="20% - Акцент6 2 3 5" xfId="5317"/>
    <cellStyle name="20% - Акцент6 2 3 6" xfId="6187"/>
    <cellStyle name="20% - Акцент6 2 3 7" xfId="6412"/>
    <cellStyle name="20% - Акцент6 2 3 8" xfId="6557"/>
    <cellStyle name="20% - Акцент6 2 3 9" xfId="6720"/>
    <cellStyle name="20% - Акцент6 2 30" xfId="9061"/>
    <cellStyle name="20% — акцент6 2 30" xfId="10335"/>
    <cellStyle name="20% - Акцент6 2 31" xfId="9212"/>
    <cellStyle name="20% — акцент6 2 31" xfId="11202"/>
    <cellStyle name="20% - Акцент6 2 32" xfId="9344"/>
    <cellStyle name="20% — акцент6 2 32" xfId="11437"/>
    <cellStyle name="20% - Акцент6 2 33" xfId="9433"/>
    <cellStyle name="20% — акцент6 2 33" xfId="11672"/>
    <cellStyle name="20% - Акцент6 2 34" xfId="9522"/>
    <cellStyle name="20% — акцент6 2 34" xfId="11907"/>
    <cellStyle name="20% - Акцент6 2 35" xfId="9602"/>
    <cellStyle name="20% — акцент6 2 35" xfId="12142"/>
    <cellStyle name="20% - Акцент6 2 36" xfId="9639"/>
    <cellStyle name="20% — акцент6 2 36" xfId="12377"/>
    <cellStyle name="20% - Акцент6 2 37" xfId="9730"/>
    <cellStyle name="20% — акцент6 2 37" xfId="12612"/>
    <cellStyle name="20% - Акцент6 2 38" xfId="9871"/>
    <cellStyle name="20% — акцент6 2 38" xfId="12847"/>
    <cellStyle name="20% - Акцент6 2 39" xfId="10337"/>
    <cellStyle name="20% — акцент6 2 39" xfId="13082"/>
    <cellStyle name="20% - Акцент6 2 4" xfId="1278"/>
    <cellStyle name="20% — акцент6 2 4" xfId="6088"/>
    <cellStyle name="20% - Акцент6 2 4 10" xfId="7313"/>
    <cellStyle name="20% - Акцент6 2 4 11" xfId="7540"/>
    <cellStyle name="20% - Акцент6 2 4 12" xfId="7763"/>
    <cellStyle name="20% - Акцент6 2 4 13" xfId="7985"/>
    <cellStyle name="20% - Акцент6 2 4 14" xfId="8195"/>
    <cellStyle name="20% - Акцент6 2 4 15" xfId="8392"/>
    <cellStyle name="20% - Акцент6 2 4 16" xfId="8563"/>
    <cellStyle name="20% - Акцент6 2 4 17" xfId="8708"/>
    <cellStyle name="20% - Акцент6 2 4 18" xfId="9876"/>
    <cellStyle name="20% - Акцент6 2 4 19" xfId="10316"/>
    <cellStyle name="20% - Акцент6 2 4 2" xfId="4640"/>
    <cellStyle name="20% - Акцент6 2 4 20" xfId="11198"/>
    <cellStyle name="20% - Акцент6 2 4 21" xfId="11433"/>
    <cellStyle name="20% - Акцент6 2 4 22" xfId="11668"/>
    <cellStyle name="20% - Акцент6 2 4 23" xfId="11903"/>
    <cellStyle name="20% - Акцент6 2 4 24" xfId="12138"/>
    <cellStyle name="20% - Акцент6 2 4 25" xfId="12373"/>
    <cellStyle name="20% - Акцент6 2 4 26" xfId="12608"/>
    <cellStyle name="20% - Акцент6 2 4 27" xfId="12843"/>
    <cellStyle name="20% - Акцент6 2 4 28" xfId="13078"/>
    <cellStyle name="20% - Акцент6 2 4 29" xfId="13313"/>
    <cellStyle name="20% - Акцент6 2 4 3" xfId="5316"/>
    <cellStyle name="20% - Акцент6 2 4 30" xfId="13548"/>
    <cellStyle name="20% - Акцент6 2 4 31" xfId="13782"/>
    <cellStyle name="20% - Акцент6 2 4 32" xfId="14012"/>
    <cellStyle name="20% - Акцент6 2 4 33" xfId="14240"/>
    <cellStyle name="20% - Акцент6 2 4 34" xfId="14460"/>
    <cellStyle name="20% - Акцент6 2 4 35" xfId="14682"/>
    <cellStyle name="20% - Акцент6 2 4 36" xfId="14891"/>
    <cellStyle name="20% - Акцент6 2 4 37" xfId="15087"/>
    <cellStyle name="20% - Акцент6 2 4 38" xfId="15257"/>
    <cellStyle name="20% - Акцент6 2 4 39" xfId="15401"/>
    <cellStyle name="20% - Акцент6 2 4 4" xfId="6186"/>
    <cellStyle name="20% - Акцент6 2 4 5" xfId="6411"/>
    <cellStyle name="20% - Акцент6 2 4 6" xfId="6556"/>
    <cellStyle name="20% - Акцент6 2 4 7" xfId="6719"/>
    <cellStyle name="20% - Акцент6 2 4 8" xfId="6896"/>
    <cellStyle name="20% - Акцент6 2 4 9" xfId="7099"/>
    <cellStyle name="20% - Акцент6 2 40" xfId="11203"/>
    <cellStyle name="20% — акцент6 2 40" xfId="13317"/>
    <cellStyle name="20% - Акцент6 2 41" xfId="11438"/>
    <cellStyle name="20% — акцент6 2 41" xfId="13552"/>
    <cellStyle name="20% - Акцент6 2 42" xfId="11673"/>
    <cellStyle name="20% — акцент6 2 42" xfId="13786"/>
    <cellStyle name="20% - Акцент6 2 43" xfId="11908"/>
    <cellStyle name="20% — акцент6 2 43" xfId="14016"/>
    <cellStyle name="20% - Акцент6 2 44" xfId="12143"/>
    <cellStyle name="20% — акцент6 2 44" xfId="14244"/>
    <cellStyle name="20% - Акцент6 2 45" xfId="12378"/>
    <cellStyle name="20% — акцент6 2 45" xfId="14464"/>
    <cellStyle name="20% - Акцент6 2 46" xfId="12613"/>
    <cellStyle name="20% — акцент6 2 46" xfId="14686"/>
    <cellStyle name="20% - Акцент6 2 47" xfId="12848"/>
    <cellStyle name="20% — акцент6 2 47" xfId="14895"/>
    <cellStyle name="20% - Акцент6 2 48" xfId="13083"/>
    <cellStyle name="20% — акцент6 2 48" xfId="15091"/>
    <cellStyle name="20% - Акцент6 2 49" xfId="13318"/>
    <cellStyle name="20% — акцент6 2 49" xfId="15261"/>
    <cellStyle name="20% - Акцент6 2 5" xfId="1279"/>
    <cellStyle name="20% — акцент6 2 5" xfId="5321"/>
    <cellStyle name="20% - Акцент6 2 5 10" xfId="7539"/>
    <cellStyle name="20% - Акцент6 2 5 11" xfId="7762"/>
    <cellStyle name="20% - Акцент6 2 5 12" xfId="7984"/>
    <cellStyle name="20% - Акцент6 2 5 13" xfId="8194"/>
    <cellStyle name="20% - Акцент6 2 5 14" xfId="8391"/>
    <cellStyle name="20% - Акцент6 2 5 15" xfId="8562"/>
    <cellStyle name="20% - Акцент6 2 5 16" xfId="8707"/>
    <cellStyle name="20% - Акцент6 2 5 17" xfId="9877"/>
    <cellStyle name="20% - Акцент6 2 5 18" xfId="10314"/>
    <cellStyle name="20% - Акцент6 2 5 19" xfId="11197"/>
    <cellStyle name="20% - Акцент6 2 5 2" xfId="4641"/>
    <cellStyle name="20% - Акцент6 2 5 20" xfId="11432"/>
    <cellStyle name="20% - Акцент6 2 5 21" xfId="11667"/>
    <cellStyle name="20% - Акцент6 2 5 22" xfId="11902"/>
    <cellStyle name="20% - Акцент6 2 5 23" xfId="12137"/>
    <cellStyle name="20% - Акцент6 2 5 24" xfId="12372"/>
    <cellStyle name="20% - Акцент6 2 5 25" xfId="12607"/>
    <cellStyle name="20% - Акцент6 2 5 26" xfId="12842"/>
    <cellStyle name="20% - Акцент6 2 5 27" xfId="13077"/>
    <cellStyle name="20% - Акцент6 2 5 28" xfId="13312"/>
    <cellStyle name="20% - Акцент6 2 5 29" xfId="13547"/>
    <cellStyle name="20% - Акцент6 2 5 3" xfId="6185"/>
    <cellStyle name="20% - Акцент6 2 5 30" xfId="13781"/>
    <cellStyle name="20% - Акцент6 2 5 31" xfId="14011"/>
    <cellStyle name="20% - Акцент6 2 5 32" xfId="14239"/>
    <cellStyle name="20% - Акцент6 2 5 33" xfId="14459"/>
    <cellStyle name="20% - Акцент6 2 5 34" xfId="14681"/>
    <cellStyle name="20% - Акцент6 2 5 35" xfId="14890"/>
    <cellStyle name="20% - Акцент6 2 5 36" xfId="15086"/>
    <cellStyle name="20% - Акцент6 2 5 37" xfId="15256"/>
    <cellStyle name="20% - Акцент6 2 5 38" xfId="15400"/>
    <cellStyle name="20% - Акцент6 2 5 4" xfId="6410"/>
    <cellStyle name="20% - Акцент6 2 5 5" xfId="6555"/>
    <cellStyle name="20% - Акцент6 2 5 6" xfId="6718"/>
    <cellStyle name="20% - Акцент6 2 5 7" xfId="6895"/>
    <cellStyle name="20% - Акцент6 2 5 8" xfId="7098"/>
    <cellStyle name="20% - Акцент6 2 5 9" xfId="7312"/>
    <cellStyle name="20% - Акцент6 2 50" xfId="13553"/>
    <cellStyle name="20% — акцент6 2 50" xfId="15405"/>
    <cellStyle name="20% - Акцент6 2 51" xfId="13787"/>
    <cellStyle name="20% — акцент6 2 51" xfId="15508"/>
    <cellStyle name="20% - Акцент6 2 52" xfId="14017"/>
    <cellStyle name="20% — акцент6 2 52" xfId="15642"/>
    <cellStyle name="20% - Акцент6 2 53" xfId="14245"/>
    <cellStyle name="20% — акцент6 2 53" xfId="15718"/>
    <cellStyle name="20% - Акцент6 2 54" xfId="14465"/>
    <cellStyle name="20% - Акцент6 2 55" xfId="14687"/>
    <cellStyle name="20% - Акцент6 2 56" xfId="14896"/>
    <cellStyle name="20% - Акцент6 2 57" xfId="15092"/>
    <cellStyle name="20% - Акцент6 2 58" xfId="15262"/>
    <cellStyle name="20% - Акцент6 2 59" xfId="15406"/>
    <cellStyle name="20% - Акцент6 2 6" xfId="1280"/>
    <cellStyle name="20% — акцент6 2 6" xfId="6191"/>
    <cellStyle name="20% - Акцент6 2 6 10" xfId="7761"/>
    <cellStyle name="20% - Акцент6 2 6 11" xfId="7983"/>
    <cellStyle name="20% - Акцент6 2 6 12" xfId="8193"/>
    <cellStyle name="20% - Акцент6 2 6 13" xfId="8390"/>
    <cellStyle name="20% - Акцент6 2 6 14" xfId="8561"/>
    <cellStyle name="20% - Акцент6 2 6 15" xfId="8706"/>
    <cellStyle name="20% - Акцент6 2 6 16" xfId="9878"/>
    <cellStyle name="20% - Акцент6 2 6 17" xfId="10306"/>
    <cellStyle name="20% - Акцент6 2 6 18" xfId="11196"/>
    <cellStyle name="20% - Акцент6 2 6 19" xfId="11431"/>
    <cellStyle name="20% - Акцент6 2 6 2" xfId="4642"/>
    <cellStyle name="20% - Акцент6 2 6 20" xfId="11666"/>
    <cellStyle name="20% - Акцент6 2 6 21" xfId="11901"/>
    <cellStyle name="20% - Акцент6 2 6 22" xfId="12136"/>
    <cellStyle name="20% - Акцент6 2 6 23" xfId="12371"/>
    <cellStyle name="20% - Акцент6 2 6 24" xfId="12606"/>
    <cellStyle name="20% - Акцент6 2 6 25" xfId="12841"/>
    <cellStyle name="20% - Акцент6 2 6 26" xfId="13076"/>
    <cellStyle name="20% - Акцент6 2 6 27" xfId="13311"/>
    <cellStyle name="20% - Акцент6 2 6 28" xfId="13546"/>
    <cellStyle name="20% - Акцент6 2 6 29" xfId="13780"/>
    <cellStyle name="20% - Акцент6 2 6 3" xfId="6409"/>
    <cellStyle name="20% - Акцент6 2 6 30" xfId="14010"/>
    <cellStyle name="20% - Акцент6 2 6 31" xfId="14238"/>
    <cellStyle name="20% - Акцент6 2 6 32" xfId="14458"/>
    <cellStyle name="20% - Акцент6 2 6 33" xfId="14680"/>
    <cellStyle name="20% - Акцент6 2 6 34" xfId="14889"/>
    <cellStyle name="20% - Акцент6 2 6 35" xfId="15085"/>
    <cellStyle name="20% - Акцент6 2 6 36" xfId="15255"/>
    <cellStyle name="20% - Акцент6 2 6 37" xfId="15399"/>
    <cellStyle name="20% - Акцент6 2 6 4" xfId="6554"/>
    <cellStyle name="20% - Акцент6 2 6 5" xfId="6717"/>
    <cellStyle name="20% - Акцент6 2 6 6" xfId="6894"/>
    <cellStyle name="20% - Акцент6 2 6 7" xfId="7097"/>
    <cellStyle name="20% - Акцент6 2 6 8" xfId="7311"/>
    <cellStyle name="20% - Акцент6 2 6 9" xfId="7538"/>
    <cellStyle name="20% - Акцент6 2 60" xfId="15507"/>
    <cellStyle name="20% - Акцент6 2 61" xfId="15643"/>
    <cellStyle name="20% - Акцент6 2 62" xfId="15719"/>
    <cellStyle name="20% - Акцент6 2 7" xfId="1281"/>
    <cellStyle name="20% — акцент6 2 7" xfId="6415"/>
    <cellStyle name="20% - Акцент6 2 7 10" xfId="7982"/>
    <cellStyle name="20% - Акцент6 2 7 11" xfId="8192"/>
    <cellStyle name="20% - Акцент6 2 7 12" xfId="8389"/>
    <cellStyle name="20% - Акцент6 2 7 13" xfId="8560"/>
    <cellStyle name="20% - Акцент6 2 7 14" xfId="8705"/>
    <cellStyle name="20% - Акцент6 2 7 15" xfId="9879"/>
    <cellStyle name="20% - Акцент6 2 7 16" xfId="10304"/>
    <cellStyle name="20% - Акцент6 2 7 17" xfId="11195"/>
    <cellStyle name="20% - Акцент6 2 7 18" xfId="11430"/>
    <cellStyle name="20% - Акцент6 2 7 19" xfId="11665"/>
    <cellStyle name="20% - Акцент6 2 7 2" xfId="4643"/>
    <cellStyle name="20% - Акцент6 2 7 20" xfId="11900"/>
    <cellStyle name="20% - Акцент6 2 7 21" xfId="12135"/>
    <cellStyle name="20% - Акцент6 2 7 22" xfId="12370"/>
    <cellStyle name="20% - Акцент6 2 7 23" xfId="12605"/>
    <cellStyle name="20% - Акцент6 2 7 24" xfId="12840"/>
    <cellStyle name="20% - Акцент6 2 7 25" xfId="13075"/>
    <cellStyle name="20% - Акцент6 2 7 26" xfId="13310"/>
    <cellStyle name="20% - Акцент6 2 7 27" xfId="13545"/>
    <cellStyle name="20% - Акцент6 2 7 28" xfId="13779"/>
    <cellStyle name="20% - Акцент6 2 7 29" xfId="14009"/>
    <cellStyle name="20% - Акцент6 2 7 3" xfId="6553"/>
    <cellStyle name="20% - Акцент6 2 7 30" xfId="14237"/>
    <cellStyle name="20% - Акцент6 2 7 31" xfId="14457"/>
    <cellStyle name="20% - Акцент6 2 7 32" xfId="14679"/>
    <cellStyle name="20% - Акцент6 2 7 33" xfId="14888"/>
    <cellStyle name="20% - Акцент6 2 7 34" xfId="15084"/>
    <cellStyle name="20% - Акцент6 2 7 35" xfId="15254"/>
    <cellStyle name="20% - Акцент6 2 7 36" xfId="15398"/>
    <cellStyle name="20% - Акцент6 2 7 4" xfId="6716"/>
    <cellStyle name="20% - Акцент6 2 7 5" xfId="6893"/>
    <cellStyle name="20% - Акцент6 2 7 6" xfId="7096"/>
    <cellStyle name="20% - Акцент6 2 7 7" xfId="7310"/>
    <cellStyle name="20% - Акцент6 2 7 8" xfId="7537"/>
    <cellStyle name="20% - Акцент6 2 7 9" xfId="7760"/>
    <cellStyle name="20% - Акцент6 2 8" xfId="1282"/>
    <cellStyle name="20% — акцент6 2 8" xfId="6560"/>
    <cellStyle name="20% - Акцент6 2 8 10" xfId="8191"/>
    <cellStyle name="20% - Акцент6 2 8 11" xfId="8388"/>
    <cellStyle name="20% - Акцент6 2 8 12" xfId="8559"/>
    <cellStyle name="20% - Акцент6 2 8 13" xfId="8704"/>
    <cellStyle name="20% - Акцент6 2 8 14" xfId="9880"/>
    <cellStyle name="20% - Акцент6 2 8 15" xfId="10303"/>
    <cellStyle name="20% - Акцент6 2 8 16" xfId="11194"/>
    <cellStyle name="20% - Акцент6 2 8 17" xfId="11429"/>
    <cellStyle name="20% - Акцент6 2 8 18" xfId="11664"/>
    <cellStyle name="20% - Акцент6 2 8 19" xfId="11899"/>
    <cellStyle name="20% - Акцент6 2 8 2" xfId="4644"/>
    <cellStyle name="20% - Акцент6 2 8 20" xfId="12134"/>
    <cellStyle name="20% - Акцент6 2 8 21" xfId="12369"/>
    <cellStyle name="20% - Акцент6 2 8 22" xfId="12604"/>
    <cellStyle name="20% - Акцент6 2 8 23" xfId="12839"/>
    <cellStyle name="20% - Акцент6 2 8 24" xfId="13074"/>
    <cellStyle name="20% - Акцент6 2 8 25" xfId="13309"/>
    <cellStyle name="20% - Акцент6 2 8 26" xfId="13544"/>
    <cellStyle name="20% - Акцент6 2 8 27" xfId="13778"/>
    <cellStyle name="20% - Акцент6 2 8 28" xfId="14008"/>
    <cellStyle name="20% - Акцент6 2 8 29" xfId="14236"/>
    <cellStyle name="20% - Акцент6 2 8 3" xfId="6715"/>
    <cellStyle name="20% - Акцент6 2 8 30" xfId="14456"/>
    <cellStyle name="20% - Акцент6 2 8 31" xfId="14678"/>
    <cellStyle name="20% - Акцент6 2 8 32" xfId="14887"/>
    <cellStyle name="20% - Акцент6 2 8 33" xfId="15083"/>
    <cellStyle name="20% - Акцент6 2 8 34" xfId="15253"/>
    <cellStyle name="20% - Акцент6 2 8 35" xfId="15397"/>
    <cellStyle name="20% - Акцент6 2 8 4" xfId="6892"/>
    <cellStyle name="20% - Акцент6 2 8 5" xfId="7095"/>
    <cellStyle name="20% - Акцент6 2 8 6" xfId="7309"/>
    <cellStyle name="20% - Акцент6 2 8 7" xfId="7536"/>
    <cellStyle name="20% - Акцент6 2 8 8" xfId="7759"/>
    <cellStyle name="20% - Акцент6 2 8 9" xfId="7981"/>
    <cellStyle name="20% - Акцент6 2 9" xfId="1283"/>
    <cellStyle name="20% — акцент6 2 9" xfId="6723"/>
    <cellStyle name="20% - Акцент6 2 9 10" xfId="8387"/>
    <cellStyle name="20% - Акцент6 2 9 11" xfId="8558"/>
    <cellStyle name="20% - Акцент6 2 9 12" xfId="8703"/>
    <cellStyle name="20% - Акцент6 2 9 13" xfId="9881"/>
    <cellStyle name="20% - Акцент6 2 9 14" xfId="10295"/>
    <cellStyle name="20% - Акцент6 2 9 15" xfId="11193"/>
    <cellStyle name="20% - Акцент6 2 9 16" xfId="11428"/>
    <cellStyle name="20% - Акцент6 2 9 17" xfId="11663"/>
    <cellStyle name="20% - Акцент6 2 9 18" xfId="11898"/>
    <cellStyle name="20% - Акцент6 2 9 19" xfId="12133"/>
    <cellStyle name="20% - Акцент6 2 9 2" xfId="4645"/>
    <cellStyle name="20% - Акцент6 2 9 20" xfId="12368"/>
    <cellStyle name="20% - Акцент6 2 9 21" xfId="12603"/>
    <cellStyle name="20% - Акцент6 2 9 22" xfId="12838"/>
    <cellStyle name="20% - Акцент6 2 9 23" xfId="13073"/>
    <cellStyle name="20% - Акцент6 2 9 24" xfId="13308"/>
    <cellStyle name="20% - Акцент6 2 9 25" xfId="13543"/>
    <cellStyle name="20% - Акцент6 2 9 26" xfId="13777"/>
    <cellStyle name="20% - Акцент6 2 9 27" xfId="14007"/>
    <cellStyle name="20% - Акцент6 2 9 28" xfId="14235"/>
    <cellStyle name="20% - Акцент6 2 9 29" xfId="14455"/>
    <cellStyle name="20% - Акцент6 2 9 3" xfId="6891"/>
    <cellStyle name="20% - Акцент6 2 9 30" xfId="14677"/>
    <cellStyle name="20% - Акцент6 2 9 31" xfId="14886"/>
    <cellStyle name="20% - Акцент6 2 9 32" xfId="15082"/>
    <cellStyle name="20% - Акцент6 2 9 33" xfId="15252"/>
    <cellStyle name="20% - Акцент6 2 9 34" xfId="15396"/>
    <cellStyle name="20% - Акцент6 2 9 4" xfId="7094"/>
    <cellStyle name="20% - Акцент6 2 9 5" xfId="7308"/>
    <cellStyle name="20% - Акцент6 2 9 6" xfId="7535"/>
    <cellStyle name="20% - Акцент6 2 9 7" xfId="7758"/>
    <cellStyle name="20% - Акцент6 2 9 8" xfId="7980"/>
    <cellStyle name="20% - Акцент6 2 9 9" xfId="8190"/>
    <cellStyle name="20% - Акцент6 2_46EE.2011(v1.0)" xfId="1284"/>
    <cellStyle name="20% — акцент6 20" xfId="1285"/>
    <cellStyle name="20% — акцент6 21" xfId="1286"/>
    <cellStyle name="20% — акцент6 22" xfId="4634"/>
    <cellStyle name="20% — акцент6 23" xfId="5538"/>
    <cellStyle name="20% — акцент6 24" xfId="6090"/>
    <cellStyle name="20% — акцент6 25" xfId="5323"/>
    <cellStyle name="20% — акцент6 26" xfId="6193"/>
    <cellStyle name="20% — акцент6 27" xfId="6417"/>
    <cellStyle name="20% — акцент6 28" xfId="6562"/>
    <cellStyle name="20% — акцент6 29" xfId="6725"/>
    <cellStyle name="20% - Акцент6 3" xfId="1287"/>
    <cellStyle name="20% — акцент6 3" xfId="1288"/>
    <cellStyle name="20% - Акцент6 3 10" xfId="1289"/>
    <cellStyle name="20% - Акцент6 3 10 2" xfId="4647"/>
    <cellStyle name="20% - Акцент6 3 10 3" xfId="9883"/>
    <cellStyle name="20% - Акцент6 3 11" xfId="1290"/>
    <cellStyle name="20% - Акцент6 3 12" xfId="4646"/>
    <cellStyle name="20% - Акцент6 3 13" xfId="5550"/>
    <cellStyle name="20% - Акцент6 3 14" xfId="6078"/>
    <cellStyle name="20% - Акцент6 3 15" xfId="5310"/>
    <cellStyle name="20% - Акцент6 3 16" xfId="6180"/>
    <cellStyle name="20% - Акцент6 3 17" xfId="6405"/>
    <cellStyle name="20% - Акцент6 3 18" xfId="6550"/>
    <cellStyle name="20% - Акцент6 3 19" xfId="6713"/>
    <cellStyle name="20% - Акцент6 3 2" xfId="1291"/>
    <cellStyle name="20% - Акцент6 3 2 2" xfId="1292"/>
    <cellStyle name="20% - Акцент6 3 2 3" xfId="4648"/>
    <cellStyle name="20% - Акцент6 3 2 4" xfId="8820"/>
    <cellStyle name="20% - Акцент6 3 20" xfId="6890"/>
    <cellStyle name="20% - Акцент6 3 21" xfId="7093"/>
    <cellStyle name="20% - Акцент6 3 22" xfId="7307"/>
    <cellStyle name="20% - Акцент6 3 23" xfId="7534"/>
    <cellStyle name="20% - Акцент6 3 24" xfId="7757"/>
    <cellStyle name="20% - Акцент6 3 25" xfId="7979"/>
    <cellStyle name="20% - Акцент6 3 26" xfId="8189"/>
    <cellStyle name="20% - Акцент6 3 27" xfId="8386"/>
    <cellStyle name="20% - Акцент6 3 28" xfId="8557"/>
    <cellStyle name="20% - Акцент6 3 29" xfId="8702"/>
    <cellStyle name="20% - Акцент6 3 3" xfId="1293"/>
    <cellStyle name="20% - Акцент6 3 3 2" xfId="1294"/>
    <cellStyle name="20% - Акцент6 3 3 3" xfId="4649"/>
    <cellStyle name="20% - Акцент6 3 3 4" xfId="9885"/>
    <cellStyle name="20% - Акцент6 3 30" xfId="8819"/>
    <cellStyle name="20% - Акцент6 3 31" xfId="9064"/>
    <cellStyle name="20% - Акцент6 3 32" xfId="9209"/>
    <cellStyle name="20% - Акцент6 3 33" xfId="9341"/>
    <cellStyle name="20% - Акцент6 3 34" xfId="9430"/>
    <cellStyle name="20% - Акцент6 3 35" xfId="9519"/>
    <cellStyle name="20% - Акцент6 3 36" xfId="9599"/>
    <cellStyle name="20% - Акцент6 3 37" xfId="9636"/>
    <cellStyle name="20% - Акцент6 3 38" xfId="9727"/>
    <cellStyle name="20% - Акцент6 3 39" xfId="9882"/>
    <cellStyle name="20% - Акцент6 3 4" xfId="1295"/>
    <cellStyle name="20% - Акцент6 3 4 2" xfId="4650"/>
    <cellStyle name="20% - Акцент6 3 4 3" xfId="9886"/>
    <cellStyle name="20% - Акцент6 3 40" xfId="10293"/>
    <cellStyle name="20% - Акцент6 3 41" xfId="11192"/>
    <cellStyle name="20% - Акцент6 3 42" xfId="11427"/>
    <cellStyle name="20% - Акцент6 3 43" xfId="11662"/>
    <cellStyle name="20% - Акцент6 3 44" xfId="11897"/>
    <cellStyle name="20% - Акцент6 3 45" xfId="12132"/>
    <cellStyle name="20% - Акцент6 3 46" xfId="12367"/>
    <cellStyle name="20% - Акцент6 3 47" xfId="12602"/>
    <cellStyle name="20% - Акцент6 3 48" xfId="12837"/>
    <cellStyle name="20% - Акцент6 3 49" xfId="13072"/>
    <cellStyle name="20% - Акцент6 3 5" xfId="1296"/>
    <cellStyle name="20% - Акцент6 3 5 2" xfId="4651"/>
    <cellStyle name="20% - Акцент6 3 5 3" xfId="9887"/>
    <cellStyle name="20% - Акцент6 3 50" xfId="13307"/>
    <cellStyle name="20% - Акцент6 3 51" xfId="13542"/>
    <cellStyle name="20% - Акцент6 3 52" xfId="13776"/>
    <cellStyle name="20% - Акцент6 3 53" xfId="14006"/>
    <cellStyle name="20% - Акцент6 3 54" xfId="14234"/>
    <cellStyle name="20% - Акцент6 3 55" xfId="14454"/>
    <cellStyle name="20% - Акцент6 3 56" xfId="14676"/>
    <cellStyle name="20% - Акцент6 3 57" xfId="14885"/>
    <cellStyle name="20% - Акцент6 3 58" xfId="15081"/>
    <cellStyle name="20% - Акцент6 3 59" xfId="15251"/>
    <cellStyle name="20% - Акцент6 3 6" xfId="1297"/>
    <cellStyle name="20% - Акцент6 3 6 2" xfId="4652"/>
    <cellStyle name="20% - Акцент6 3 6 3" xfId="9888"/>
    <cellStyle name="20% - Акцент6 3 60" xfId="15395"/>
    <cellStyle name="20% - Акцент6 3 61" xfId="15510"/>
    <cellStyle name="20% - Акцент6 3 62" xfId="15640"/>
    <cellStyle name="20% - Акцент6 3 63" xfId="15716"/>
    <cellStyle name="20% - Акцент6 3 7" xfId="1298"/>
    <cellStyle name="20% - Акцент6 3 7 2" xfId="4653"/>
    <cellStyle name="20% - Акцент6 3 7 3" xfId="9889"/>
    <cellStyle name="20% - Акцент6 3 8" xfId="1299"/>
    <cellStyle name="20% - Акцент6 3 8 2" xfId="4654"/>
    <cellStyle name="20% - Акцент6 3 8 3" xfId="9890"/>
    <cellStyle name="20% - Акцент6 3 9" xfId="1300"/>
    <cellStyle name="20% - Акцент6 3 9 2" xfId="4655"/>
    <cellStyle name="20% - Акцент6 3 9 3" xfId="9891"/>
    <cellStyle name="20% - Акцент6 3_46EE.2011(v1.0)" xfId="1301"/>
    <cellStyle name="20% — акцент6 30" xfId="6902"/>
    <cellStyle name="20% — акцент6 31" xfId="7105"/>
    <cellStyle name="20% — акцент6 32" xfId="7319"/>
    <cellStyle name="20% — акцент6 33" xfId="7546"/>
    <cellStyle name="20% — акцент6 34" xfId="7769"/>
    <cellStyle name="20% — акцент6 35" xfId="7991"/>
    <cellStyle name="20% — акцент6 36" xfId="8201"/>
    <cellStyle name="20% — акцент6 37" xfId="8398"/>
    <cellStyle name="20% — акцент6 38" xfId="8569"/>
    <cellStyle name="20% — акцент6 39" xfId="8714"/>
    <cellStyle name="20% - Акцент6 4" xfId="1302"/>
    <cellStyle name="20% — акцент6 4" xfId="1303"/>
    <cellStyle name="20% - Акцент6 4 2" xfId="1304"/>
    <cellStyle name="20% - Акцент6 4 2 2" xfId="1305"/>
    <cellStyle name="20% - Акцент6 4 3" xfId="1306"/>
    <cellStyle name="20% - Акцент6 4 3 2" xfId="1307"/>
    <cellStyle name="20% - Акцент6 4_46EE.2011(v1.0)" xfId="1308"/>
    <cellStyle name="20% — акцент6 40" xfId="8815"/>
    <cellStyle name="20% — акцент6 41" xfId="9060"/>
    <cellStyle name="20% — акцент6 42" xfId="9213"/>
    <cellStyle name="20% — акцент6 43" xfId="9345"/>
    <cellStyle name="20% — акцент6 44" xfId="9434"/>
    <cellStyle name="20% — акцент6 45" xfId="9523"/>
    <cellStyle name="20% — акцент6 46" xfId="9603"/>
    <cellStyle name="20% — акцент6 47" xfId="9640"/>
    <cellStyle name="20% — акцент6 48" xfId="9731"/>
    <cellStyle name="20% — акцент6 49" xfId="9870"/>
    <cellStyle name="20% - Акцент6 5" xfId="1309"/>
    <cellStyle name="20% — акцент6 5" xfId="1310"/>
    <cellStyle name="20% - Акцент6 5 2" xfId="1311"/>
    <cellStyle name="20% - Акцент6 5 2 2" xfId="1312"/>
    <cellStyle name="20% - Акцент6 5 3" xfId="1313"/>
    <cellStyle name="20% - Акцент6 5 3 2" xfId="1314"/>
    <cellStyle name="20% - Акцент6 5_46EE.2011(v1.0)" xfId="1315"/>
    <cellStyle name="20% — акцент6 50" xfId="10345"/>
    <cellStyle name="20% — акцент6 51" xfId="11204"/>
    <cellStyle name="20% — акцент6 52" xfId="11439"/>
    <cellStyle name="20% — акцент6 53" xfId="11674"/>
    <cellStyle name="20% — акцент6 54" xfId="11909"/>
    <cellStyle name="20% — акцент6 55" xfId="12144"/>
    <cellStyle name="20% — акцент6 56" xfId="12379"/>
    <cellStyle name="20% — акцент6 57" xfId="12614"/>
    <cellStyle name="20% — акцент6 58" xfId="12849"/>
    <cellStyle name="20% — акцент6 59" xfId="13084"/>
    <cellStyle name="20% - Акцент6 6" xfId="1316"/>
    <cellStyle name="20% — акцент6 6" xfId="1317"/>
    <cellStyle name="20% - Акцент6 6 2" xfId="1318"/>
    <cellStyle name="20% - Акцент6 6 2 2" xfId="1319"/>
    <cellStyle name="20% - Акцент6 6 3" xfId="1320"/>
    <cellStyle name="20% - Акцент6 6 3 2" xfId="1321"/>
    <cellStyle name="20% - Акцент6 6_46EE.2011(v1.0)" xfId="1322"/>
    <cellStyle name="20% — акцент6 60" xfId="13319"/>
    <cellStyle name="20% — акцент6 61" xfId="13554"/>
    <cellStyle name="20% — акцент6 62" xfId="13788"/>
    <cellStyle name="20% — акцент6 63" xfId="14018"/>
    <cellStyle name="20% — акцент6 64" xfId="14246"/>
    <cellStyle name="20% — акцент6 65" xfId="14466"/>
    <cellStyle name="20% — акцент6 66" xfId="14688"/>
    <cellStyle name="20% — акцент6 67" xfId="14897"/>
    <cellStyle name="20% — акцент6 68" xfId="15093"/>
    <cellStyle name="20% — акцент6 69" xfId="15263"/>
    <cellStyle name="20% - Акцент6 7" xfId="1323"/>
    <cellStyle name="20% — акцент6 7" xfId="1324"/>
    <cellStyle name="20% - Акцент6 7 2" xfId="1325"/>
    <cellStyle name="20% - Акцент6 7 2 2" xfId="1326"/>
    <cellStyle name="20% - Акцент6 7 3" xfId="1327"/>
    <cellStyle name="20% - Акцент6 7 3 2" xfId="1328"/>
    <cellStyle name="20% - Акцент6 7_46EE.2011(v1.0)" xfId="1329"/>
    <cellStyle name="20% — акцент6 70" xfId="15407"/>
    <cellStyle name="20% — акцент6 71" xfId="15506"/>
    <cellStyle name="20% — акцент6 72" xfId="15644"/>
    <cellStyle name="20% — акцент6 73" xfId="15720"/>
    <cellStyle name="20% - Акцент6 8" xfId="1330"/>
    <cellStyle name="20% — акцент6 8" xfId="1331"/>
    <cellStyle name="20% - Акцент6 8 2" xfId="1332"/>
    <cellStyle name="20% - Акцент6 8 2 2" xfId="1333"/>
    <cellStyle name="20% - Акцент6 8 3" xfId="1334"/>
    <cellStyle name="20% - Акцент6 8 3 2" xfId="1335"/>
    <cellStyle name="20% - Акцент6 8 4" xfId="1336"/>
    <cellStyle name="20% - Акцент6 8_46EE.2011(v1.0)" xfId="1337"/>
    <cellStyle name="20% - Акцент6 9" xfId="1338"/>
    <cellStyle name="20% — акцент6 9" xfId="1339"/>
    <cellStyle name="20% - Акцент6 9 2" xfId="1340"/>
    <cellStyle name="20% - Акцент6 9 2 2" xfId="1341"/>
    <cellStyle name="20% - Акцент6 9 3" xfId="1342"/>
    <cellStyle name="20% - Акцент6 9 3 2" xfId="1343"/>
    <cellStyle name="20% - Акцент6 9 4" xfId="1344"/>
    <cellStyle name="20% - Акцент6 9_46EE.2011(v1.0)" xfId="1345"/>
    <cellStyle name="20% — акцент6_Расчет тарифа на тэ 2015 СЛФ" xfId="1346"/>
    <cellStyle name="40% - Accent1" xfId="1347"/>
    <cellStyle name="40% - Accent1 2" xfId="1348"/>
    <cellStyle name="40% - Accent1 2 2" xfId="1349"/>
    <cellStyle name="40% - Accent1 3" xfId="1350"/>
    <cellStyle name="40% - Accent1 3 2" xfId="1351"/>
    <cellStyle name="40% - Accent1 4" xfId="1352"/>
    <cellStyle name="40% - Accent1_46EE.2011(v1.0)" xfId="1353"/>
    <cellStyle name="40% - Accent2" xfId="1354"/>
    <cellStyle name="40% - Accent2 2" xfId="1355"/>
    <cellStyle name="40% - Accent2 2 2" xfId="1356"/>
    <cellStyle name="40% - Accent2 3" xfId="1357"/>
    <cellStyle name="40% - Accent2 3 2" xfId="1358"/>
    <cellStyle name="40% - Accent2 4" xfId="1359"/>
    <cellStyle name="40% - Accent2_46EE.2011(v1.0)" xfId="1360"/>
    <cellStyle name="40% - Accent3" xfId="1361"/>
    <cellStyle name="40% - Accent3 2" xfId="1362"/>
    <cellStyle name="40% - Accent3 2 2" xfId="1363"/>
    <cellStyle name="40% - Accent3 3" xfId="1364"/>
    <cellStyle name="40% - Accent3 3 2" xfId="1365"/>
    <cellStyle name="40% - Accent3 4" xfId="1366"/>
    <cellStyle name="40% - Accent3_46EE.2011(v1.0)" xfId="1367"/>
    <cellStyle name="40% - Accent4" xfId="1368"/>
    <cellStyle name="40% - Accent4 2" xfId="1369"/>
    <cellStyle name="40% - Accent4 2 2" xfId="1370"/>
    <cellStyle name="40% - Accent4 3" xfId="1371"/>
    <cellStyle name="40% - Accent4 3 2" xfId="1372"/>
    <cellStyle name="40% - Accent4 4" xfId="1373"/>
    <cellStyle name="40% - Accent4_46EE.2011(v1.0)" xfId="1374"/>
    <cellStyle name="40% - Accent5" xfId="1375"/>
    <cellStyle name="40% - Accent5 2" xfId="1376"/>
    <cellStyle name="40% - Accent5 2 2" xfId="1377"/>
    <cellStyle name="40% - Accent5 3" xfId="1378"/>
    <cellStyle name="40% - Accent5 3 2" xfId="1379"/>
    <cellStyle name="40% - Accent5 4" xfId="1380"/>
    <cellStyle name="40% - Accent5_46EE.2011(v1.0)" xfId="1381"/>
    <cellStyle name="40% - Accent6" xfId="1382"/>
    <cellStyle name="40% - Accent6 2" xfId="1383"/>
    <cellStyle name="40% - Accent6 2 2" xfId="1384"/>
    <cellStyle name="40% - Accent6 3" xfId="1385"/>
    <cellStyle name="40% - Accent6 3 2" xfId="1386"/>
    <cellStyle name="40% - Accent6 4" xfId="1387"/>
    <cellStyle name="40% - Accent6_46EE.2011(v1.0)" xfId="1388"/>
    <cellStyle name="40% — акцент1" xfId="1389"/>
    <cellStyle name="40% - Акцент1 10" xfId="1390"/>
    <cellStyle name="40% — акцент1 10" xfId="1391"/>
    <cellStyle name="40% - Акцент1 10 2" xfId="1392"/>
    <cellStyle name="40% - Акцент1 11" xfId="1393"/>
    <cellStyle name="40% — акцент1 11" xfId="1394"/>
    <cellStyle name="40% - Акцент1 11 2" xfId="1395"/>
    <cellStyle name="40% — акцент1 12" xfId="1396"/>
    <cellStyle name="40% — акцент1 13" xfId="1397"/>
    <cellStyle name="40% — акцент1 14" xfId="1398"/>
    <cellStyle name="40% — акцент1 15" xfId="1399"/>
    <cellStyle name="40% — акцент1 16" xfId="1400"/>
    <cellStyle name="40% — акцент1 17" xfId="1401"/>
    <cellStyle name="40% — акцент1 18" xfId="1402"/>
    <cellStyle name="40% — акцент1 19" xfId="1403"/>
    <cellStyle name="40% - Акцент1 2" xfId="1404"/>
    <cellStyle name="40% — акцент1 2" xfId="1405"/>
    <cellStyle name="40% - Акцент1 2 10" xfId="1406"/>
    <cellStyle name="40% — акцент1 2 10" xfId="6878"/>
    <cellStyle name="40% - Акцент1 2 10 10" xfId="8553"/>
    <cellStyle name="40% - Акцент1 2 10 11" xfId="8698"/>
    <cellStyle name="40% - Акцент1 2 10 12" xfId="9895"/>
    <cellStyle name="40% - Акцент1 2 10 13" xfId="10240"/>
    <cellStyle name="40% - Акцент1 2 10 14" xfId="11179"/>
    <cellStyle name="40% - Акцент1 2 10 15" xfId="11414"/>
    <cellStyle name="40% - Акцент1 2 10 16" xfId="11649"/>
    <cellStyle name="40% - Акцент1 2 10 17" xfId="11884"/>
    <cellStyle name="40% - Акцент1 2 10 18" xfId="12119"/>
    <cellStyle name="40% - Акцент1 2 10 19" xfId="12354"/>
    <cellStyle name="40% - Акцент1 2 10 2" xfId="4659"/>
    <cellStyle name="40% - Акцент1 2 10 20" xfId="12589"/>
    <cellStyle name="40% - Акцент1 2 10 21" xfId="12824"/>
    <cellStyle name="40% - Акцент1 2 10 22" xfId="13059"/>
    <cellStyle name="40% - Акцент1 2 10 23" xfId="13294"/>
    <cellStyle name="40% - Акцент1 2 10 24" xfId="13529"/>
    <cellStyle name="40% - Акцент1 2 10 25" xfId="13764"/>
    <cellStyle name="40% - Акцент1 2 10 26" xfId="13998"/>
    <cellStyle name="40% - Акцент1 2 10 27" xfId="14224"/>
    <cellStyle name="40% - Акцент1 2 10 28" xfId="14448"/>
    <cellStyle name="40% - Акцент1 2 10 29" xfId="14670"/>
    <cellStyle name="40% - Акцент1 2 10 3" xfId="7080"/>
    <cellStyle name="40% - Акцент1 2 10 30" xfId="14880"/>
    <cellStyle name="40% - Акцент1 2 10 31" xfId="15074"/>
    <cellStyle name="40% - Акцент1 2 10 32" xfId="15247"/>
    <cellStyle name="40% - Акцент1 2 10 33" xfId="15391"/>
    <cellStyle name="40% - Акцент1 2 10 4" xfId="7298"/>
    <cellStyle name="40% - Акцент1 2 10 5" xfId="7525"/>
    <cellStyle name="40% - Акцент1 2 10 6" xfId="7751"/>
    <cellStyle name="40% - Акцент1 2 10 7" xfId="7973"/>
    <cellStyle name="40% - Акцент1 2 10 8" xfId="8183"/>
    <cellStyle name="40% - Акцент1 2 10 9" xfId="8380"/>
    <cellStyle name="40% - Акцент1 2 11" xfId="4657"/>
    <cellStyle name="40% — акцент1 2 11" xfId="7081"/>
    <cellStyle name="40% - Акцент1 2 12" xfId="5561"/>
    <cellStyle name="40% — акцент1 2 12" xfId="7299"/>
    <cellStyle name="40% - Акцент1 2 13" xfId="6067"/>
    <cellStyle name="40% — акцент1 2 13" xfId="7526"/>
    <cellStyle name="40% - Акцент1 2 14" xfId="5487"/>
    <cellStyle name="40% — акцент1 2 14" xfId="7752"/>
    <cellStyle name="40% - Акцент1 2 15" xfId="6163"/>
    <cellStyle name="40% — акцент1 2 15" xfId="7974"/>
    <cellStyle name="40% - Акцент1 2 16" xfId="6277"/>
    <cellStyle name="40% — акцент1 2 16" xfId="8184"/>
    <cellStyle name="40% - Акцент1 2 17" xfId="6539"/>
    <cellStyle name="40% — акцент1 2 17" xfId="8381"/>
    <cellStyle name="40% - Акцент1 2 18" xfId="6702"/>
    <cellStyle name="40% — акцент1 2 18" xfId="8554"/>
    <cellStyle name="40% - Акцент1 2 19" xfId="6879"/>
    <cellStyle name="40% — акцент1 2 19" xfId="8699"/>
    <cellStyle name="40% - Акцент1 2 2" xfId="1407"/>
    <cellStyle name="40% — акцент1 2 2" xfId="4658"/>
    <cellStyle name="40% - Акцент1 2 2 10" xfId="6699"/>
    <cellStyle name="40% - Акцент1 2 2 11" xfId="6876"/>
    <cellStyle name="40% - Акцент1 2 2 12" xfId="7079"/>
    <cellStyle name="40% - Акцент1 2 2 13" xfId="7297"/>
    <cellStyle name="40% - Акцент1 2 2 14" xfId="7524"/>
    <cellStyle name="40% - Акцент1 2 2 15" xfId="7750"/>
    <cellStyle name="40% - Акцент1 2 2 16" xfId="7972"/>
    <cellStyle name="40% - Акцент1 2 2 17" xfId="8182"/>
    <cellStyle name="40% - Акцент1 2 2 18" xfId="8379"/>
    <cellStyle name="40% - Акцент1 2 2 19" xfId="8552"/>
    <cellStyle name="40% - Акцент1 2 2 2" xfId="1408"/>
    <cellStyle name="40% - Акцент1 2 2 20" xfId="8697"/>
    <cellStyle name="40% - Акцент1 2 2 21" xfId="8824"/>
    <cellStyle name="40% - Акцент1 2 2 22" xfId="9069"/>
    <cellStyle name="40% - Акцент1 2 2 23" xfId="9204"/>
    <cellStyle name="40% - Акцент1 2 2 24" xfId="9336"/>
    <cellStyle name="40% - Акцент1 2 2 25" xfId="9426"/>
    <cellStyle name="40% - Акцент1 2 2 26" xfId="9514"/>
    <cellStyle name="40% - Акцент1 2 2 27" xfId="9595"/>
    <cellStyle name="40% - Акцент1 2 2 28" xfId="9632"/>
    <cellStyle name="40% - Акцент1 2 2 29" xfId="9723"/>
    <cellStyle name="40% - Акцент1 2 2 3" xfId="4660"/>
    <cellStyle name="40% - Акцент1 2 2 30" xfId="9896"/>
    <cellStyle name="40% - Акцент1 2 2 31" xfId="10232"/>
    <cellStyle name="40% - Акцент1 2 2 32" xfId="11178"/>
    <cellStyle name="40% - Акцент1 2 2 33" xfId="11413"/>
    <cellStyle name="40% - Акцент1 2 2 34" xfId="11648"/>
    <cellStyle name="40% - Акцент1 2 2 35" xfId="11883"/>
    <cellStyle name="40% - Акцент1 2 2 36" xfId="12118"/>
    <cellStyle name="40% - Акцент1 2 2 37" xfId="12353"/>
    <cellStyle name="40% - Акцент1 2 2 38" xfId="12588"/>
    <cellStyle name="40% - Акцент1 2 2 39" xfId="12823"/>
    <cellStyle name="40% - Акцент1 2 2 4" xfId="5564"/>
    <cellStyle name="40% - Акцент1 2 2 40" xfId="13058"/>
    <cellStyle name="40% - Акцент1 2 2 41" xfId="13293"/>
    <cellStyle name="40% - Акцент1 2 2 42" xfId="13528"/>
    <cellStyle name="40% - Акцент1 2 2 43" xfId="13763"/>
    <cellStyle name="40% - Акцент1 2 2 44" xfId="13997"/>
    <cellStyle name="40% - Акцент1 2 2 45" xfId="14223"/>
    <cellStyle name="40% - Акцент1 2 2 46" xfId="14447"/>
    <cellStyle name="40% - Акцент1 2 2 47" xfId="14669"/>
    <cellStyle name="40% - Акцент1 2 2 48" xfId="14879"/>
    <cellStyle name="40% - Акцент1 2 2 49" xfId="15073"/>
    <cellStyle name="40% - Акцент1 2 2 5" xfId="6064"/>
    <cellStyle name="40% - Акцент1 2 2 50" xfId="15246"/>
    <cellStyle name="40% - Акцент1 2 2 51" xfId="15390"/>
    <cellStyle name="40% - Акцент1 2 2 52" xfId="15514"/>
    <cellStyle name="40% - Акцент1 2 2 53" xfId="15636"/>
    <cellStyle name="40% - Акцент1 2 2 54" xfId="15712"/>
    <cellStyle name="40% - Акцент1 2 2 6" xfId="5490"/>
    <cellStyle name="40% - Акцент1 2 2 7" xfId="6160"/>
    <cellStyle name="40% - Акцент1 2 2 8" xfId="6274"/>
    <cellStyle name="40% - Акцент1 2 2 9" xfId="6536"/>
    <cellStyle name="40% - Акцент1 2 20" xfId="7082"/>
    <cellStyle name="40% — акцент1 2 20" xfId="8823"/>
    <cellStyle name="40% - Акцент1 2 21" xfId="7300"/>
    <cellStyle name="40% — акцент1 2 21" xfId="9068"/>
    <cellStyle name="40% - Акцент1 2 22" xfId="7527"/>
    <cellStyle name="40% — акцент1 2 22" xfId="9205"/>
    <cellStyle name="40% - Акцент1 2 23" xfId="7753"/>
    <cellStyle name="40% — акцент1 2 23" xfId="9337"/>
    <cellStyle name="40% - Акцент1 2 24" xfId="7975"/>
    <cellStyle name="40% — акцент1 2 24" xfId="9427"/>
    <cellStyle name="40% - Акцент1 2 25" xfId="8185"/>
    <cellStyle name="40% — акцент1 2 25" xfId="9515"/>
    <cellStyle name="40% - Акцент1 2 26" xfId="8382"/>
    <cellStyle name="40% — акцент1 2 26" xfId="9596"/>
    <cellStyle name="40% - Акцент1 2 27" xfId="8555"/>
    <cellStyle name="40% — акцент1 2 27" xfId="9633"/>
    <cellStyle name="40% - Акцент1 2 28" xfId="8700"/>
    <cellStyle name="40% — акцент1 2 28" xfId="9724"/>
    <cellStyle name="40% - Акцент1 2 29" xfId="8822"/>
    <cellStyle name="40% — акцент1 2 29" xfId="9894"/>
    <cellStyle name="40% - Акцент1 2 3" xfId="1409"/>
    <cellStyle name="40% — акцент1 2 3" xfId="5562"/>
    <cellStyle name="40% - Акцент1 2 3 10" xfId="6875"/>
    <cellStyle name="40% - Акцент1 2 3 11" xfId="7078"/>
    <cellStyle name="40% - Акцент1 2 3 12" xfId="7296"/>
    <cellStyle name="40% - Акцент1 2 3 13" xfId="7523"/>
    <cellStyle name="40% - Акцент1 2 3 14" xfId="7749"/>
    <cellStyle name="40% - Акцент1 2 3 15" xfId="7971"/>
    <cellStyle name="40% - Акцент1 2 3 16" xfId="8181"/>
    <cellStyle name="40% - Акцент1 2 3 17" xfId="8378"/>
    <cellStyle name="40% - Акцент1 2 3 18" xfId="8551"/>
    <cellStyle name="40% - Акцент1 2 3 19" xfId="8696"/>
    <cellStyle name="40% - Акцент1 2 3 2" xfId="1410"/>
    <cellStyle name="40% - Акцент1 2 3 20" xfId="9897"/>
    <cellStyle name="40% - Акцент1 2 3 21" xfId="10230"/>
    <cellStyle name="40% - Акцент1 2 3 22" xfId="11177"/>
    <cellStyle name="40% - Акцент1 2 3 23" xfId="11412"/>
    <cellStyle name="40% - Акцент1 2 3 24" xfId="11647"/>
    <cellStyle name="40% - Акцент1 2 3 25" xfId="11882"/>
    <cellStyle name="40% - Акцент1 2 3 26" xfId="12117"/>
    <cellStyle name="40% - Акцент1 2 3 27" xfId="12352"/>
    <cellStyle name="40% - Акцент1 2 3 28" xfId="12587"/>
    <cellStyle name="40% - Акцент1 2 3 29" xfId="12822"/>
    <cellStyle name="40% - Акцент1 2 3 3" xfId="4661"/>
    <cellStyle name="40% - Акцент1 2 3 30" xfId="13057"/>
    <cellStyle name="40% - Акцент1 2 3 31" xfId="13292"/>
    <cellStyle name="40% - Акцент1 2 3 32" xfId="13527"/>
    <cellStyle name="40% - Акцент1 2 3 33" xfId="13762"/>
    <cellStyle name="40% - Акцент1 2 3 34" xfId="13996"/>
    <cellStyle name="40% - Акцент1 2 3 35" xfId="14222"/>
    <cellStyle name="40% - Акцент1 2 3 36" xfId="14446"/>
    <cellStyle name="40% - Акцент1 2 3 37" xfId="14668"/>
    <cellStyle name="40% - Акцент1 2 3 38" xfId="14878"/>
    <cellStyle name="40% - Акцент1 2 3 39" xfId="15072"/>
    <cellStyle name="40% - Акцент1 2 3 4" xfId="6063"/>
    <cellStyle name="40% - Акцент1 2 3 40" xfId="15245"/>
    <cellStyle name="40% - Акцент1 2 3 41" xfId="15389"/>
    <cellStyle name="40% - Акцент1 2 3 5" xfId="5491"/>
    <cellStyle name="40% - Акцент1 2 3 6" xfId="6159"/>
    <cellStyle name="40% - Акцент1 2 3 7" xfId="6273"/>
    <cellStyle name="40% - Акцент1 2 3 8" xfId="6535"/>
    <cellStyle name="40% - Акцент1 2 3 9" xfId="6698"/>
    <cellStyle name="40% - Акцент1 2 30" xfId="9067"/>
    <cellStyle name="40% — акцент1 2 30" xfId="10241"/>
    <cellStyle name="40% - Акцент1 2 31" xfId="9206"/>
    <cellStyle name="40% — акцент1 2 31" xfId="11180"/>
    <cellStyle name="40% - Акцент1 2 32" xfId="9338"/>
    <cellStyle name="40% — акцент1 2 32" xfId="11415"/>
    <cellStyle name="40% - Акцент1 2 33" xfId="9428"/>
    <cellStyle name="40% — акцент1 2 33" xfId="11650"/>
    <cellStyle name="40% - Акцент1 2 34" xfId="9516"/>
    <cellStyle name="40% — акцент1 2 34" xfId="11885"/>
    <cellStyle name="40% - Акцент1 2 35" xfId="9597"/>
    <cellStyle name="40% — акцент1 2 35" xfId="12120"/>
    <cellStyle name="40% - Акцент1 2 36" xfId="9634"/>
    <cellStyle name="40% — акцент1 2 36" xfId="12355"/>
    <cellStyle name="40% - Акцент1 2 37" xfId="9725"/>
    <cellStyle name="40% — акцент1 2 37" xfId="12590"/>
    <cellStyle name="40% - Акцент1 2 38" xfId="9893"/>
    <cellStyle name="40% — акцент1 2 38" xfId="12825"/>
    <cellStyle name="40% - Акцент1 2 39" xfId="10243"/>
    <cellStyle name="40% — акцент1 2 39" xfId="13060"/>
    <cellStyle name="40% - Акцент1 2 4" xfId="1411"/>
    <cellStyle name="40% — акцент1 2 4" xfId="6066"/>
    <cellStyle name="40% - Акцент1 2 4 10" xfId="7295"/>
    <cellStyle name="40% - Акцент1 2 4 11" xfId="7522"/>
    <cellStyle name="40% - Акцент1 2 4 12" xfId="7748"/>
    <cellStyle name="40% - Акцент1 2 4 13" xfId="7970"/>
    <cellStyle name="40% - Акцент1 2 4 14" xfId="8180"/>
    <cellStyle name="40% - Акцент1 2 4 15" xfId="8377"/>
    <cellStyle name="40% - Акцент1 2 4 16" xfId="8550"/>
    <cellStyle name="40% - Акцент1 2 4 17" xfId="8695"/>
    <cellStyle name="40% - Акцент1 2 4 18" xfId="9898"/>
    <cellStyle name="40% - Акцент1 2 4 19" xfId="10222"/>
    <cellStyle name="40% - Акцент1 2 4 2" xfId="4662"/>
    <cellStyle name="40% - Акцент1 2 4 20" xfId="11176"/>
    <cellStyle name="40% - Акцент1 2 4 21" xfId="11411"/>
    <cellStyle name="40% - Акцент1 2 4 22" xfId="11646"/>
    <cellStyle name="40% - Акцент1 2 4 23" xfId="11881"/>
    <cellStyle name="40% - Акцент1 2 4 24" xfId="12116"/>
    <cellStyle name="40% - Акцент1 2 4 25" xfId="12351"/>
    <cellStyle name="40% - Акцент1 2 4 26" xfId="12586"/>
    <cellStyle name="40% - Акцент1 2 4 27" xfId="12821"/>
    <cellStyle name="40% - Акцент1 2 4 28" xfId="13056"/>
    <cellStyle name="40% - Акцент1 2 4 29" xfId="13291"/>
    <cellStyle name="40% - Акцент1 2 4 3" xfId="5492"/>
    <cellStyle name="40% - Акцент1 2 4 30" xfId="13526"/>
    <cellStyle name="40% - Акцент1 2 4 31" xfId="13761"/>
    <cellStyle name="40% - Акцент1 2 4 32" xfId="13995"/>
    <cellStyle name="40% - Акцент1 2 4 33" xfId="14221"/>
    <cellStyle name="40% - Акцент1 2 4 34" xfId="14445"/>
    <cellStyle name="40% - Акцент1 2 4 35" xfId="14667"/>
    <cellStyle name="40% - Акцент1 2 4 36" xfId="14877"/>
    <cellStyle name="40% - Акцент1 2 4 37" xfId="15071"/>
    <cellStyle name="40% - Акцент1 2 4 38" xfId="15244"/>
    <cellStyle name="40% - Акцент1 2 4 39" xfId="15388"/>
    <cellStyle name="40% - Акцент1 2 4 4" xfId="6158"/>
    <cellStyle name="40% - Акцент1 2 4 5" xfId="6272"/>
    <cellStyle name="40% - Акцент1 2 4 6" xfId="6534"/>
    <cellStyle name="40% - Акцент1 2 4 7" xfId="6697"/>
    <cellStyle name="40% - Акцент1 2 4 8" xfId="6874"/>
    <cellStyle name="40% - Акцент1 2 4 9" xfId="7077"/>
    <cellStyle name="40% - Акцент1 2 40" xfId="11181"/>
    <cellStyle name="40% — акцент1 2 40" xfId="13295"/>
    <cellStyle name="40% - Акцент1 2 41" xfId="11416"/>
    <cellStyle name="40% — акцент1 2 41" xfId="13530"/>
    <cellStyle name="40% - Акцент1 2 42" xfId="11651"/>
    <cellStyle name="40% — акцент1 2 42" xfId="13765"/>
    <cellStyle name="40% - Акцент1 2 43" xfId="11886"/>
    <cellStyle name="40% — акцент1 2 43" xfId="13999"/>
    <cellStyle name="40% - Акцент1 2 44" xfId="12121"/>
    <cellStyle name="40% — акцент1 2 44" xfId="14225"/>
    <cellStyle name="40% - Акцент1 2 45" xfId="12356"/>
    <cellStyle name="40% — акцент1 2 45" xfId="14449"/>
    <cellStyle name="40% - Акцент1 2 46" xfId="12591"/>
    <cellStyle name="40% — акцент1 2 46" xfId="14671"/>
    <cellStyle name="40% - Акцент1 2 47" xfId="12826"/>
    <cellStyle name="40% — акцент1 2 47" xfId="14881"/>
    <cellStyle name="40% - Акцент1 2 48" xfId="13061"/>
    <cellStyle name="40% — акцент1 2 48" xfId="15075"/>
    <cellStyle name="40% - Акцент1 2 49" xfId="13296"/>
    <cellStyle name="40% — акцент1 2 49" xfId="15248"/>
    <cellStyle name="40% - Акцент1 2 5" xfId="1412"/>
    <cellStyle name="40% — акцент1 2 5" xfId="5488"/>
    <cellStyle name="40% - Акцент1 2 5 10" xfId="7521"/>
    <cellStyle name="40% - Акцент1 2 5 11" xfId="7747"/>
    <cellStyle name="40% - Акцент1 2 5 12" xfId="7969"/>
    <cellStyle name="40% - Акцент1 2 5 13" xfId="8179"/>
    <cellStyle name="40% - Акцент1 2 5 14" xfId="8376"/>
    <cellStyle name="40% - Акцент1 2 5 15" xfId="8549"/>
    <cellStyle name="40% - Акцент1 2 5 16" xfId="8694"/>
    <cellStyle name="40% - Акцент1 2 5 17" xfId="9899"/>
    <cellStyle name="40% - Акцент1 2 5 18" xfId="10220"/>
    <cellStyle name="40% - Акцент1 2 5 19" xfId="11175"/>
    <cellStyle name="40% - Акцент1 2 5 2" xfId="4663"/>
    <cellStyle name="40% - Акцент1 2 5 20" xfId="11410"/>
    <cellStyle name="40% - Акцент1 2 5 21" xfId="11645"/>
    <cellStyle name="40% - Акцент1 2 5 22" xfId="11880"/>
    <cellStyle name="40% - Акцент1 2 5 23" xfId="12115"/>
    <cellStyle name="40% - Акцент1 2 5 24" xfId="12350"/>
    <cellStyle name="40% - Акцент1 2 5 25" xfId="12585"/>
    <cellStyle name="40% - Акцент1 2 5 26" xfId="12820"/>
    <cellStyle name="40% - Акцент1 2 5 27" xfId="13055"/>
    <cellStyle name="40% - Акцент1 2 5 28" xfId="13290"/>
    <cellStyle name="40% - Акцент1 2 5 29" xfId="13525"/>
    <cellStyle name="40% - Акцент1 2 5 3" xfId="6154"/>
    <cellStyle name="40% - Акцент1 2 5 30" xfId="13760"/>
    <cellStyle name="40% - Акцент1 2 5 31" xfId="13994"/>
    <cellStyle name="40% - Акцент1 2 5 32" xfId="14220"/>
    <cellStyle name="40% - Акцент1 2 5 33" xfId="14444"/>
    <cellStyle name="40% - Акцент1 2 5 34" xfId="14666"/>
    <cellStyle name="40% - Акцент1 2 5 35" xfId="14876"/>
    <cellStyle name="40% - Акцент1 2 5 36" xfId="15070"/>
    <cellStyle name="40% - Акцент1 2 5 37" xfId="15243"/>
    <cellStyle name="40% - Акцент1 2 5 38" xfId="15387"/>
    <cellStyle name="40% - Акцент1 2 5 4" xfId="6271"/>
    <cellStyle name="40% - Акцент1 2 5 5" xfId="6533"/>
    <cellStyle name="40% - Акцент1 2 5 6" xfId="6696"/>
    <cellStyle name="40% - Акцент1 2 5 7" xfId="6873"/>
    <cellStyle name="40% - Акцент1 2 5 8" xfId="7076"/>
    <cellStyle name="40% - Акцент1 2 5 9" xfId="7294"/>
    <cellStyle name="40% - Акцент1 2 50" xfId="13531"/>
    <cellStyle name="40% — акцент1 2 50" xfId="15392"/>
    <cellStyle name="40% - Акцент1 2 51" xfId="13766"/>
    <cellStyle name="40% — акцент1 2 51" xfId="15513"/>
    <cellStyle name="40% - Акцент1 2 52" xfId="14000"/>
    <cellStyle name="40% — акцент1 2 52" xfId="15637"/>
    <cellStyle name="40% - Акцент1 2 53" xfId="14226"/>
    <cellStyle name="40% — акцент1 2 53" xfId="15713"/>
    <cellStyle name="40% - Акцент1 2 54" xfId="14450"/>
    <cellStyle name="40% - Акцент1 2 55" xfId="14672"/>
    <cellStyle name="40% - Акцент1 2 56" xfId="14882"/>
    <cellStyle name="40% - Акцент1 2 57" xfId="15076"/>
    <cellStyle name="40% - Акцент1 2 58" xfId="15249"/>
    <cellStyle name="40% - Акцент1 2 59" xfId="15393"/>
    <cellStyle name="40% - Акцент1 2 6" xfId="1413"/>
    <cellStyle name="40% — акцент1 2 6" xfId="6162"/>
    <cellStyle name="40% - Акцент1 2 6 10" xfId="7746"/>
    <cellStyle name="40% - Акцент1 2 6 11" xfId="7968"/>
    <cellStyle name="40% - Акцент1 2 6 12" xfId="8178"/>
    <cellStyle name="40% - Акцент1 2 6 13" xfId="8375"/>
    <cellStyle name="40% - Акцент1 2 6 14" xfId="8548"/>
    <cellStyle name="40% - Акцент1 2 6 15" xfId="8693"/>
    <cellStyle name="40% - Акцент1 2 6 16" xfId="9900"/>
    <cellStyle name="40% - Акцент1 2 6 17" xfId="10219"/>
    <cellStyle name="40% - Акцент1 2 6 18" xfId="11174"/>
    <cellStyle name="40% - Акцент1 2 6 19" xfId="11409"/>
    <cellStyle name="40% - Акцент1 2 6 2" xfId="4664"/>
    <cellStyle name="40% - Акцент1 2 6 20" xfId="11644"/>
    <cellStyle name="40% - Акцент1 2 6 21" xfId="11879"/>
    <cellStyle name="40% - Акцент1 2 6 22" xfId="12114"/>
    <cellStyle name="40% - Акцент1 2 6 23" xfId="12349"/>
    <cellStyle name="40% - Акцент1 2 6 24" xfId="12584"/>
    <cellStyle name="40% - Акцент1 2 6 25" xfId="12819"/>
    <cellStyle name="40% - Акцент1 2 6 26" xfId="13054"/>
    <cellStyle name="40% - Акцент1 2 6 27" xfId="13289"/>
    <cellStyle name="40% - Акцент1 2 6 28" xfId="13524"/>
    <cellStyle name="40% - Акцент1 2 6 29" xfId="13759"/>
    <cellStyle name="40% - Акцент1 2 6 3" xfId="6267"/>
    <cellStyle name="40% - Акцент1 2 6 30" xfId="13993"/>
    <cellStyle name="40% - Акцент1 2 6 31" xfId="14219"/>
    <cellStyle name="40% - Акцент1 2 6 32" xfId="14443"/>
    <cellStyle name="40% - Акцент1 2 6 33" xfId="14665"/>
    <cellStyle name="40% - Акцент1 2 6 34" xfId="14875"/>
    <cellStyle name="40% - Акцент1 2 6 35" xfId="15069"/>
    <cellStyle name="40% - Акцент1 2 6 36" xfId="15242"/>
    <cellStyle name="40% - Акцент1 2 6 37" xfId="15386"/>
    <cellStyle name="40% - Акцент1 2 6 4" xfId="6532"/>
    <cellStyle name="40% - Акцент1 2 6 5" xfId="6695"/>
    <cellStyle name="40% - Акцент1 2 6 6" xfId="6872"/>
    <cellStyle name="40% - Акцент1 2 6 7" xfId="7075"/>
    <cellStyle name="40% - Акцент1 2 6 8" xfId="7293"/>
    <cellStyle name="40% - Акцент1 2 6 9" xfId="7520"/>
    <cellStyle name="40% - Акцент1 2 60" xfId="15512"/>
    <cellStyle name="40% - Акцент1 2 61" xfId="15638"/>
    <cellStyle name="40% - Акцент1 2 62" xfId="15714"/>
    <cellStyle name="40% - Акцент1 2 7" xfId="1414"/>
    <cellStyle name="40% — акцент1 2 7" xfId="6276"/>
    <cellStyle name="40% - Акцент1 2 7 10" xfId="7967"/>
    <cellStyle name="40% - Акцент1 2 7 11" xfId="8177"/>
    <cellStyle name="40% - Акцент1 2 7 12" xfId="8374"/>
    <cellStyle name="40% - Акцент1 2 7 13" xfId="8547"/>
    <cellStyle name="40% - Акцент1 2 7 14" xfId="8692"/>
    <cellStyle name="40% - Акцент1 2 7 15" xfId="9901"/>
    <cellStyle name="40% - Акцент1 2 7 16" xfId="10211"/>
    <cellStyle name="40% - Акцент1 2 7 17" xfId="11173"/>
    <cellStyle name="40% - Акцент1 2 7 18" xfId="11408"/>
    <cellStyle name="40% - Акцент1 2 7 19" xfId="11643"/>
    <cellStyle name="40% - Акцент1 2 7 2" xfId="4665"/>
    <cellStyle name="40% - Акцент1 2 7 20" xfId="11878"/>
    <cellStyle name="40% - Акцент1 2 7 21" xfId="12113"/>
    <cellStyle name="40% - Акцент1 2 7 22" xfId="12348"/>
    <cellStyle name="40% - Акцент1 2 7 23" xfId="12583"/>
    <cellStyle name="40% - Акцент1 2 7 24" xfId="12818"/>
    <cellStyle name="40% - Акцент1 2 7 25" xfId="13053"/>
    <cellStyle name="40% - Акцент1 2 7 26" xfId="13288"/>
    <cellStyle name="40% - Акцент1 2 7 27" xfId="13523"/>
    <cellStyle name="40% - Акцент1 2 7 28" xfId="13758"/>
    <cellStyle name="40% - Акцент1 2 7 29" xfId="13992"/>
    <cellStyle name="40% - Акцент1 2 7 3" xfId="6531"/>
    <cellStyle name="40% - Акцент1 2 7 30" xfId="14218"/>
    <cellStyle name="40% - Акцент1 2 7 31" xfId="14442"/>
    <cellStyle name="40% - Акцент1 2 7 32" xfId="14664"/>
    <cellStyle name="40% - Акцент1 2 7 33" xfId="14874"/>
    <cellStyle name="40% - Акцент1 2 7 34" xfId="15068"/>
    <cellStyle name="40% - Акцент1 2 7 35" xfId="15241"/>
    <cellStyle name="40% - Акцент1 2 7 36" xfId="15385"/>
    <cellStyle name="40% - Акцент1 2 7 4" xfId="6694"/>
    <cellStyle name="40% - Акцент1 2 7 5" xfId="6871"/>
    <cellStyle name="40% - Акцент1 2 7 6" xfId="7074"/>
    <cellStyle name="40% - Акцент1 2 7 7" xfId="7292"/>
    <cellStyle name="40% - Акцент1 2 7 8" xfId="7519"/>
    <cellStyle name="40% - Акцент1 2 7 9" xfId="7745"/>
    <cellStyle name="40% - Акцент1 2 8" xfId="1415"/>
    <cellStyle name="40% — акцент1 2 8" xfId="6538"/>
    <cellStyle name="40% - Акцент1 2 8 10" xfId="8176"/>
    <cellStyle name="40% - Акцент1 2 8 11" xfId="8373"/>
    <cellStyle name="40% - Акцент1 2 8 12" xfId="8546"/>
    <cellStyle name="40% - Акцент1 2 8 13" xfId="8691"/>
    <cellStyle name="40% - Акцент1 2 8 14" xfId="9902"/>
    <cellStyle name="40% - Акцент1 2 8 15" xfId="10209"/>
    <cellStyle name="40% - Акцент1 2 8 16" xfId="11172"/>
    <cellStyle name="40% - Акцент1 2 8 17" xfId="11407"/>
    <cellStyle name="40% - Акцент1 2 8 18" xfId="11642"/>
    <cellStyle name="40% - Акцент1 2 8 19" xfId="11877"/>
    <cellStyle name="40% - Акцент1 2 8 2" xfId="4666"/>
    <cellStyle name="40% - Акцент1 2 8 20" xfId="12112"/>
    <cellStyle name="40% - Акцент1 2 8 21" xfId="12347"/>
    <cellStyle name="40% - Акцент1 2 8 22" xfId="12582"/>
    <cellStyle name="40% - Акцент1 2 8 23" xfId="12817"/>
    <cellStyle name="40% - Акцент1 2 8 24" xfId="13052"/>
    <cellStyle name="40% - Акцент1 2 8 25" xfId="13287"/>
    <cellStyle name="40% - Акцент1 2 8 26" xfId="13522"/>
    <cellStyle name="40% - Акцент1 2 8 27" xfId="13757"/>
    <cellStyle name="40% - Акцент1 2 8 28" xfId="13991"/>
    <cellStyle name="40% - Акцент1 2 8 29" xfId="14217"/>
    <cellStyle name="40% - Акцент1 2 8 3" xfId="6693"/>
    <cellStyle name="40% - Акцент1 2 8 30" xfId="14441"/>
    <cellStyle name="40% - Акцент1 2 8 31" xfId="14663"/>
    <cellStyle name="40% - Акцент1 2 8 32" xfId="14873"/>
    <cellStyle name="40% - Акцент1 2 8 33" xfId="15067"/>
    <cellStyle name="40% - Акцент1 2 8 34" xfId="15240"/>
    <cellStyle name="40% - Акцент1 2 8 35" xfId="15384"/>
    <cellStyle name="40% - Акцент1 2 8 4" xfId="6870"/>
    <cellStyle name="40% - Акцент1 2 8 5" xfId="7073"/>
    <cellStyle name="40% - Акцент1 2 8 6" xfId="7291"/>
    <cellStyle name="40% - Акцент1 2 8 7" xfId="7518"/>
    <cellStyle name="40% - Акцент1 2 8 8" xfId="7744"/>
    <cellStyle name="40% - Акцент1 2 8 9" xfId="7966"/>
    <cellStyle name="40% - Акцент1 2 9" xfId="1416"/>
    <cellStyle name="40% — акцент1 2 9" xfId="6701"/>
    <cellStyle name="40% - Акцент1 2 9 10" xfId="8372"/>
    <cellStyle name="40% - Акцент1 2 9 11" xfId="8545"/>
    <cellStyle name="40% - Акцент1 2 9 12" xfId="8690"/>
    <cellStyle name="40% - Акцент1 2 9 13" xfId="9903"/>
    <cellStyle name="40% - Акцент1 2 9 14" xfId="10201"/>
    <cellStyle name="40% - Акцент1 2 9 15" xfId="11171"/>
    <cellStyle name="40% - Акцент1 2 9 16" xfId="11406"/>
    <cellStyle name="40% - Акцент1 2 9 17" xfId="11641"/>
    <cellStyle name="40% - Акцент1 2 9 18" xfId="11876"/>
    <cellStyle name="40% - Акцент1 2 9 19" xfId="12111"/>
    <cellStyle name="40% - Акцент1 2 9 2" xfId="4667"/>
    <cellStyle name="40% - Акцент1 2 9 20" xfId="12346"/>
    <cellStyle name="40% - Акцент1 2 9 21" xfId="12581"/>
    <cellStyle name="40% - Акцент1 2 9 22" xfId="12816"/>
    <cellStyle name="40% - Акцент1 2 9 23" xfId="13051"/>
    <cellStyle name="40% - Акцент1 2 9 24" xfId="13286"/>
    <cellStyle name="40% - Акцент1 2 9 25" xfId="13521"/>
    <cellStyle name="40% - Акцент1 2 9 26" xfId="13756"/>
    <cellStyle name="40% - Акцент1 2 9 27" xfId="13990"/>
    <cellStyle name="40% - Акцент1 2 9 28" xfId="14216"/>
    <cellStyle name="40% - Акцент1 2 9 29" xfId="14440"/>
    <cellStyle name="40% - Акцент1 2 9 3" xfId="6869"/>
    <cellStyle name="40% - Акцент1 2 9 30" xfId="14662"/>
    <cellStyle name="40% - Акцент1 2 9 31" xfId="14872"/>
    <cellStyle name="40% - Акцент1 2 9 32" xfId="15066"/>
    <cellStyle name="40% - Акцент1 2 9 33" xfId="15239"/>
    <cellStyle name="40% - Акцент1 2 9 34" xfId="15383"/>
    <cellStyle name="40% - Акцент1 2 9 4" xfId="7072"/>
    <cellStyle name="40% - Акцент1 2 9 5" xfId="7290"/>
    <cellStyle name="40% - Акцент1 2 9 6" xfId="7517"/>
    <cellStyle name="40% - Акцент1 2 9 7" xfId="7743"/>
    <cellStyle name="40% - Акцент1 2 9 8" xfId="7965"/>
    <cellStyle name="40% - Акцент1 2 9 9" xfId="8175"/>
    <cellStyle name="40% - Акцент1 2_46EE.2011(v1.0)" xfId="1417"/>
    <cellStyle name="40% — акцент1 20" xfId="1418"/>
    <cellStyle name="40% — акцент1 21" xfId="1419"/>
    <cellStyle name="40% — акцент1 22" xfId="4656"/>
    <cellStyle name="40% — акцент1 23" xfId="5560"/>
    <cellStyle name="40% — акцент1 24" xfId="6068"/>
    <cellStyle name="40% — акцент1 25" xfId="5486"/>
    <cellStyle name="40% — акцент1 26" xfId="6164"/>
    <cellStyle name="40% — акцент1 27" xfId="6278"/>
    <cellStyle name="40% — акцент1 28" xfId="6540"/>
    <cellStyle name="40% — акцент1 29" xfId="6703"/>
    <cellStyle name="40% - Акцент1 3" xfId="1420"/>
    <cellStyle name="40% — акцент1 3" xfId="1421"/>
    <cellStyle name="40% - Акцент1 3 10" xfId="1422"/>
    <cellStyle name="40% - Акцент1 3 10 2" xfId="4669"/>
    <cellStyle name="40% - Акцент1 3 10 3" xfId="9905"/>
    <cellStyle name="40% - Акцент1 3 11" xfId="1423"/>
    <cellStyle name="40% - Акцент1 3 12" xfId="4668"/>
    <cellStyle name="40% - Акцент1 3 13" xfId="5572"/>
    <cellStyle name="40% - Акцент1 3 14" xfId="6056"/>
    <cellStyle name="40% - Акцент1 3 15" xfId="5502"/>
    <cellStyle name="40% - Акцент1 3 16" xfId="6147"/>
    <cellStyle name="40% - Акцент1 3 17" xfId="6260"/>
    <cellStyle name="40% - Акцент1 3 18" xfId="6393"/>
    <cellStyle name="40% - Акцент1 3 19" xfId="6691"/>
    <cellStyle name="40% - Акцент1 3 2" xfId="1424"/>
    <cellStyle name="40% - Акцент1 3 2 2" xfId="1425"/>
    <cellStyle name="40% - Акцент1 3 2 3" xfId="4670"/>
    <cellStyle name="40% - Акцент1 3 2 4" xfId="8826"/>
    <cellStyle name="40% - Акцент1 3 20" xfId="6868"/>
    <cellStyle name="40% - Акцент1 3 21" xfId="7071"/>
    <cellStyle name="40% - Акцент1 3 22" xfId="7289"/>
    <cellStyle name="40% - Акцент1 3 23" xfId="7516"/>
    <cellStyle name="40% - Акцент1 3 24" xfId="7742"/>
    <cellStyle name="40% - Акцент1 3 25" xfId="7964"/>
    <cellStyle name="40% - Акцент1 3 26" xfId="8174"/>
    <cellStyle name="40% - Акцент1 3 27" xfId="8371"/>
    <cellStyle name="40% - Акцент1 3 28" xfId="8544"/>
    <cellStyle name="40% - Акцент1 3 29" xfId="8689"/>
    <cellStyle name="40% - Акцент1 3 3" xfId="1426"/>
    <cellStyle name="40% - Акцент1 3 3 2" xfId="1427"/>
    <cellStyle name="40% - Акцент1 3 3 3" xfId="4671"/>
    <cellStyle name="40% - Акцент1 3 3 4" xfId="9907"/>
    <cellStyle name="40% - Акцент1 3 30" xfId="8825"/>
    <cellStyle name="40% - Акцент1 3 31" xfId="9070"/>
    <cellStyle name="40% - Акцент1 3 32" xfId="9203"/>
    <cellStyle name="40% - Акцент1 3 33" xfId="9335"/>
    <cellStyle name="40% - Акцент1 3 34" xfId="9425"/>
    <cellStyle name="40% - Акцент1 3 35" xfId="9513"/>
    <cellStyle name="40% - Акцент1 3 36" xfId="9594"/>
    <cellStyle name="40% - Акцент1 3 37" xfId="9631"/>
    <cellStyle name="40% - Акцент1 3 38" xfId="9722"/>
    <cellStyle name="40% - Акцент1 3 39" xfId="9904"/>
    <cellStyle name="40% - Акцент1 3 4" xfId="1428"/>
    <cellStyle name="40% - Акцент1 3 4 2" xfId="4672"/>
    <cellStyle name="40% - Акцент1 3 4 3" xfId="9908"/>
    <cellStyle name="40% - Акцент1 3 40" xfId="10199"/>
    <cellStyle name="40% - Акцент1 3 41" xfId="11170"/>
    <cellStyle name="40% - Акцент1 3 42" xfId="11405"/>
    <cellStyle name="40% - Акцент1 3 43" xfId="11640"/>
    <cellStyle name="40% - Акцент1 3 44" xfId="11875"/>
    <cellStyle name="40% - Акцент1 3 45" xfId="12110"/>
    <cellStyle name="40% - Акцент1 3 46" xfId="12345"/>
    <cellStyle name="40% - Акцент1 3 47" xfId="12580"/>
    <cellStyle name="40% - Акцент1 3 48" xfId="12815"/>
    <cellStyle name="40% - Акцент1 3 49" xfId="13050"/>
    <cellStyle name="40% - Акцент1 3 5" xfId="1429"/>
    <cellStyle name="40% - Акцент1 3 5 2" xfId="4673"/>
    <cellStyle name="40% - Акцент1 3 5 3" xfId="9909"/>
    <cellStyle name="40% - Акцент1 3 50" xfId="13285"/>
    <cellStyle name="40% - Акцент1 3 51" xfId="13520"/>
    <cellStyle name="40% - Акцент1 3 52" xfId="13755"/>
    <cellStyle name="40% - Акцент1 3 53" xfId="13989"/>
    <cellStyle name="40% - Акцент1 3 54" xfId="14215"/>
    <cellStyle name="40% - Акцент1 3 55" xfId="14439"/>
    <cellStyle name="40% - Акцент1 3 56" xfId="14661"/>
    <cellStyle name="40% - Акцент1 3 57" xfId="14871"/>
    <cellStyle name="40% - Акцент1 3 58" xfId="15065"/>
    <cellStyle name="40% - Акцент1 3 59" xfId="15238"/>
    <cellStyle name="40% - Акцент1 3 6" xfId="1430"/>
    <cellStyle name="40% - Акцент1 3 6 2" xfId="4674"/>
    <cellStyle name="40% - Акцент1 3 6 3" xfId="9910"/>
    <cellStyle name="40% - Акцент1 3 60" xfId="15382"/>
    <cellStyle name="40% - Акцент1 3 61" xfId="15515"/>
    <cellStyle name="40% - Акцент1 3 62" xfId="15635"/>
    <cellStyle name="40% - Акцент1 3 63" xfId="15711"/>
    <cellStyle name="40% - Акцент1 3 7" xfId="1431"/>
    <cellStyle name="40% - Акцент1 3 7 2" xfId="4675"/>
    <cellStyle name="40% - Акцент1 3 7 3" xfId="9911"/>
    <cellStyle name="40% - Акцент1 3 8" xfId="1432"/>
    <cellStyle name="40% - Акцент1 3 8 2" xfId="4676"/>
    <cellStyle name="40% - Акцент1 3 8 3" xfId="9912"/>
    <cellStyle name="40% - Акцент1 3 9" xfId="1433"/>
    <cellStyle name="40% - Акцент1 3 9 2" xfId="4677"/>
    <cellStyle name="40% - Акцент1 3 9 3" xfId="9913"/>
    <cellStyle name="40% - Акцент1 3_46EE.2011(v1.0)" xfId="1434"/>
    <cellStyle name="40% — акцент1 30" xfId="6880"/>
    <cellStyle name="40% — акцент1 31" xfId="7083"/>
    <cellStyle name="40% — акцент1 32" xfId="7301"/>
    <cellStyle name="40% — акцент1 33" xfId="7528"/>
    <cellStyle name="40% — акцент1 34" xfId="7754"/>
    <cellStyle name="40% — акцент1 35" xfId="7976"/>
    <cellStyle name="40% — акцент1 36" xfId="8186"/>
    <cellStyle name="40% — акцент1 37" xfId="8383"/>
    <cellStyle name="40% — акцент1 38" xfId="8556"/>
    <cellStyle name="40% — акцент1 39" xfId="8701"/>
    <cellStyle name="40% - Акцент1 4" xfId="1435"/>
    <cellStyle name="40% — акцент1 4" xfId="1436"/>
    <cellStyle name="40% - Акцент1 4 2" xfId="1437"/>
    <cellStyle name="40% - Акцент1 4 2 2" xfId="1438"/>
    <cellStyle name="40% - Акцент1 4 3" xfId="1439"/>
    <cellStyle name="40% - Акцент1 4 3 2" xfId="1440"/>
    <cellStyle name="40% - Акцент1 4_46EE.2011(v1.0)" xfId="1441"/>
    <cellStyle name="40% — акцент1 40" xfId="8821"/>
    <cellStyle name="40% — акцент1 41" xfId="9066"/>
    <cellStyle name="40% — акцент1 42" xfId="9207"/>
    <cellStyle name="40% — акцент1 43" xfId="9339"/>
    <cellStyle name="40% — акцент1 44" xfId="9429"/>
    <cellStyle name="40% — акцент1 45" xfId="9517"/>
    <cellStyle name="40% — акцент1 46" xfId="9598"/>
    <cellStyle name="40% — акцент1 47" xfId="9635"/>
    <cellStyle name="40% — акцент1 48" xfId="9726"/>
    <cellStyle name="40% — акцент1 49" xfId="9892"/>
    <cellStyle name="40% - Акцент1 5" xfId="1442"/>
    <cellStyle name="40% — акцент1 5" xfId="1443"/>
    <cellStyle name="40% - Акцент1 5 2" xfId="1444"/>
    <cellStyle name="40% - Акцент1 5 2 2" xfId="1445"/>
    <cellStyle name="40% - Акцент1 5 3" xfId="1446"/>
    <cellStyle name="40% - Акцент1 5 3 2" xfId="1447"/>
    <cellStyle name="40% - Акцент1 5_46EE.2011(v1.0)" xfId="1448"/>
    <cellStyle name="40% — акцент1 50" xfId="10251"/>
    <cellStyle name="40% — акцент1 51" xfId="11182"/>
    <cellStyle name="40% — акцент1 52" xfId="11417"/>
    <cellStyle name="40% — акцент1 53" xfId="11652"/>
    <cellStyle name="40% — акцент1 54" xfId="11887"/>
    <cellStyle name="40% — акцент1 55" xfId="12122"/>
    <cellStyle name="40% — акцент1 56" xfId="12357"/>
    <cellStyle name="40% — акцент1 57" xfId="12592"/>
    <cellStyle name="40% — акцент1 58" xfId="12827"/>
    <cellStyle name="40% — акцент1 59" xfId="13062"/>
    <cellStyle name="40% - Акцент1 6" xfId="1449"/>
    <cellStyle name="40% — акцент1 6" xfId="1450"/>
    <cellStyle name="40% - Акцент1 6 2" xfId="1451"/>
    <cellStyle name="40% - Акцент1 6 2 2" xfId="1452"/>
    <cellStyle name="40% - Акцент1 6 3" xfId="1453"/>
    <cellStyle name="40% - Акцент1 6 3 2" xfId="1454"/>
    <cellStyle name="40% - Акцент1 6_46EE.2011(v1.0)" xfId="1455"/>
    <cellStyle name="40% — акцент1 60" xfId="13297"/>
    <cellStyle name="40% — акцент1 61" xfId="13532"/>
    <cellStyle name="40% — акцент1 62" xfId="13767"/>
    <cellStyle name="40% — акцент1 63" xfId="14001"/>
    <cellStyle name="40% — акцент1 64" xfId="14227"/>
    <cellStyle name="40% — акцент1 65" xfId="14451"/>
    <cellStyle name="40% — акцент1 66" xfId="14673"/>
    <cellStyle name="40% — акцент1 67" xfId="14883"/>
    <cellStyle name="40% — акцент1 68" xfId="15077"/>
    <cellStyle name="40% — акцент1 69" xfId="15250"/>
    <cellStyle name="40% - Акцент1 7" xfId="1456"/>
    <cellStyle name="40% — акцент1 7" xfId="1457"/>
    <cellStyle name="40% - Акцент1 7 2" xfId="1458"/>
    <cellStyle name="40% - Акцент1 7 2 2" xfId="1459"/>
    <cellStyle name="40% - Акцент1 7 3" xfId="1460"/>
    <cellStyle name="40% - Акцент1 7 3 2" xfId="1461"/>
    <cellStyle name="40% - Акцент1 7_46EE.2011(v1.0)" xfId="1462"/>
    <cellStyle name="40% — акцент1 70" xfId="15394"/>
    <cellStyle name="40% — акцент1 71" xfId="15511"/>
    <cellStyle name="40% — акцент1 72" xfId="15639"/>
    <cellStyle name="40% — акцент1 73" xfId="15715"/>
    <cellStyle name="40% - Акцент1 8" xfId="1463"/>
    <cellStyle name="40% — акцент1 8" xfId="1464"/>
    <cellStyle name="40% - Акцент1 8 2" xfId="1465"/>
    <cellStyle name="40% - Акцент1 8 2 2" xfId="1466"/>
    <cellStyle name="40% - Акцент1 8 3" xfId="1467"/>
    <cellStyle name="40% - Акцент1 8 3 2" xfId="1468"/>
    <cellStyle name="40% - Акцент1 8 4" xfId="1469"/>
    <cellStyle name="40% - Акцент1 8_46EE.2011(v1.0)" xfId="1470"/>
    <cellStyle name="40% - Акцент1 9" xfId="1471"/>
    <cellStyle name="40% — акцент1 9" xfId="1472"/>
    <cellStyle name="40% - Акцент1 9 2" xfId="1473"/>
    <cellStyle name="40% - Акцент1 9 2 2" xfId="1474"/>
    <cellStyle name="40% - Акцент1 9 3" xfId="1475"/>
    <cellStyle name="40% - Акцент1 9 3 2" xfId="1476"/>
    <cellStyle name="40% - Акцент1 9 4" xfId="1477"/>
    <cellStyle name="40% - Акцент1 9_46EE.2011(v1.0)" xfId="1478"/>
    <cellStyle name="40% — акцент1_Расчет тарифа на тэ 2015 СЛФ" xfId="1479"/>
    <cellStyle name="40% — акцент2" xfId="1480"/>
    <cellStyle name="40% - Акцент2 10" xfId="1481"/>
    <cellStyle name="40% — акцент2 10" xfId="1482"/>
    <cellStyle name="40% - Акцент2 10 2" xfId="1483"/>
    <cellStyle name="40% - Акцент2 11" xfId="1484"/>
    <cellStyle name="40% — акцент2 11" xfId="1485"/>
    <cellStyle name="40% - Акцент2 11 2" xfId="1486"/>
    <cellStyle name="40% — акцент2 12" xfId="1487"/>
    <cellStyle name="40% — акцент2 13" xfId="1488"/>
    <cellStyle name="40% — акцент2 14" xfId="1489"/>
    <cellStyle name="40% — акцент2 15" xfId="1490"/>
    <cellStyle name="40% — акцент2 16" xfId="1491"/>
    <cellStyle name="40% — акцент2 17" xfId="1492"/>
    <cellStyle name="40% — акцент2 18" xfId="1493"/>
    <cellStyle name="40% — акцент2 19" xfId="1494"/>
    <cellStyle name="40% - Акцент2 2" xfId="1495"/>
    <cellStyle name="40% — акцент2 2" xfId="1496"/>
    <cellStyle name="40% - Акцент2 2 10" xfId="1497"/>
    <cellStyle name="40% — акцент2 2 10" xfId="6856"/>
    <cellStyle name="40% - Акцент2 2 10 10" xfId="8540"/>
    <cellStyle name="40% - Акцент2 2 10 11" xfId="8685"/>
    <cellStyle name="40% - Акцент2 2 10 12" xfId="9917"/>
    <cellStyle name="40% - Акцент2 2 10 13" xfId="10126"/>
    <cellStyle name="40% - Акцент2 2 10 14" xfId="11157"/>
    <cellStyle name="40% - Акцент2 2 10 15" xfId="11392"/>
    <cellStyle name="40% - Акцент2 2 10 16" xfId="11627"/>
    <cellStyle name="40% - Акцент2 2 10 17" xfId="11862"/>
    <cellStyle name="40% - Акцент2 2 10 18" xfId="12097"/>
    <cellStyle name="40% - Акцент2 2 10 19" xfId="12332"/>
    <cellStyle name="40% - Акцент2 2 10 2" xfId="4681"/>
    <cellStyle name="40% - Акцент2 2 10 20" xfId="12567"/>
    <cellStyle name="40% - Акцент2 2 10 21" xfId="12802"/>
    <cellStyle name="40% - Акцент2 2 10 22" xfId="13037"/>
    <cellStyle name="40% - Акцент2 2 10 23" xfId="13272"/>
    <cellStyle name="40% - Акцент2 2 10 24" xfId="13507"/>
    <cellStyle name="40% - Акцент2 2 10 25" xfId="13742"/>
    <cellStyle name="40% - Акцент2 2 10 26" xfId="13976"/>
    <cellStyle name="40% - Акцент2 2 10 27" xfId="14202"/>
    <cellStyle name="40% - Акцент2 2 10 28" xfId="14426"/>
    <cellStyle name="40% - Акцент2 2 10 29" xfId="14648"/>
    <cellStyle name="40% - Акцент2 2 10 3" xfId="7058"/>
    <cellStyle name="40% - Акцент2 2 10 30" xfId="14858"/>
    <cellStyle name="40% - Акцент2 2 10 31" xfId="15052"/>
    <cellStyle name="40% - Акцент2 2 10 32" xfId="15234"/>
    <cellStyle name="40% - Акцент2 2 10 33" xfId="15378"/>
    <cellStyle name="40% - Акцент2 2 10 4" xfId="7276"/>
    <cellStyle name="40% - Акцент2 2 10 5" xfId="7503"/>
    <cellStyle name="40% - Акцент2 2 10 6" xfId="7729"/>
    <cellStyle name="40% - Акцент2 2 10 7" xfId="7951"/>
    <cellStyle name="40% - Акцент2 2 10 8" xfId="8161"/>
    <cellStyle name="40% - Акцент2 2 10 9" xfId="8358"/>
    <cellStyle name="40% - Акцент2 2 11" xfId="4679"/>
    <cellStyle name="40% — акцент2 2 11" xfId="7059"/>
    <cellStyle name="40% - Акцент2 2 12" xfId="5583"/>
    <cellStyle name="40% — акцент2 2 12" xfId="7277"/>
    <cellStyle name="40% - Акцент2 2 13" xfId="6045"/>
    <cellStyle name="40% — акцент2 2 13" xfId="7504"/>
    <cellStyle name="40% - Акцент2 2 14" xfId="5514"/>
    <cellStyle name="40% — акцент2 2 14" xfId="7730"/>
    <cellStyle name="40% - Акцент2 2 15" xfId="6132"/>
    <cellStyle name="40% — акцент2 2 15" xfId="7952"/>
    <cellStyle name="40% - Акцент2 2 16" xfId="6245"/>
    <cellStyle name="40% — акцент2 2 16" xfId="8162"/>
    <cellStyle name="40% - Акцент2 2 17" xfId="6381"/>
    <cellStyle name="40% — акцент2 2 17" xfId="8359"/>
    <cellStyle name="40% - Акцент2 2 18" xfId="6680"/>
    <cellStyle name="40% — акцент2 2 18" xfId="8541"/>
    <cellStyle name="40% - Акцент2 2 19" xfId="6857"/>
    <cellStyle name="40% — акцент2 2 19" xfId="8686"/>
    <cellStyle name="40% - Акцент2 2 2" xfId="1498"/>
    <cellStyle name="40% — акцент2 2 2" xfId="4680"/>
    <cellStyle name="40% - Акцент2 2 2 10" xfId="6677"/>
    <cellStyle name="40% - Акцент2 2 2 11" xfId="6854"/>
    <cellStyle name="40% - Акцент2 2 2 12" xfId="7057"/>
    <cellStyle name="40% - Акцент2 2 2 13" xfId="7275"/>
    <cellStyle name="40% - Акцент2 2 2 14" xfId="7502"/>
    <cellStyle name="40% - Акцент2 2 2 15" xfId="7728"/>
    <cellStyle name="40% - Акцент2 2 2 16" xfId="7950"/>
    <cellStyle name="40% - Акцент2 2 2 17" xfId="8160"/>
    <cellStyle name="40% - Акцент2 2 2 18" xfId="8357"/>
    <cellStyle name="40% - Акцент2 2 2 19" xfId="8539"/>
    <cellStyle name="40% - Акцент2 2 2 2" xfId="1499"/>
    <cellStyle name="40% - Акцент2 2 2 20" xfId="8684"/>
    <cellStyle name="40% - Акцент2 2 2 21" xfId="8830"/>
    <cellStyle name="40% - Акцент2 2 2 22" xfId="9075"/>
    <cellStyle name="40% - Акцент2 2 2 23" xfId="9198"/>
    <cellStyle name="40% - Акцент2 2 2 24" xfId="9330"/>
    <cellStyle name="40% - Акцент2 2 2 25" xfId="9420"/>
    <cellStyle name="40% - Акцент2 2 2 26" xfId="9509"/>
    <cellStyle name="40% - Акцент2 2 2 27" xfId="9590"/>
    <cellStyle name="40% - Акцент2 2 2 28" xfId="9524"/>
    <cellStyle name="40% - Акцент2 2 2 29" xfId="9718"/>
    <cellStyle name="40% - Акцент2 2 2 3" xfId="4682"/>
    <cellStyle name="40% - Акцент2 2 2 30" xfId="9918"/>
    <cellStyle name="40% - Акцент2 2 2 31" xfId="10104"/>
    <cellStyle name="40% - Акцент2 2 2 32" xfId="11156"/>
    <cellStyle name="40% - Акцент2 2 2 33" xfId="11391"/>
    <cellStyle name="40% - Акцент2 2 2 34" xfId="11626"/>
    <cellStyle name="40% - Акцент2 2 2 35" xfId="11861"/>
    <cellStyle name="40% - Акцент2 2 2 36" xfId="12096"/>
    <cellStyle name="40% - Акцент2 2 2 37" xfId="12331"/>
    <cellStyle name="40% - Акцент2 2 2 38" xfId="12566"/>
    <cellStyle name="40% - Акцент2 2 2 39" xfId="12801"/>
    <cellStyle name="40% - Акцент2 2 2 4" xfId="5586"/>
    <cellStyle name="40% - Акцент2 2 2 40" xfId="13036"/>
    <cellStyle name="40% - Акцент2 2 2 41" xfId="13271"/>
    <cellStyle name="40% - Акцент2 2 2 42" xfId="13506"/>
    <cellStyle name="40% - Акцент2 2 2 43" xfId="13741"/>
    <cellStyle name="40% - Акцент2 2 2 44" xfId="13975"/>
    <cellStyle name="40% - Акцент2 2 2 45" xfId="14201"/>
    <cellStyle name="40% - Акцент2 2 2 46" xfId="14425"/>
    <cellStyle name="40% - Акцент2 2 2 47" xfId="14647"/>
    <cellStyle name="40% - Акцент2 2 2 48" xfId="14857"/>
    <cellStyle name="40% - Акцент2 2 2 49" xfId="15051"/>
    <cellStyle name="40% - Акцент2 2 2 5" xfId="6042"/>
    <cellStyle name="40% - Акцент2 2 2 50" xfId="15233"/>
    <cellStyle name="40% - Акцент2 2 2 51" xfId="15377"/>
    <cellStyle name="40% - Акцент2 2 2 52" xfId="15520"/>
    <cellStyle name="40% - Акцент2 2 2 53" xfId="15631"/>
    <cellStyle name="40% - Акцент2 2 2 54" xfId="15707"/>
    <cellStyle name="40% - Акцент2 2 2 6" xfId="5521"/>
    <cellStyle name="40% - Акцент2 2 2 7" xfId="6127"/>
    <cellStyle name="40% - Акцент2 2 2 8" xfId="6239"/>
    <cellStyle name="40% - Акцент2 2 2 9" xfId="6371"/>
    <cellStyle name="40% - Акцент2 2 20" xfId="7060"/>
    <cellStyle name="40% — акцент2 2 20" xfId="8829"/>
    <cellStyle name="40% - Акцент2 2 21" xfId="7278"/>
    <cellStyle name="40% — акцент2 2 21" xfId="9074"/>
    <cellStyle name="40% - Акцент2 2 22" xfId="7505"/>
    <cellStyle name="40% — акцент2 2 22" xfId="9199"/>
    <cellStyle name="40% - Акцент2 2 23" xfId="7731"/>
    <cellStyle name="40% — акцент2 2 23" xfId="9331"/>
    <cellStyle name="40% - Акцент2 2 24" xfId="7953"/>
    <cellStyle name="40% — акцент2 2 24" xfId="9421"/>
    <cellStyle name="40% - Акцент2 2 25" xfId="8163"/>
    <cellStyle name="40% — акцент2 2 25" xfId="9510"/>
    <cellStyle name="40% - Акцент2 2 26" xfId="8360"/>
    <cellStyle name="40% — акцент2 2 26" xfId="9591"/>
    <cellStyle name="40% - Акцент2 2 27" xfId="8542"/>
    <cellStyle name="40% — акцент2 2 27" xfId="9530"/>
    <cellStyle name="40% - Акцент2 2 28" xfId="8687"/>
    <cellStyle name="40% — акцент2 2 28" xfId="9719"/>
    <cellStyle name="40% - Акцент2 2 29" xfId="8828"/>
    <cellStyle name="40% — акцент2 2 29" xfId="9916"/>
    <cellStyle name="40% - Акцент2 2 3" xfId="1500"/>
    <cellStyle name="40% — акцент2 2 3" xfId="5584"/>
    <cellStyle name="40% - Акцент2 2 3 10" xfId="6853"/>
    <cellStyle name="40% - Акцент2 2 3 11" xfId="7056"/>
    <cellStyle name="40% - Акцент2 2 3 12" xfId="7274"/>
    <cellStyle name="40% - Акцент2 2 3 13" xfId="7501"/>
    <cellStyle name="40% - Акцент2 2 3 14" xfId="7727"/>
    <cellStyle name="40% - Акцент2 2 3 15" xfId="7949"/>
    <cellStyle name="40% - Акцент2 2 3 16" xfId="8159"/>
    <cellStyle name="40% - Акцент2 2 3 17" xfId="8356"/>
    <cellStyle name="40% - Акцент2 2 3 18" xfId="8538"/>
    <cellStyle name="40% - Акцент2 2 3 19" xfId="8683"/>
    <cellStyle name="40% - Акцент2 2 3 2" xfId="1501"/>
    <cellStyle name="40% - Акцент2 2 3 20" xfId="9919"/>
    <cellStyle name="40% - Акцент2 2 3 21" xfId="10082"/>
    <cellStyle name="40% - Акцент2 2 3 22" xfId="11155"/>
    <cellStyle name="40% - Акцент2 2 3 23" xfId="11390"/>
    <cellStyle name="40% - Акцент2 2 3 24" xfId="11625"/>
    <cellStyle name="40% - Акцент2 2 3 25" xfId="11860"/>
    <cellStyle name="40% - Акцент2 2 3 26" xfId="12095"/>
    <cellStyle name="40% - Акцент2 2 3 27" xfId="12330"/>
    <cellStyle name="40% - Акцент2 2 3 28" xfId="12565"/>
    <cellStyle name="40% - Акцент2 2 3 29" xfId="12800"/>
    <cellStyle name="40% - Акцент2 2 3 3" xfId="4683"/>
    <cellStyle name="40% - Акцент2 2 3 30" xfId="13035"/>
    <cellStyle name="40% - Акцент2 2 3 31" xfId="13270"/>
    <cellStyle name="40% - Акцент2 2 3 32" xfId="13505"/>
    <cellStyle name="40% - Акцент2 2 3 33" xfId="13740"/>
    <cellStyle name="40% - Акцент2 2 3 34" xfId="13974"/>
    <cellStyle name="40% - Акцент2 2 3 35" xfId="14200"/>
    <cellStyle name="40% - Акцент2 2 3 36" xfId="14424"/>
    <cellStyle name="40% - Акцент2 2 3 37" xfId="14646"/>
    <cellStyle name="40% - Акцент2 2 3 38" xfId="14856"/>
    <cellStyle name="40% - Акцент2 2 3 39" xfId="15050"/>
    <cellStyle name="40% - Акцент2 2 3 4" xfId="6041"/>
    <cellStyle name="40% - Акцент2 2 3 40" xfId="15232"/>
    <cellStyle name="40% - Акцент2 2 3 41" xfId="15376"/>
    <cellStyle name="40% - Акцент2 2 3 5" xfId="5522"/>
    <cellStyle name="40% - Акцент2 2 3 6" xfId="6126"/>
    <cellStyle name="40% - Акцент2 2 3 7" xfId="6238"/>
    <cellStyle name="40% - Акцент2 2 3 8" xfId="6370"/>
    <cellStyle name="40% - Акцент2 2 3 9" xfId="6676"/>
    <cellStyle name="40% - Акцент2 2 30" xfId="9073"/>
    <cellStyle name="40% — акцент2 2 30" xfId="10148"/>
    <cellStyle name="40% - Акцент2 2 31" xfId="9200"/>
    <cellStyle name="40% — акцент2 2 31" xfId="11158"/>
    <cellStyle name="40% - Акцент2 2 32" xfId="9332"/>
    <cellStyle name="40% — акцент2 2 32" xfId="11393"/>
    <cellStyle name="40% - Акцент2 2 33" xfId="9422"/>
    <cellStyle name="40% — акцент2 2 33" xfId="11628"/>
    <cellStyle name="40% - Акцент2 2 34" xfId="9511"/>
    <cellStyle name="40% — акцент2 2 34" xfId="11863"/>
    <cellStyle name="40% - Акцент2 2 35" xfId="9592"/>
    <cellStyle name="40% — акцент2 2 35" xfId="12098"/>
    <cellStyle name="40% - Акцент2 2 36" xfId="9537"/>
    <cellStyle name="40% — акцент2 2 36" xfId="12333"/>
    <cellStyle name="40% - Акцент2 2 37" xfId="9720"/>
    <cellStyle name="40% — акцент2 2 37" xfId="12568"/>
    <cellStyle name="40% - Акцент2 2 38" xfId="9915"/>
    <cellStyle name="40% — акцент2 2 38" xfId="12803"/>
    <cellStyle name="40% - Акцент2 2 39" xfId="10156"/>
    <cellStyle name="40% — акцент2 2 39" xfId="13038"/>
    <cellStyle name="40% - Акцент2 2 4" xfId="1502"/>
    <cellStyle name="40% — акцент2 2 4" xfId="6044"/>
    <cellStyle name="40% - Акцент2 2 4 10" xfId="7273"/>
    <cellStyle name="40% - Акцент2 2 4 11" xfId="7500"/>
    <cellStyle name="40% - Акцент2 2 4 12" xfId="7726"/>
    <cellStyle name="40% - Акцент2 2 4 13" xfId="7948"/>
    <cellStyle name="40% - Акцент2 2 4 14" xfId="8158"/>
    <cellStyle name="40% - Акцент2 2 4 15" xfId="8355"/>
    <cellStyle name="40% - Акцент2 2 4 16" xfId="8537"/>
    <cellStyle name="40% - Акцент2 2 4 17" xfId="8682"/>
    <cellStyle name="40% - Акцент2 2 4 18" xfId="9920"/>
    <cellStyle name="40% - Акцент2 2 4 19" xfId="10060"/>
    <cellStyle name="40% - Акцент2 2 4 2" xfId="4684"/>
    <cellStyle name="40% - Акцент2 2 4 20" xfId="11154"/>
    <cellStyle name="40% - Акцент2 2 4 21" xfId="11389"/>
    <cellStyle name="40% - Акцент2 2 4 22" xfId="11624"/>
    <cellStyle name="40% - Акцент2 2 4 23" xfId="11859"/>
    <cellStyle name="40% - Акцент2 2 4 24" xfId="12094"/>
    <cellStyle name="40% - Акцент2 2 4 25" xfId="12329"/>
    <cellStyle name="40% - Акцент2 2 4 26" xfId="12564"/>
    <cellStyle name="40% - Акцент2 2 4 27" xfId="12799"/>
    <cellStyle name="40% - Акцент2 2 4 28" xfId="13034"/>
    <cellStyle name="40% - Акцент2 2 4 29" xfId="13269"/>
    <cellStyle name="40% - Акцент2 2 4 3" xfId="5523"/>
    <cellStyle name="40% - Акцент2 2 4 30" xfId="13504"/>
    <cellStyle name="40% - Акцент2 2 4 31" xfId="13739"/>
    <cellStyle name="40% - Акцент2 2 4 32" xfId="13973"/>
    <cellStyle name="40% - Акцент2 2 4 33" xfId="14199"/>
    <cellStyle name="40% - Акцент2 2 4 34" xfId="14423"/>
    <cellStyle name="40% - Акцент2 2 4 35" xfId="14645"/>
    <cellStyle name="40% - Акцент2 2 4 36" xfId="14855"/>
    <cellStyle name="40% - Акцент2 2 4 37" xfId="15049"/>
    <cellStyle name="40% - Акцент2 2 4 38" xfId="15231"/>
    <cellStyle name="40% - Акцент2 2 4 39" xfId="15375"/>
    <cellStyle name="40% - Акцент2 2 4 4" xfId="6125"/>
    <cellStyle name="40% - Акцент2 2 4 5" xfId="6237"/>
    <cellStyle name="40% - Акцент2 2 4 6" xfId="6369"/>
    <cellStyle name="40% - Акцент2 2 4 7" xfId="6675"/>
    <cellStyle name="40% - Акцент2 2 4 8" xfId="6852"/>
    <cellStyle name="40% - Акцент2 2 4 9" xfId="7055"/>
    <cellStyle name="40% - Акцент2 2 40" xfId="11159"/>
    <cellStyle name="40% — акцент2 2 40" xfId="13273"/>
    <cellStyle name="40% - Акцент2 2 41" xfId="11394"/>
    <cellStyle name="40% — акцент2 2 41" xfId="13508"/>
    <cellStyle name="40% - Акцент2 2 42" xfId="11629"/>
    <cellStyle name="40% — акцент2 2 42" xfId="13743"/>
    <cellStyle name="40% - Акцент2 2 43" xfId="11864"/>
    <cellStyle name="40% — акцент2 2 43" xfId="13977"/>
    <cellStyle name="40% - Акцент2 2 44" xfId="12099"/>
    <cellStyle name="40% — акцент2 2 44" xfId="14203"/>
    <cellStyle name="40% - Акцент2 2 45" xfId="12334"/>
    <cellStyle name="40% — акцент2 2 45" xfId="14427"/>
    <cellStyle name="40% - Акцент2 2 46" xfId="12569"/>
    <cellStyle name="40% — акцент2 2 46" xfId="14649"/>
    <cellStyle name="40% - Акцент2 2 47" xfId="12804"/>
    <cellStyle name="40% — акцент2 2 47" xfId="14859"/>
    <cellStyle name="40% - Акцент2 2 48" xfId="13039"/>
    <cellStyle name="40% — акцент2 2 48" xfId="15053"/>
    <cellStyle name="40% - Акцент2 2 49" xfId="13274"/>
    <cellStyle name="40% — акцент2 2 49" xfId="15235"/>
    <cellStyle name="40% - Акцент2 2 5" xfId="1503"/>
    <cellStyle name="40% — акцент2 2 5" xfId="5515"/>
    <cellStyle name="40% - Акцент2 2 5 10" xfId="7499"/>
    <cellStyle name="40% - Акцент2 2 5 11" xfId="7725"/>
    <cellStyle name="40% - Акцент2 2 5 12" xfId="7947"/>
    <cellStyle name="40% - Акцент2 2 5 13" xfId="8157"/>
    <cellStyle name="40% - Акцент2 2 5 14" xfId="8354"/>
    <cellStyle name="40% - Акцент2 2 5 15" xfId="8536"/>
    <cellStyle name="40% - Акцент2 2 5 16" xfId="8681"/>
    <cellStyle name="40% - Акцент2 2 5 17" xfId="9921"/>
    <cellStyle name="40% - Акцент2 2 5 18" xfId="10038"/>
    <cellStyle name="40% - Акцент2 2 5 19" xfId="11153"/>
    <cellStyle name="40% - Акцент2 2 5 2" xfId="4685"/>
    <cellStyle name="40% - Акцент2 2 5 20" xfId="11388"/>
    <cellStyle name="40% - Акцент2 2 5 21" xfId="11623"/>
    <cellStyle name="40% - Акцент2 2 5 22" xfId="11858"/>
    <cellStyle name="40% - Акцент2 2 5 23" xfId="12093"/>
    <cellStyle name="40% - Акцент2 2 5 24" xfId="12328"/>
    <cellStyle name="40% - Акцент2 2 5 25" xfId="12563"/>
    <cellStyle name="40% - Акцент2 2 5 26" xfId="12798"/>
    <cellStyle name="40% - Акцент2 2 5 27" xfId="13033"/>
    <cellStyle name="40% - Акцент2 2 5 28" xfId="13268"/>
    <cellStyle name="40% - Акцент2 2 5 29" xfId="13503"/>
    <cellStyle name="40% - Акцент2 2 5 3" xfId="6124"/>
    <cellStyle name="40% - Акцент2 2 5 30" xfId="13738"/>
    <cellStyle name="40% - Акцент2 2 5 31" xfId="13972"/>
    <cellStyle name="40% - Акцент2 2 5 32" xfId="14198"/>
    <cellStyle name="40% - Акцент2 2 5 33" xfId="14422"/>
    <cellStyle name="40% - Акцент2 2 5 34" xfId="14644"/>
    <cellStyle name="40% - Акцент2 2 5 35" xfId="14854"/>
    <cellStyle name="40% - Акцент2 2 5 36" xfId="15048"/>
    <cellStyle name="40% - Акцент2 2 5 37" xfId="15230"/>
    <cellStyle name="40% - Акцент2 2 5 38" xfId="15374"/>
    <cellStyle name="40% - Акцент2 2 5 4" xfId="6235"/>
    <cellStyle name="40% - Акцент2 2 5 5" xfId="6368"/>
    <cellStyle name="40% - Акцент2 2 5 6" xfId="6525"/>
    <cellStyle name="40% - Акцент2 2 5 7" xfId="6851"/>
    <cellStyle name="40% - Акцент2 2 5 8" xfId="7054"/>
    <cellStyle name="40% - Акцент2 2 5 9" xfId="7272"/>
    <cellStyle name="40% - Акцент2 2 50" xfId="13509"/>
    <cellStyle name="40% — акцент2 2 50" xfId="15379"/>
    <cellStyle name="40% - Акцент2 2 51" xfId="13744"/>
    <cellStyle name="40% — акцент2 2 51" xfId="15519"/>
    <cellStyle name="40% - Акцент2 2 52" xfId="13978"/>
    <cellStyle name="40% — акцент2 2 52" xfId="15632"/>
    <cellStyle name="40% - Акцент2 2 53" xfId="14204"/>
    <cellStyle name="40% — акцент2 2 53" xfId="15708"/>
    <cellStyle name="40% - Акцент2 2 54" xfId="14428"/>
    <cellStyle name="40% - Акцент2 2 55" xfId="14650"/>
    <cellStyle name="40% - Акцент2 2 56" xfId="14860"/>
    <cellStyle name="40% - Акцент2 2 57" xfId="15054"/>
    <cellStyle name="40% - Акцент2 2 58" xfId="15236"/>
    <cellStyle name="40% - Акцент2 2 59" xfId="15380"/>
    <cellStyle name="40% - Акцент2 2 6" xfId="1504"/>
    <cellStyle name="40% — акцент2 2 6" xfId="6129"/>
    <cellStyle name="40% - Акцент2 2 6 10" xfId="7724"/>
    <cellStyle name="40% - Акцент2 2 6 11" xfId="7946"/>
    <cellStyle name="40% - Акцент2 2 6 12" xfId="8156"/>
    <cellStyle name="40% - Акцент2 2 6 13" xfId="8353"/>
    <cellStyle name="40% - Акцент2 2 6 14" xfId="8535"/>
    <cellStyle name="40% - Акцент2 2 6 15" xfId="8680"/>
    <cellStyle name="40% - Акцент2 2 6 16" xfId="9922"/>
    <cellStyle name="40% - Акцент2 2 6 17" xfId="10016"/>
    <cellStyle name="40% - Акцент2 2 6 18" xfId="11152"/>
    <cellStyle name="40% - Акцент2 2 6 19" xfId="11387"/>
    <cellStyle name="40% - Акцент2 2 6 2" xfId="4686"/>
    <cellStyle name="40% - Акцент2 2 6 20" xfId="11622"/>
    <cellStyle name="40% - Акцент2 2 6 21" xfId="11857"/>
    <cellStyle name="40% - Акцент2 2 6 22" xfId="12092"/>
    <cellStyle name="40% - Акцент2 2 6 23" xfId="12327"/>
    <cellStyle name="40% - Акцент2 2 6 24" xfId="12562"/>
    <cellStyle name="40% - Акцент2 2 6 25" xfId="12797"/>
    <cellStyle name="40% - Акцент2 2 6 26" xfId="13032"/>
    <cellStyle name="40% - Акцент2 2 6 27" xfId="13267"/>
    <cellStyle name="40% - Акцент2 2 6 28" xfId="13502"/>
    <cellStyle name="40% - Акцент2 2 6 29" xfId="13737"/>
    <cellStyle name="40% - Акцент2 2 6 3" xfId="6234"/>
    <cellStyle name="40% - Акцент2 2 6 30" xfId="13971"/>
    <cellStyle name="40% - Акцент2 2 6 31" xfId="14197"/>
    <cellStyle name="40% - Акцент2 2 6 32" xfId="14421"/>
    <cellStyle name="40% - Акцент2 2 6 33" xfId="14643"/>
    <cellStyle name="40% - Акцент2 2 6 34" xfId="14853"/>
    <cellStyle name="40% - Акцент2 2 6 35" xfId="15047"/>
    <cellStyle name="40% - Акцент2 2 6 36" xfId="15229"/>
    <cellStyle name="40% - Акцент2 2 6 37" xfId="15373"/>
    <cellStyle name="40% - Акцент2 2 6 4" xfId="6366"/>
    <cellStyle name="40% - Акцент2 2 6 5" xfId="6519"/>
    <cellStyle name="40% - Акцент2 2 6 6" xfId="6850"/>
    <cellStyle name="40% - Акцент2 2 6 7" xfId="7053"/>
    <cellStyle name="40% - Акцент2 2 6 8" xfId="7271"/>
    <cellStyle name="40% - Акцент2 2 6 9" xfId="7498"/>
    <cellStyle name="40% - Акцент2 2 60" xfId="15518"/>
    <cellStyle name="40% - Акцент2 2 61" xfId="15633"/>
    <cellStyle name="40% - Акцент2 2 62" xfId="15709"/>
    <cellStyle name="40% - Акцент2 2 7" xfId="1505"/>
    <cellStyle name="40% — акцент2 2 7" xfId="6241"/>
    <cellStyle name="40% - Акцент2 2 7 10" xfId="7945"/>
    <cellStyle name="40% - Акцент2 2 7 11" xfId="8155"/>
    <cellStyle name="40% - Акцент2 2 7 12" xfId="8352"/>
    <cellStyle name="40% - Акцент2 2 7 13" xfId="8534"/>
    <cellStyle name="40% - Акцент2 2 7 14" xfId="8679"/>
    <cellStyle name="40% - Акцент2 2 7 15" xfId="9923"/>
    <cellStyle name="40% - Акцент2 2 7 16" xfId="9994"/>
    <cellStyle name="40% - Акцент2 2 7 17" xfId="11151"/>
    <cellStyle name="40% - Акцент2 2 7 18" xfId="11386"/>
    <cellStyle name="40% - Акцент2 2 7 19" xfId="11621"/>
    <cellStyle name="40% - Акцент2 2 7 2" xfId="4687"/>
    <cellStyle name="40% - Акцент2 2 7 20" xfId="11856"/>
    <cellStyle name="40% - Акцент2 2 7 21" xfId="12091"/>
    <cellStyle name="40% - Акцент2 2 7 22" xfId="12326"/>
    <cellStyle name="40% - Акцент2 2 7 23" xfId="12561"/>
    <cellStyle name="40% - Акцент2 2 7 24" xfId="12796"/>
    <cellStyle name="40% - Акцент2 2 7 25" xfId="13031"/>
    <cellStyle name="40% - Акцент2 2 7 26" xfId="13266"/>
    <cellStyle name="40% - Акцент2 2 7 27" xfId="13501"/>
    <cellStyle name="40% - Акцент2 2 7 28" xfId="13736"/>
    <cellStyle name="40% - Акцент2 2 7 29" xfId="13970"/>
    <cellStyle name="40% - Акцент2 2 7 3" xfId="6365"/>
    <cellStyle name="40% - Акцент2 2 7 30" xfId="14196"/>
    <cellStyle name="40% - Акцент2 2 7 31" xfId="14420"/>
    <cellStyle name="40% - Акцент2 2 7 32" xfId="14642"/>
    <cellStyle name="40% - Акцент2 2 7 33" xfId="14852"/>
    <cellStyle name="40% - Акцент2 2 7 34" xfId="15046"/>
    <cellStyle name="40% - Акцент2 2 7 35" xfId="15228"/>
    <cellStyle name="40% - Акцент2 2 7 36" xfId="15372"/>
    <cellStyle name="40% - Акцент2 2 7 4" xfId="6518"/>
    <cellStyle name="40% - Акцент2 2 7 5" xfId="6849"/>
    <cellStyle name="40% - Акцент2 2 7 6" xfId="7052"/>
    <cellStyle name="40% - Акцент2 2 7 7" xfId="7270"/>
    <cellStyle name="40% - Акцент2 2 7 8" xfId="7497"/>
    <cellStyle name="40% - Акцент2 2 7 9" xfId="7723"/>
    <cellStyle name="40% - Акцент2 2 8" xfId="1506"/>
    <cellStyle name="40% — акцент2 2 8" xfId="6380"/>
    <cellStyle name="40% - Акцент2 2 8 10" xfId="8154"/>
    <cellStyle name="40% - Акцент2 2 8 11" xfId="8351"/>
    <cellStyle name="40% - Акцент2 2 8 12" xfId="8533"/>
    <cellStyle name="40% - Акцент2 2 8 13" xfId="8678"/>
    <cellStyle name="40% - Акцент2 2 8 14" xfId="9924"/>
    <cellStyle name="40% - Акцент2 2 8 15" xfId="9972"/>
    <cellStyle name="40% - Акцент2 2 8 16" xfId="11150"/>
    <cellStyle name="40% - Акцент2 2 8 17" xfId="11385"/>
    <cellStyle name="40% - Акцент2 2 8 18" xfId="11620"/>
    <cellStyle name="40% - Акцент2 2 8 19" xfId="11855"/>
    <cellStyle name="40% - Акцент2 2 8 2" xfId="4688"/>
    <cellStyle name="40% - Акцент2 2 8 20" xfId="12090"/>
    <cellStyle name="40% - Акцент2 2 8 21" xfId="12325"/>
    <cellStyle name="40% - Акцент2 2 8 22" xfId="12560"/>
    <cellStyle name="40% - Акцент2 2 8 23" xfId="12795"/>
    <cellStyle name="40% - Акцент2 2 8 24" xfId="13030"/>
    <cellStyle name="40% - Акцент2 2 8 25" xfId="13265"/>
    <cellStyle name="40% - Акцент2 2 8 26" xfId="13500"/>
    <cellStyle name="40% - Акцент2 2 8 27" xfId="13735"/>
    <cellStyle name="40% - Акцент2 2 8 28" xfId="13969"/>
    <cellStyle name="40% - Акцент2 2 8 29" xfId="14195"/>
    <cellStyle name="40% - Акцент2 2 8 3" xfId="6517"/>
    <cellStyle name="40% - Акцент2 2 8 30" xfId="14419"/>
    <cellStyle name="40% - Акцент2 2 8 31" xfId="14641"/>
    <cellStyle name="40% - Акцент2 2 8 32" xfId="14851"/>
    <cellStyle name="40% - Акцент2 2 8 33" xfId="15045"/>
    <cellStyle name="40% - Акцент2 2 8 34" xfId="15227"/>
    <cellStyle name="40% - Акцент2 2 8 35" xfId="15371"/>
    <cellStyle name="40% - Акцент2 2 8 4" xfId="6848"/>
    <cellStyle name="40% - Акцент2 2 8 5" xfId="7051"/>
    <cellStyle name="40% - Акцент2 2 8 6" xfId="7269"/>
    <cellStyle name="40% - Акцент2 2 8 7" xfId="7496"/>
    <cellStyle name="40% - Акцент2 2 8 8" xfId="7722"/>
    <cellStyle name="40% - Акцент2 2 8 9" xfId="7944"/>
    <cellStyle name="40% - Акцент2 2 9" xfId="1507"/>
    <cellStyle name="40% — акцент2 2 9" xfId="6679"/>
    <cellStyle name="40% - Акцент2 2 9 10" xfId="8350"/>
    <cellStyle name="40% - Акцент2 2 9 11" xfId="8532"/>
    <cellStyle name="40% - Акцент2 2 9 12" xfId="8677"/>
    <cellStyle name="40% - Акцент2 2 9 13" xfId="9925"/>
    <cellStyle name="40% - Акцент2 2 9 14" xfId="9950"/>
    <cellStyle name="40% - Акцент2 2 9 15" xfId="11149"/>
    <cellStyle name="40% - Акцент2 2 9 16" xfId="11384"/>
    <cellStyle name="40% - Акцент2 2 9 17" xfId="11619"/>
    <cellStyle name="40% - Акцент2 2 9 18" xfId="11854"/>
    <cellStyle name="40% - Акцент2 2 9 19" xfId="12089"/>
    <cellStyle name="40% - Акцент2 2 9 2" xfId="4689"/>
    <cellStyle name="40% - Акцент2 2 9 20" xfId="12324"/>
    <cellStyle name="40% - Акцент2 2 9 21" xfId="12559"/>
    <cellStyle name="40% - Акцент2 2 9 22" xfId="12794"/>
    <cellStyle name="40% - Акцент2 2 9 23" xfId="13029"/>
    <cellStyle name="40% - Акцент2 2 9 24" xfId="13264"/>
    <cellStyle name="40% - Акцент2 2 9 25" xfId="13499"/>
    <cellStyle name="40% - Акцент2 2 9 26" xfId="13734"/>
    <cellStyle name="40% - Акцент2 2 9 27" xfId="13968"/>
    <cellStyle name="40% - Акцент2 2 9 28" xfId="14194"/>
    <cellStyle name="40% - Акцент2 2 9 29" xfId="14418"/>
    <cellStyle name="40% - Акцент2 2 9 3" xfId="6847"/>
    <cellStyle name="40% - Акцент2 2 9 30" xfId="14640"/>
    <cellStyle name="40% - Акцент2 2 9 31" xfId="14850"/>
    <cellStyle name="40% - Акцент2 2 9 32" xfId="15044"/>
    <cellStyle name="40% - Акцент2 2 9 33" xfId="15226"/>
    <cellStyle name="40% - Акцент2 2 9 34" xfId="15370"/>
    <cellStyle name="40% - Акцент2 2 9 4" xfId="7050"/>
    <cellStyle name="40% - Акцент2 2 9 5" xfId="7268"/>
    <cellStyle name="40% - Акцент2 2 9 6" xfId="7495"/>
    <cellStyle name="40% - Акцент2 2 9 7" xfId="7721"/>
    <cellStyle name="40% - Акцент2 2 9 8" xfId="7943"/>
    <cellStyle name="40% - Акцент2 2 9 9" xfId="8153"/>
    <cellStyle name="40% - Акцент2 2_46EE.2011(v1.0)" xfId="1508"/>
    <cellStyle name="40% — акцент2 20" xfId="1509"/>
    <cellStyle name="40% — акцент2 21" xfId="1510"/>
    <cellStyle name="40% — акцент2 22" xfId="4678"/>
    <cellStyle name="40% — акцент2 23" xfId="5582"/>
    <cellStyle name="40% — акцент2 24" xfId="6046"/>
    <cellStyle name="40% — акцент2 25" xfId="5513"/>
    <cellStyle name="40% — акцент2 26" xfId="6136"/>
    <cellStyle name="40% — акцент2 27" xfId="6249"/>
    <cellStyle name="40% — акцент2 28" xfId="6382"/>
    <cellStyle name="40% — акцент2 29" xfId="6681"/>
    <cellStyle name="40% - Акцент2 3" xfId="1511"/>
    <cellStyle name="40% — акцент2 3" xfId="1512"/>
    <cellStyle name="40% - Акцент2 3 10" xfId="1513"/>
    <cellStyle name="40% - Акцент2 3 10 2" xfId="4691"/>
    <cellStyle name="40% - Акцент2 3 10 3" xfId="9927"/>
    <cellStyle name="40% - Акцент2 3 11" xfId="1514"/>
    <cellStyle name="40% - Акцент2 3 12" xfId="4690"/>
    <cellStyle name="40% - Акцент2 3 13" xfId="5594"/>
    <cellStyle name="40% - Акцент2 3 14" xfId="6034"/>
    <cellStyle name="40% - Акцент2 3 15" xfId="5530"/>
    <cellStyle name="40% - Акцент2 3 16" xfId="6117"/>
    <cellStyle name="40% - Акцент2 3 17" xfId="6230"/>
    <cellStyle name="40% - Акцент2 3 18" xfId="6362"/>
    <cellStyle name="40% - Акцент2 3 19" xfId="6514"/>
    <cellStyle name="40% - Акцент2 3 2" xfId="1515"/>
    <cellStyle name="40% - Акцент2 3 2 2" xfId="1516"/>
    <cellStyle name="40% - Акцент2 3 2 3" xfId="4692"/>
    <cellStyle name="40% - Акцент2 3 2 4" xfId="8832"/>
    <cellStyle name="40% - Акцент2 3 20" xfId="6846"/>
    <cellStyle name="40% - Акцент2 3 21" xfId="7049"/>
    <cellStyle name="40% - Акцент2 3 22" xfId="7267"/>
    <cellStyle name="40% - Акцент2 3 23" xfId="7494"/>
    <cellStyle name="40% - Акцент2 3 24" xfId="7720"/>
    <cellStyle name="40% - Акцент2 3 25" xfId="7942"/>
    <cellStyle name="40% - Акцент2 3 26" xfId="8152"/>
    <cellStyle name="40% - Акцент2 3 27" xfId="8349"/>
    <cellStyle name="40% - Акцент2 3 28" xfId="8531"/>
    <cellStyle name="40% - Акцент2 3 29" xfId="8676"/>
    <cellStyle name="40% - Акцент2 3 3" xfId="1517"/>
    <cellStyle name="40% - Акцент2 3 3 2" xfId="1518"/>
    <cellStyle name="40% - Акцент2 3 3 3" xfId="4693"/>
    <cellStyle name="40% - Акцент2 3 3 4" xfId="9929"/>
    <cellStyle name="40% - Акцент2 3 30" xfId="8831"/>
    <cellStyle name="40% - Акцент2 3 31" xfId="9076"/>
    <cellStyle name="40% - Акцент2 3 32" xfId="9197"/>
    <cellStyle name="40% - Акцент2 3 33" xfId="9329"/>
    <cellStyle name="40% - Акцент2 3 34" xfId="9419"/>
    <cellStyle name="40% - Акцент2 3 35" xfId="9508"/>
    <cellStyle name="40% - Акцент2 3 36" xfId="9589"/>
    <cellStyle name="40% - Акцент2 3 37" xfId="9518"/>
    <cellStyle name="40% - Акцент2 3 38" xfId="9717"/>
    <cellStyle name="40% - Акцент2 3 39" xfId="9926"/>
    <cellStyle name="40% - Акцент2 3 4" xfId="1519"/>
    <cellStyle name="40% - Акцент2 3 4 2" xfId="4694"/>
    <cellStyle name="40% - Акцент2 3 4 3" xfId="9930"/>
    <cellStyle name="40% - Акцент2 3 40" xfId="9928"/>
    <cellStyle name="40% - Акцент2 3 41" xfId="11148"/>
    <cellStyle name="40% - Акцент2 3 42" xfId="11383"/>
    <cellStyle name="40% - Акцент2 3 43" xfId="11618"/>
    <cellStyle name="40% - Акцент2 3 44" xfId="11853"/>
    <cellStyle name="40% - Акцент2 3 45" xfId="12088"/>
    <cellStyle name="40% - Акцент2 3 46" xfId="12323"/>
    <cellStyle name="40% - Акцент2 3 47" xfId="12558"/>
    <cellStyle name="40% - Акцент2 3 48" xfId="12793"/>
    <cellStyle name="40% - Акцент2 3 49" xfId="13028"/>
    <cellStyle name="40% - Акцент2 3 5" xfId="1520"/>
    <cellStyle name="40% - Акцент2 3 5 2" xfId="4695"/>
    <cellStyle name="40% - Акцент2 3 5 3" xfId="9931"/>
    <cellStyle name="40% - Акцент2 3 50" xfId="13263"/>
    <cellStyle name="40% - Акцент2 3 51" xfId="13498"/>
    <cellStyle name="40% - Акцент2 3 52" xfId="13733"/>
    <cellStyle name="40% - Акцент2 3 53" xfId="13967"/>
    <cellStyle name="40% - Акцент2 3 54" xfId="14193"/>
    <cellStyle name="40% - Акцент2 3 55" xfId="14417"/>
    <cellStyle name="40% - Акцент2 3 56" xfId="14639"/>
    <cellStyle name="40% - Акцент2 3 57" xfId="14849"/>
    <cellStyle name="40% - Акцент2 3 58" xfId="15043"/>
    <cellStyle name="40% - Акцент2 3 59" xfId="15225"/>
    <cellStyle name="40% - Акцент2 3 6" xfId="1521"/>
    <cellStyle name="40% - Акцент2 3 6 2" xfId="4696"/>
    <cellStyle name="40% - Акцент2 3 6 3" xfId="9932"/>
    <cellStyle name="40% - Акцент2 3 60" xfId="15369"/>
    <cellStyle name="40% - Акцент2 3 61" xfId="15521"/>
    <cellStyle name="40% - Акцент2 3 62" xfId="15630"/>
    <cellStyle name="40% - Акцент2 3 63" xfId="15706"/>
    <cellStyle name="40% - Акцент2 3 7" xfId="1522"/>
    <cellStyle name="40% - Акцент2 3 7 2" xfId="4697"/>
    <cellStyle name="40% - Акцент2 3 7 3" xfId="9933"/>
    <cellStyle name="40% - Акцент2 3 8" xfId="1523"/>
    <cellStyle name="40% - Акцент2 3 8 2" xfId="4698"/>
    <cellStyle name="40% - Акцент2 3 8 3" xfId="9934"/>
    <cellStyle name="40% - Акцент2 3 9" xfId="1524"/>
    <cellStyle name="40% - Акцент2 3 9 2" xfId="4699"/>
    <cellStyle name="40% - Акцент2 3 9 3" xfId="9935"/>
    <cellStyle name="40% - Акцент2 3_46EE.2011(v1.0)" xfId="1525"/>
    <cellStyle name="40% — акцент2 30" xfId="6858"/>
    <cellStyle name="40% — акцент2 31" xfId="7061"/>
    <cellStyle name="40% — акцент2 32" xfId="7279"/>
    <cellStyle name="40% — акцент2 33" xfId="7506"/>
    <cellStyle name="40% — акцент2 34" xfId="7732"/>
    <cellStyle name="40% — акцент2 35" xfId="7954"/>
    <cellStyle name="40% — акцент2 36" xfId="8164"/>
    <cellStyle name="40% — акцент2 37" xfId="8361"/>
    <cellStyle name="40% — акцент2 38" xfId="8543"/>
    <cellStyle name="40% — акцент2 39" xfId="8688"/>
    <cellStyle name="40% - Акцент2 4" xfId="1526"/>
    <cellStyle name="40% — акцент2 4" xfId="1527"/>
    <cellStyle name="40% - Акцент2 4 2" xfId="1528"/>
    <cellStyle name="40% - Акцент2 4 2 2" xfId="1529"/>
    <cellStyle name="40% - Акцент2 4 3" xfId="1530"/>
    <cellStyle name="40% - Акцент2 4 3 2" xfId="1531"/>
    <cellStyle name="40% - Акцент2 4_46EE.2011(v1.0)" xfId="1532"/>
    <cellStyle name="40% — акцент2 40" xfId="8827"/>
    <cellStyle name="40% — акцент2 41" xfId="9072"/>
    <cellStyle name="40% — акцент2 42" xfId="9201"/>
    <cellStyle name="40% — акцент2 43" xfId="9333"/>
    <cellStyle name="40% — акцент2 44" xfId="9423"/>
    <cellStyle name="40% — акцент2 45" xfId="9512"/>
    <cellStyle name="40% — акцент2 46" xfId="9593"/>
    <cellStyle name="40% — акцент2 47" xfId="9543"/>
    <cellStyle name="40% — акцент2 48" xfId="9721"/>
    <cellStyle name="40% — акцент2 49" xfId="9914"/>
    <cellStyle name="40% - Акцент2 5" xfId="1533"/>
    <cellStyle name="40% — акцент2 5" xfId="1534"/>
    <cellStyle name="40% - Акцент2 5 2" xfId="1535"/>
    <cellStyle name="40% - Акцент2 5 2 2" xfId="1536"/>
    <cellStyle name="40% - Акцент2 5 3" xfId="1537"/>
    <cellStyle name="40% - Акцент2 5 3 2" xfId="1538"/>
    <cellStyle name="40% - Акцент2 5_46EE.2011(v1.0)" xfId="1539"/>
    <cellStyle name="40% — акцент2 50" xfId="10157"/>
    <cellStyle name="40% — акцент2 51" xfId="11160"/>
    <cellStyle name="40% — акцент2 52" xfId="11395"/>
    <cellStyle name="40% — акцент2 53" xfId="11630"/>
    <cellStyle name="40% — акцент2 54" xfId="11865"/>
    <cellStyle name="40% — акцент2 55" xfId="12100"/>
    <cellStyle name="40% — акцент2 56" xfId="12335"/>
    <cellStyle name="40% — акцент2 57" xfId="12570"/>
    <cellStyle name="40% — акцент2 58" xfId="12805"/>
    <cellStyle name="40% — акцент2 59" xfId="13040"/>
    <cellStyle name="40% - Акцент2 6" xfId="1540"/>
    <cellStyle name="40% — акцент2 6" xfId="1541"/>
    <cellStyle name="40% - Акцент2 6 2" xfId="1542"/>
    <cellStyle name="40% - Акцент2 6 2 2" xfId="1543"/>
    <cellStyle name="40% - Акцент2 6 3" xfId="1544"/>
    <cellStyle name="40% - Акцент2 6 3 2" xfId="1545"/>
    <cellStyle name="40% - Акцент2 6_46EE.2011(v1.0)" xfId="1546"/>
    <cellStyle name="40% — акцент2 60" xfId="13275"/>
    <cellStyle name="40% — акцент2 61" xfId="13510"/>
    <cellStyle name="40% — акцент2 62" xfId="13745"/>
    <cellStyle name="40% — акцент2 63" xfId="13979"/>
    <cellStyle name="40% — акцент2 64" xfId="14205"/>
    <cellStyle name="40% — акцент2 65" xfId="14429"/>
    <cellStyle name="40% — акцент2 66" xfId="14651"/>
    <cellStyle name="40% — акцент2 67" xfId="14861"/>
    <cellStyle name="40% — акцент2 68" xfId="15055"/>
    <cellStyle name="40% — акцент2 69" xfId="15237"/>
    <cellStyle name="40% - Акцент2 7" xfId="1547"/>
    <cellStyle name="40% — акцент2 7" xfId="1548"/>
    <cellStyle name="40% - Акцент2 7 2" xfId="1549"/>
    <cellStyle name="40% - Акцент2 7 2 2" xfId="1550"/>
    <cellStyle name="40% - Акцент2 7 3" xfId="1551"/>
    <cellStyle name="40% - Акцент2 7 3 2" xfId="1552"/>
    <cellStyle name="40% - Акцент2 7_46EE.2011(v1.0)" xfId="1553"/>
    <cellStyle name="40% — акцент2 70" xfId="15381"/>
    <cellStyle name="40% — акцент2 71" xfId="15517"/>
    <cellStyle name="40% — акцент2 72" xfId="15634"/>
    <cellStyle name="40% — акцент2 73" xfId="15710"/>
    <cellStyle name="40% - Акцент2 8" xfId="1554"/>
    <cellStyle name="40% — акцент2 8" xfId="1555"/>
    <cellStyle name="40% - Акцент2 8 2" xfId="1556"/>
    <cellStyle name="40% - Акцент2 8 2 2" xfId="1557"/>
    <cellStyle name="40% - Акцент2 8 3" xfId="1558"/>
    <cellStyle name="40% - Акцент2 8 3 2" xfId="1559"/>
    <cellStyle name="40% - Акцент2 8 4" xfId="1560"/>
    <cellStyle name="40% - Акцент2 8_46EE.2011(v1.0)" xfId="1561"/>
    <cellStyle name="40% - Акцент2 9" xfId="1562"/>
    <cellStyle name="40% — акцент2 9" xfId="1563"/>
    <cellStyle name="40% - Акцент2 9 2" xfId="1564"/>
    <cellStyle name="40% - Акцент2 9 2 2" xfId="1565"/>
    <cellStyle name="40% - Акцент2 9 3" xfId="1566"/>
    <cellStyle name="40% - Акцент2 9 3 2" xfId="1567"/>
    <cellStyle name="40% - Акцент2 9 4" xfId="1568"/>
    <cellStyle name="40% - Акцент2 9_46EE.2011(v1.0)" xfId="1569"/>
    <cellStyle name="40% — акцент2_Расчет тарифа на тэ 2015 СЛФ" xfId="1570"/>
    <cellStyle name="40% — акцент3" xfId="1571"/>
    <cellStyle name="40% - Акцент3 10" xfId="1572"/>
    <cellStyle name="40% — акцент3 10" xfId="1573"/>
    <cellStyle name="40% - Акцент3 10 2" xfId="1574"/>
    <cellStyle name="40% - Акцент3 11" xfId="1575"/>
    <cellStyle name="40% — акцент3 11" xfId="1576"/>
    <cellStyle name="40% - Акцент3 11 2" xfId="1577"/>
    <cellStyle name="40% — акцент3 12" xfId="1578"/>
    <cellStyle name="40% — акцент3 13" xfId="1579"/>
    <cellStyle name="40% — акцент3 14" xfId="1580"/>
    <cellStyle name="40% — акцент3 15" xfId="1581"/>
    <cellStyle name="40% — акцент3 16" xfId="1582"/>
    <cellStyle name="40% — акцент3 17" xfId="1583"/>
    <cellStyle name="40% — акцент3 18" xfId="1584"/>
    <cellStyle name="40% — акцент3 19" xfId="1585"/>
    <cellStyle name="40% - Акцент3 2" xfId="1586"/>
    <cellStyle name="40% — акцент3 2" xfId="1587"/>
    <cellStyle name="40% - Акцент3 2 10" xfId="1588"/>
    <cellStyle name="40% — акцент3 2 10" xfId="6660"/>
    <cellStyle name="40% - Акцент3 2 10 10" xfId="8527"/>
    <cellStyle name="40% - Акцент3 2 10 11" xfId="8672"/>
    <cellStyle name="40% - Акцент3 2 10 12" xfId="9939"/>
    <cellStyle name="40% - Акцент3 2 10 13" xfId="10720"/>
    <cellStyle name="40% - Акцент3 2 10 14" xfId="11135"/>
    <cellStyle name="40% - Акцент3 2 10 15" xfId="11370"/>
    <cellStyle name="40% - Акцент3 2 10 16" xfId="11605"/>
    <cellStyle name="40% - Акцент3 2 10 17" xfId="11840"/>
    <cellStyle name="40% - Акцент3 2 10 18" xfId="12075"/>
    <cellStyle name="40% - Акцент3 2 10 19" xfId="12310"/>
    <cellStyle name="40% - Акцент3 2 10 2" xfId="4703"/>
    <cellStyle name="40% - Акцент3 2 10 20" xfId="12545"/>
    <cellStyle name="40% - Акцент3 2 10 21" xfId="12780"/>
    <cellStyle name="40% - Акцент3 2 10 22" xfId="13015"/>
    <cellStyle name="40% - Акцент3 2 10 23" xfId="13250"/>
    <cellStyle name="40% - Акцент3 2 10 24" xfId="13485"/>
    <cellStyle name="40% - Акцент3 2 10 25" xfId="13720"/>
    <cellStyle name="40% - Акцент3 2 10 26" xfId="13954"/>
    <cellStyle name="40% - Акцент3 2 10 27" xfId="14180"/>
    <cellStyle name="40% - Акцент3 2 10 28" xfId="14406"/>
    <cellStyle name="40% - Акцент3 2 10 29" xfId="14626"/>
    <cellStyle name="40% - Акцент3 2 10 3" xfId="7036"/>
    <cellStyle name="40% - Акцент3 2 10 30" xfId="14842"/>
    <cellStyle name="40% - Акцент3 2 10 31" xfId="15038"/>
    <cellStyle name="40% - Акцент3 2 10 32" xfId="15221"/>
    <cellStyle name="40% - Акцент3 2 10 33" xfId="15365"/>
    <cellStyle name="40% - Акцент3 2 10 4" xfId="7254"/>
    <cellStyle name="40% - Акцент3 2 10 5" xfId="7481"/>
    <cellStyle name="40% - Акцент3 2 10 6" xfId="7708"/>
    <cellStyle name="40% - Акцент3 2 10 7" xfId="7930"/>
    <cellStyle name="40% - Акцент3 2 10 8" xfId="8146"/>
    <cellStyle name="40% - Акцент3 2 10 9" xfId="8343"/>
    <cellStyle name="40% - Акцент3 2 11" xfId="4701"/>
    <cellStyle name="40% — акцент3 2 11" xfId="7037"/>
    <cellStyle name="40% - Акцент3 2 12" xfId="5605"/>
    <cellStyle name="40% — акцент3 2 12" xfId="7255"/>
    <cellStyle name="40% - Акцент3 2 13" xfId="6023"/>
    <cellStyle name="40% — акцент3 2 13" xfId="7482"/>
    <cellStyle name="40% - Акцент3 2 14" xfId="5545"/>
    <cellStyle name="40% — акцент3 2 14" xfId="7709"/>
    <cellStyle name="40% - Акцент3 2 15" xfId="6101"/>
    <cellStyle name="40% — акцент3 2 15" xfId="7931"/>
    <cellStyle name="40% - Акцент3 2 16" xfId="6212"/>
    <cellStyle name="40% — акцент3 2 16" xfId="8147"/>
    <cellStyle name="40% - Акцент3 2 17" xfId="6343"/>
    <cellStyle name="40% — акцент3 2 17" xfId="8344"/>
    <cellStyle name="40% - Акцент3 2 18" xfId="6495"/>
    <cellStyle name="40% — акцент3 2 18" xfId="8528"/>
    <cellStyle name="40% - Акцент3 2 19" xfId="6662"/>
    <cellStyle name="40% — акцент3 2 19" xfId="8673"/>
    <cellStyle name="40% - Акцент3 2 2" xfId="1589"/>
    <cellStyle name="40% — акцент3 2 2" xfId="4702"/>
    <cellStyle name="40% - Акцент3 2 2 10" xfId="6491"/>
    <cellStyle name="40% - Акцент3 2 2 11" xfId="6658"/>
    <cellStyle name="40% - Акцент3 2 2 12" xfId="7035"/>
    <cellStyle name="40% - Акцент3 2 2 13" xfId="7253"/>
    <cellStyle name="40% - Акцент3 2 2 14" xfId="7480"/>
    <cellStyle name="40% - Акцент3 2 2 15" xfId="7707"/>
    <cellStyle name="40% - Акцент3 2 2 16" xfId="7929"/>
    <cellStyle name="40% - Акцент3 2 2 17" xfId="8145"/>
    <cellStyle name="40% - Акцент3 2 2 18" xfId="8342"/>
    <cellStyle name="40% - Акцент3 2 2 19" xfId="8526"/>
    <cellStyle name="40% - Акцент3 2 2 2" xfId="1590"/>
    <cellStyle name="40% - Акцент3 2 2 20" xfId="8671"/>
    <cellStyle name="40% - Акцент3 2 2 21" xfId="8836"/>
    <cellStyle name="40% - Акцент3 2 2 22" xfId="9080"/>
    <cellStyle name="40% - Акцент3 2 2 23" xfId="9192"/>
    <cellStyle name="40% - Акцент3 2 2 24" xfId="9324"/>
    <cellStyle name="40% - Акцент3 2 2 25" xfId="9414"/>
    <cellStyle name="40% - Акцент3 2 2 26" xfId="9503"/>
    <cellStyle name="40% - Акцент3 2 2 27" xfId="9585"/>
    <cellStyle name="40% - Акцент3 2 2 28" xfId="9489"/>
    <cellStyle name="40% - Акцент3 2 2 29" xfId="9713"/>
    <cellStyle name="40% - Акцент3 2 2 3" xfId="4704"/>
    <cellStyle name="40% - Акцент3 2 2 30" xfId="9940"/>
    <cellStyle name="40% - Акцент3 2 2 31" xfId="10721"/>
    <cellStyle name="40% - Акцент3 2 2 32" xfId="11134"/>
    <cellStyle name="40% - Акцент3 2 2 33" xfId="11369"/>
    <cellStyle name="40% - Акцент3 2 2 34" xfId="11604"/>
    <cellStyle name="40% - Акцент3 2 2 35" xfId="11839"/>
    <cellStyle name="40% - Акцент3 2 2 36" xfId="12074"/>
    <cellStyle name="40% - Акцент3 2 2 37" xfId="12309"/>
    <cellStyle name="40% - Акцент3 2 2 38" xfId="12544"/>
    <cellStyle name="40% - Акцент3 2 2 39" xfId="12779"/>
    <cellStyle name="40% - Акцент3 2 2 4" xfId="5608"/>
    <cellStyle name="40% - Акцент3 2 2 40" xfId="13014"/>
    <cellStyle name="40% - Акцент3 2 2 41" xfId="13249"/>
    <cellStyle name="40% - Акцент3 2 2 42" xfId="13484"/>
    <cellStyle name="40% - Акцент3 2 2 43" xfId="13719"/>
    <cellStyle name="40% - Акцент3 2 2 44" xfId="13953"/>
    <cellStyle name="40% - Акцент3 2 2 45" xfId="14179"/>
    <cellStyle name="40% - Акцент3 2 2 46" xfId="14405"/>
    <cellStyle name="40% - Акцент3 2 2 47" xfId="14625"/>
    <cellStyle name="40% - Акцент3 2 2 48" xfId="14841"/>
    <cellStyle name="40% - Акцент3 2 2 49" xfId="15037"/>
    <cellStyle name="40% - Акцент3 2 2 5" xfId="6020"/>
    <cellStyle name="40% - Акцент3 2 2 50" xfId="15220"/>
    <cellStyle name="40% - Акцент3 2 2 51" xfId="15364"/>
    <cellStyle name="40% - Акцент3 2 2 52" xfId="15526"/>
    <cellStyle name="40% - Акцент3 2 2 53" xfId="15626"/>
    <cellStyle name="40% - Акцент3 2 2 54" xfId="15702"/>
    <cellStyle name="40% - Акцент3 2 2 6" xfId="5548"/>
    <cellStyle name="40% - Акцент3 2 2 7" xfId="6097"/>
    <cellStyle name="40% - Акцент3 2 2 8" xfId="6208"/>
    <cellStyle name="40% - Акцент3 2 2 9" xfId="6340"/>
    <cellStyle name="40% - Акцент3 2 20" xfId="7038"/>
    <cellStyle name="40% — акцент3 2 20" xfId="8835"/>
    <cellStyle name="40% - Акцент3 2 21" xfId="7256"/>
    <cellStyle name="40% — акцент3 2 21" xfId="9079"/>
    <cellStyle name="40% - Акцент3 2 22" xfId="7483"/>
    <cellStyle name="40% — акцент3 2 22" xfId="9193"/>
    <cellStyle name="40% - Акцент3 2 23" xfId="7710"/>
    <cellStyle name="40% — акцент3 2 23" xfId="9325"/>
    <cellStyle name="40% - Акцент3 2 24" xfId="7932"/>
    <cellStyle name="40% — акцент3 2 24" xfId="9415"/>
    <cellStyle name="40% - Акцент3 2 25" xfId="8148"/>
    <cellStyle name="40% — акцент3 2 25" xfId="9504"/>
    <cellStyle name="40% - Акцент3 2 26" xfId="8345"/>
    <cellStyle name="40% — акцент3 2 26" xfId="9586"/>
    <cellStyle name="40% - Акцент3 2 27" xfId="8529"/>
    <cellStyle name="40% — акцент3 2 27" xfId="9495"/>
    <cellStyle name="40% - Акцент3 2 28" xfId="8674"/>
    <cellStyle name="40% — акцент3 2 28" xfId="9714"/>
    <cellStyle name="40% - Акцент3 2 29" xfId="8834"/>
    <cellStyle name="40% — акцент3 2 29" xfId="9938"/>
    <cellStyle name="40% - Акцент3 2 3" xfId="1591"/>
    <cellStyle name="40% — акцент3 2 3" xfId="5606"/>
    <cellStyle name="40% - Акцент3 2 3 10" xfId="6657"/>
    <cellStyle name="40% - Акцент3 2 3 11" xfId="7034"/>
    <cellStyle name="40% - Акцент3 2 3 12" xfId="7252"/>
    <cellStyle name="40% - Акцент3 2 3 13" xfId="7479"/>
    <cellStyle name="40% - Акцент3 2 3 14" xfId="7706"/>
    <cellStyle name="40% - Акцент3 2 3 15" xfId="7928"/>
    <cellStyle name="40% - Акцент3 2 3 16" xfId="8144"/>
    <cellStyle name="40% - Акцент3 2 3 17" xfId="8341"/>
    <cellStyle name="40% - Акцент3 2 3 18" xfId="8525"/>
    <cellStyle name="40% - Акцент3 2 3 19" xfId="8670"/>
    <cellStyle name="40% - Акцент3 2 3 2" xfId="1592"/>
    <cellStyle name="40% - Акцент3 2 3 20" xfId="9941"/>
    <cellStyle name="40% - Акцент3 2 3 21" xfId="10722"/>
    <cellStyle name="40% - Акцент3 2 3 22" xfId="11133"/>
    <cellStyle name="40% - Акцент3 2 3 23" xfId="11368"/>
    <cellStyle name="40% - Акцент3 2 3 24" xfId="11603"/>
    <cellStyle name="40% - Акцент3 2 3 25" xfId="11838"/>
    <cellStyle name="40% - Акцент3 2 3 26" xfId="12073"/>
    <cellStyle name="40% - Акцент3 2 3 27" xfId="12308"/>
    <cellStyle name="40% - Акцент3 2 3 28" xfId="12543"/>
    <cellStyle name="40% - Акцент3 2 3 29" xfId="12778"/>
    <cellStyle name="40% - Акцент3 2 3 3" xfId="4705"/>
    <cellStyle name="40% - Акцент3 2 3 30" xfId="13013"/>
    <cellStyle name="40% - Акцент3 2 3 31" xfId="13248"/>
    <cellStyle name="40% - Акцент3 2 3 32" xfId="13483"/>
    <cellStyle name="40% - Акцент3 2 3 33" xfId="13718"/>
    <cellStyle name="40% - Акцент3 2 3 34" xfId="13952"/>
    <cellStyle name="40% - Акцент3 2 3 35" xfId="14178"/>
    <cellStyle name="40% - Акцент3 2 3 36" xfId="14404"/>
    <cellStyle name="40% - Акцент3 2 3 37" xfId="14624"/>
    <cellStyle name="40% - Акцент3 2 3 38" xfId="14840"/>
    <cellStyle name="40% - Акцент3 2 3 39" xfId="15036"/>
    <cellStyle name="40% - Акцент3 2 3 4" xfId="6019"/>
    <cellStyle name="40% - Акцент3 2 3 40" xfId="15219"/>
    <cellStyle name="40% - Акцент3 2 3 41" xfId="15363"/>
    <cellStyle name="40% - Акцент3 2 3 5" xfId="5549"/>
    <cellStyle name="40% - Акцент3 2 3 6" xfId="6096"/>
    <cellStyle name="40% - Акцент3 2 3 7" xfId="6207"/>
    <cellStyle name="40% - Акцент3 2 3 8" xfId="6339"/>
    <cellStyle name="40% - Акцент3 2 3 9" xfId="6490"/>
    <cellStyle name="40% - Акцент3 2 30" xfId="9078"/>
    <cellStyle name="40% — акцент3 2 30" xfId="10719"/>
    <cellStyle name="40% - Акцент3 2 31" xfId="9194"/>
    <cellStyle name="40% — акцент3 2 31" xfId="11136"/>
    <cellStyle name="40% - Акцент3 2 32" xfId="9326"/>
    <cellStyle name="40% — акцент3 2 32" xfId="11371"/>
    <cellStyle name="40% - Акцент3 2 33" xfId="9416"/>
    <cellStyle name="40% — акцент3 2 33" xfId="11606"/>
    <cellStyle name="40% - Акцент3 2 34" xfId="9505"/>
    <cellStyle name="40% — акцент3 2 34" xfId="11841"/>
    <cellStyle name="40% - Акцент3 2 35" xfId="9587"/>
    <cellStyle name="40% — акцент3 2 35" xfId="12076"/>
    <cellStyle name="40% - Акцент3 2 36" xfId="9501"/>
    <cellStyle name="40% — акцент3 2 36" xfId="12311"/>
    <cellStyle name="40% - Акцент3 2 37" xfId="9715"/>
    <cellStyle name="40% — акцент3 2 37" xfId="12546"/>
    <cellStyle name="40% - Акцент3 2 38" xfId="9937"/>
    <cellStyle name="40% — акцент3 2 38" xfId="12781"/>
    <cellStyle name="40% - Акцент3 2 39" xfId="10718"/>
    <cellStyle name="40% — акцент3 2 39" xfId="13016"/>
    <cellStyle name="40% - Акцент3 2 4" xfId="1593"/>
    <cellStyle name="40% — акцент3 2 4" xfId="6022"/>
    <cellStyle name="40% - Акцент3 2 4 10" xfId="7251"/>
    <cellStyle name="40% - Акцент3 2 4 11" xfId="7478"/>
    <cellStyle name="40% - Акцент3 2 4 12" xfId="7705"/>
    <cellStyle name="40% - Акцент3 2 4 13" xfId="7927"/>
    <cellStyle name="40% - Акцент3 2 4 14" xfId="8143"/>
    <cellStyle name="40% - Акцент3 2 4 15" xfId="8340"/>
    <cellStyle name="40% - Акцент3 2 4 16" xfId="8524"/>
    <cellStyle name="40% - Акцент3 2 4 17" xfId="8669"/>
    <cellStyle name="40% - Акцент3 2 4 18" xfId="9942"/>
    <cellStyle name="40% - Акцент3 2 4 19" xfId="10723"/>
    <cellStyle name="40% - Акцент3 2 4 2" xfId="4706"/>
    <cellStyle name="40% - Акцент3 2 4 20" xfId="11132"/>
    <cellStyle name="40% - Акцент3 2 4 21" xfId="11367"/>
    <cellStyle name="40% - Акцент3 2 4 22" xfId="11602"/>
    <cellStyle name="40% - Акцент3 2 4 23" xfId="11837"/>
    <cellStyle name="40% - Акцент3 2 4 24" xfId="12072"/>
    <cellStyle name="40% - Акцент3 2 4 25" xfId="12307"/>
    <cellStyle name="40% - Акцент3 2 4 26" xfId="12542"/>
    <cellStyle name="40% - Акцент3 2 4 27" xfId="12777"/>
    <cellStyle name="40% - Акцент3 2 4 28" xfId="13012"/>
    <cellStyle name="40% - Акцент3 2 4 29" xfId="13247"/>
    <cellStyle name="40% - Акцент3 2 4 3" xfId="5551"/>
    <cellStyle name="40% - Акцент3 2 4 30" xfId="13482"/>
    <cellStyle name="40% - Акцент3 2 4 31" xfId="13717"/>
    <cellStyle name="40% - Акцент3 2 4 32" xfId="13951"/>
    <cellStyle name="40% - Акцент3 2 4 33" xfId="14177"/>
    <cellStyle name="40% - Акцент3 2 4 34" xfId="14403"/>
    <cellStyle name="40% - Акцент3 2 4 35" xfId="14623"/>
    <cellStyle name="40% - Акцент3 2 4 36" xfId="14839"/>
    <cellStyle name="40% - Акцент3 2 4 37" xfId="15035"/>
    <cellStyle name="40% - Акцент3 2 4 38" xfId="15218"/>
    <cellStyle name="40% - Акцент3 2 4 39" xfId="15362"/>
    <cellStyle name="40% - Акцент3 2 4 4" xfId="6095"/>
    <cellStyle name="40% - Акцент3 2 4 5" xfId="6206"/>
    <cellStyle name="40% - Акцент3 2 4 6" xfId="6338"/>
    <cellStyle name="40% - Акцент3 2 4 7" xfId="6489"/>
    <cellStyle name="40% - Акцент3 2 4 8" xfId="6656"/>
    <cellStyle name="40% - Акцент3 2 4 9" xfId="7033"/>
    <cellStyle name="40% - Акцент3 2 40" xfId="11137"/>
    <cellStyle name="40% — акцент3 2 40" xfId="13251"/>
    <cellStyle name="40% - Акцент3 2 41" xfId="11372"/>
    <cellStyle name="40% — акцент3 2 41" xfId="13486"/>
    <cellStyle name="40% - Акцент3 2 42" xfId="11607"/>
    <cellStyle name="40% — акцент3 2 42" xfId="13721"/>
    <cellStyle name="40% - Акцент3 2 43" xfId="11842"/>
    <cellStyle name="40% — акцент3 2 43" xfId="13955"/>
    <cellStyle name="40% - Акцент3 2 44" xfId="12077"/>
    <cellStyle name="40% — акцент3 2 44" xfId="14181"/>
    <cellStyle name="40% - Акцент3 2 45" xfId="12312"/>
    <cellStyle name="40% — акцент3 2 45" xfId="14407"/>
    <cellStyle name="40% - Акцент3 2 46" xfId="12547"/>
    <cellStyle name="40% — акцент3 2 46" xfId="14627"/>
    <cellStyle name="40% - Акцент3 2 47" xfId="12782"/>
    <cellStyle name="40% — акцент3 2 47" xfId="14843"/>
    <cellStyle name="40% - Акцент3 2 48" xfId="13017"/>
    <cellStyle name="40% — акцент3 2 48" xfId="15039"/>
    <cellStyle name="40% - Акцент3 2 49" xfId="13252"/>
    <cellStyle name="40% — акцент3 2 49" xfId="15222"/>
    <cellStyle name="40% - Акцент3 2 5" xfId="1594"/>
    <cellStyle name="40% — акцент3 2 5" xfId="5546"/>
    <cellStyle name="40% - Акцент3 2 5 10" xfId="7477"/>
    <cellStyle name="40% - Акцент3 2 5 11" xfId="7704"/>
    <cellStyle name="40% - Акцент3 2 5 12" xfId="7926"/>
    <cellStyle name="40% - Акцент3 2 5 13" xfId="8142"/>
    <cellStyle name="40% - Акцент3 2 5 14" xfId="8339"/>
    <cellStyle name="40% - Акцент3 2 5 15" xfId="8523"/>
    <cellStyle name="40% - Акцент3 2 5 16" xfId="8668"/>
    <cellStyle name="40% - Акцент3 2 5 17" xfId="9943"/>
    <cellStyle name="40% - Акцент3 2 5 18" xfId="10724"/>
    <cellStyle name="40% - Акцент3 2 5 19" xfId="11131"/>
    <cellStyle name="40% - Акцент3 2 5 2" xfId="4707"/>
    <cellStyle name="40% - Акцент3 2 5 20" xfId="11366"/>
    <cellStyle name="40% - Акцент3 2 5 21" xfId="11601"/>
    <cellStyle name="40% - Акцент3 2 5 22" xfId="11836"/>
    <cellStyle name="40% - Акцент3 2 5 23" xfId="12071"/>
    <cellStyle name="40% - Акцент3 2 5 24" xfId="12306"/>
    <cellStyle name="40% - Акцент3 2 5 25" xfId="12541"/>
    <cellStyle name="40% - Акцент3 2 5 26" xfId="12776"/>
    <cellStyle name="40% - Акцент3 2 5 27" xfId="13011"/>
    <cellStyle name="40% - Акцент3 2 5 28" xfId="13246"/>
    <cellStyle name="40% - Акцент3 2 5 29" xfId="13481"/>
    <cellStyle name="40% - Акцент3 2 5 3" xfId="6094"/>
    <cellStyle name="40% - Акцент3 2 5 30" xfId="13716"/>
    <cellStyle name="40% - Акцент3 2 5 31" xfId="13950"/>
    <cellStyle name="40% - Акцент3 2 5 32" xfId="14176"/>
    <cellStyle name="40% - Акцент3 2 5 33" xfId="14402"/>
    <cellStyle name="40% - Акцент3 2 5 34" xfId="14622"/>
    <cellStyle name="40% - Акцент3 2 5 35" xfId="14838"/>
    <cellStyle name="40% - Акцент3 2 5 36" xfId="15034"/>
    <cellStyle name="40% - Акцент3 2 5 37" xfId="15217"/>
    <cellStyle name="40% - Акцент3 2 5 38" xfId="15361"/>
    <cellStyle name="40% - Акцент3 2 5 4" xfId="6205"/>
    <cellStyle name="40% - Акцент3 2 5 5" xfId="6337"/>
    <cellStyle name="40% - Акцент3 2 5 6" xfId="6488"/>
    <cellStyle name="40% - Акцент3 2 5 7" xfId="6655"/>
    <cellStyle name="40% - Акцент3 2 5 8" xfId="7032"/>
    <cellStyle name="40% - Акцент3 2 5 9" xfId="7250"/>
    <cellStyle name="40% - Акцент3 2 50" xfId="13487"/>
    <cellStyle name="40% — акцент3 2 50" xfId="15366"/>
    <cellStyle name="40% - Акцент3 2 51" xfId="13722"/>
    <cellStyle name="40% — акцент3 2 51" xfId="15525"/>
    <cellStyle name="40% - Акцент3 2 52" xfId="13956"/>
    <cellStyle name="40% — акцент3 2 52" xfId="15627"/>
    <cellStyle name="40% - Акцент3 2 53" xfId="14182"/>
    <cellStyle name="40% — акцент3 2 53" xfId="15703"/>
    <cellStyle name="40% - Акцент3 2 54" xfId="14408"/>
    <cellStyle name="40% - Акцент3 2 55" xfId="14628"/>
    <cellStyle name="40% - Акцент3 2 56" xfId="14844"/>
    <cellStyle name="40% - Акцент3 2 57" xfId="15040"/>
    <cellStyle name="40% - Акцент3 2 58" xfId="15223"/>
    <cellStyle name="40% - Акцент3 2 59" xfId="15367"/>
    <cellStyle name="40% - Акцент3 2 6" xfId="1595"/>
    <cellStyle name="40% — акцент3 2 6" xfId="6099"/>
    <cellStyle name="40% - Акцент3 2 6 10" xfId="7703"/>
    <cellStyle name="40% - Акцент3 2 6 11" xfId="7925"/>
    <cellStyle name="40% - Акцент3 2 6 12" xfId="8141"/>
    <cellStyle name="40% - Акцент3 2 6 13" xfId="8338"/>
    <cellStyle name="40% - Акцент3 2 6 14" xfId="8522"/>
    <cellStyle name="40% - Акцент3 2 6 15" xfId="8667"/>
    <cellStyle name="40% - Акцент3 2 6 16" xfId="9944"/>
    <cellStyle name="40% - Акцент3 2 6 17" xfId="10725"/>
    <cellStyle name="40% - Акцент3 2 6 18" xfId="11130"/>
    <cellStyle name="40% - Акцент3 2 6 19" xfId="11365"/>
    <cellStyle name="40% - Акцент3 2 6 2" xfId="4708"/>
    <cellStyle name="40% - Акцент3 2 6 20" xfId="11600"/>
    <cellStyle name="40% - Акцент3 2 6 21" xfId="11835"/>
    <cellStyle name="40% - Акцент3 2 6 22" xfId="12070"/>
    <cellStyle name="40% - Акцент3 2 6 23" xfId="12305"/>
    <cellStyle name="40% - Акцент3 2 6 24" xfId="12540"/>
    <cellStyle name="40% - Акцент3 2 6 25" xfId="12775"/>
    <cellStyle name="40% - Акцент3 2 6 26" xfId="13010"/>
    <cellStyle name="40% - Акцент3 2 6 27" xfId="13245"/>
    <cellStyle name="40% - Акцент3 2 6 28" xfId="13480"/>
    <cellStyle name="40% - Акцент3 2 6 29" xfId="13715"/>
    <cellStyle name="40% - Акцент3 2 6 3" xfId="6204"/>
    <cellStyle name="40% - Акцент3 2 6 30" xfId="13949"/>
    <cellStyle name="40% - Акцент3 2 6 31" xfId="14175"/>
    <cellStyle name="40% - Акцент3 2 6 32" xfId="14401"/>
    <cellStyle name="40% - Акцент3 2 6 33" xfId="14621"/>
    <cellStyle name="40% - Акцент3 2 6 34" xfId="14837"/>
    <cellStyle name="40% - Акцент3 2 6 35" xfId="15033"/>
    <cellStyle name="40% - Акцент3 2 6 36" xfId="15216"/>
    <cellStyle name="40% - Акцент3 2 6 37" xfId="15360"/>
    <cellStyle name="40% - Акцент3 2 6 4" xfId="6336"/>
    <cellStyle name="40% - Акцент3 2 6 5" xfId="6487"/>
    <cellStyle name="40% - Акцент3 2 6 6" xfId="6654"/>
    <cellStyle name="40% - Акцент3 2 6 7" xfId="7031"/>
    <cellStyle name="40% - Акцент3 2 6 8" xfId="7249"/>
    <cellStyle name="40% - Акцент3 2 6 9" xfId="7476"/>
    <cellStyle name="40% - Акцент3 2 60" xfId="15524"/>
    <cellStyle name="40% - Акцент3 2 61" xfId="15628"/>
    <cellStyle name="40% - Акцент3 2 62" xfId="15704"/>
    <cellStyle name="40% - Акцент3 2 7" xfId="1596"/>
    <cellStyle name="40% — акцент3 2 7" xfId="6211"/>
    <cellStyle name="40% - Акцент3 2 7 10" xfId="7924"/>
    <cellStyle name="40% - Акцент3 2 7 11" xfId="8140"/>
    <cellStyle name="40% - Акцент3 2 7 12" xfId="8337"/>
    <cellStyle name="40% - Акцент3 2 7 13" xfId="8521"/>
    <cellStyle name="40% - Акцент3 2 7 14" xfId="8666"/>
    <cellStyle name="40% - Акцент3 2 7 15" xfId="9945"/>
    <cellStyle name="40% - Акцент3 2 7 16" xfId="10726"/>
    <cellStyle name="40% - Акцент3 2 7 17" xfId="11129"/>
    <cellStyle name="40% - Акцент3 2 7 18" xfId="11364"/>
    <cellStyle name="40% - Акцент3 2 7 19" xfId="11599"/>
    <cellStyle name="40% - Акцент3 2 7 2" xfId="4709"/>
    <cellStyle name="40% - Акцент3 2 7 20" xfId="11834"/>
    <cellStyle name="40% - Акцент3 2 7 21" xfId="12069"/>
    <cellStyle name="40% - Акцент3 2 7 22" xfId="12304"/>
    <cellStyle name="40% - Акцент3 2 7 23" xfId="12539"/>
    <cellStyle name="40% - Акцент3 2 7 24" xfId="12774"/>
    <cellStyle name="40% - Акцент3 2 7 25" xfId="13009"/>
    <cellStyle name="40% - Акцент3 2 7 26" xfId="13244"/>
    <cellStyle name="40% - Акцент3 2 7 27" xfId="13479"/>
    <cellStyle name="40% - Акцент3 2 7 28" xfId="13714"/>
    <cellStyle name="40% - Акцент3 2 7 29" xfId="13948"/>
    <cellStyle name="40% - Акцент3 2 7 3" xfId="6332"/>
    <cellStyle name="40% - Акцент3 2 7 30" xfId="14174"/>
    <cellStyle name="40% - Акцент3 2 7 31" xfId="14400"/>
    <cellStyle name="40% - Акцент3 2 7 32" xfId="14620"/>
    <cellStyle name="40% - Акцент3 2 7 33" xfId="14836"/>
    <cellStyle name="40% - Акцент3 2 7 34" xfId="15032"/>
    <cellStyle name="40% - Акцент3 2 7 35" xfId="15215"/>
    <cellStyle name="40% - Акцент3 2 7 36" xfId="15359"/>
    <cellStyle name="40% - Акцент3 2 7 4" xfId="6486"/>
    <cellStyle name="40% - Акцент3 2 7 5" xfId="6653"/>
    <cellStyle name="40% - Акцент3 2 7 6" xfId="7030"/>
    <cellStyle name="40% - Акцент3 2 7 7" xfId="7248"/>
    <cellStyle name="40% - Акцент3 2 7 8" xfId="7475"/>
    <cellStyle name="40% - Акцент3 2 7 9" xfId="7702"/>
    <cellStyle name="40% - Акцент3 2 8" xfId="1597"/>
    <cellStyle name="40% — акцент3 2 8" xfId="6342"/>
    <cellStyle name="40% - Акцент3 2 8 10" xfId="8139"/>
    <cellStyle name="40% - Акцент3 2 8 11" xfId="8336"/>
    <cellStyle name="40% - Акцент3 2 8 12" xfId="8520"/>
    <cellStyle name="40% - Акцент3 2 8 13" xfId="8665"/>
    <cellStyle name="40% - Акцент3 2 8 14" xfId="9946"/>
    <cellStyle name="40% - Акцент3 2 8 15" xfId="10727"/>
    <cellStyle name="40% - Акцент3 2 8 16" xfId="11128"/>
    <cellStyle name="40% - Акцент3 2 8 17" xfId="11363"/>
    <cellStyle name="40% - Акцент3 2 8 18" xfId="11598"/>
    <cellStyle name="40% - Акцент3 2 8 19" xfId="11833"/>
    <cellStyle name="40% - Акцент3 2 8 2" xfId="4710"/>
    <cellStyle name="40% - Акцент3 2 8 20" xfId="12068"/>
    <cellStyle name="40% - Акцент3 2 8 21" xfId="12303"/>
    <cellStyle name="40% - Акцент3 2 8 22" xfId="12538"/>
    <cellStyle name="40% - Акцент3 2 8 23" xfId="12773"/>
    <cellStyle name="40% - Акцент3 2 8 24" xfId="13008"/>
    <cellStyle name="40% - Акцент3 2 8 25" xfId="13243"/>
    <cellStyle name="40% - Акцент3 2 8 26" xfId="13478"/>
    <cellStyle name="40% - Акцент3 2 8 27" xfId="13713"/>
    <cellStyle name="40% - Акцент3 2 8 28" xfId="13947"/>
    <cellStyle name="40% - Акцент3 2 8 29" xfId="14173"/>
    <cellStyle name="40% - Акцент3 2 8 3" xfId="6485"/>
    <cellStyle name="40% - Акцент3 2 8 30" xfId="14399"/>
    <cellStyle name="40% - Акцент3 2 8 31" xfId="14619"/>
    <cellStyle name="40% - Акцент3 2 8 32" xfId="14835"/>
    <cellStyle name="40% - Акцент3 2 8 33" xfId="15031"/>
    <cellStyle name="40% - Акцент3 2 8 34" xfId="15214"/>
    <cellStyle name="40% - Акцент3 2 8 35" xfId="15358"/>
    <cellStyle name="40% - Акцент3 2 8 4" xfId="6652"/>
    <cellStyle name="40% - Акцент3 2 8 5" xfId="7029"/>
    <cellStyle name="40% - Акцент3 2 8 6" xfId="7247"/>
    <cellStyle name="40% - Акцент3 2 8 7" xfId="7474"/>
    <cellStyle name="40% - Акцент3 2 8 8" xfId="7701"/>
    <cellStyle name="40% - Акцент3 2 8 9" xfId="7923"/>
    <cellStyle name="40% - Акцент3 2 9" xfId="1598"/>
    <cellStyle name="40% — акцент3 2 9" xfId="6493"/>
    <cellStyle name="40% - Акцент3 2 9 10" xfId="8335"/>
    <cellStyle name="40% - Акцент3 2 9 11" xfId="8519"/>
    <cellStyle name="40% - Акцент3 2 9 12" xfId="8664"/>
    <cellStyle name="40% - Акцент3 2 9 13" xfId="9947"/>
    <cellStyle name="40% - Акцент3 2 9 14" xfId="10728"/>
    <cellStyle name="40% - Акцент3 2 9 15" xfId="11127"/>
    <cellStyle name="40% - Акцент3 2 9 16" xfId="11362"/>
    <cellStyle name="40% - Акцент3 2 9 17" xfId="11597"/>
    <cellStyle name="40% - Акцент3 2 9 18" xfId="11832"/>
    <cellStyle name="40% - Акцент3 2 9 19" xfId="12067"/>
    <cellStyle name="40% - Акцент3 2 9 2" xfId="4711"/>
    <cellStyle name="40% - Акцент3 2 9 20" xfId="12302"/>
    <cellStyle name="40% - Акцент3 2 9 21" xfId="12537"/>
    <cellStyle name="40% - Акцент3 2 9 22" xfId="12772"/>
    <cellStyle name="40% - Акцент3 2 9 23" xfId="13007"/>
    <cellStyle name="40% - Акцент3 2 9 24" xfId="13242"/>
    <cellStyle name="40% - Акцент3 2 9 25" xfId="13477"/>
    <cellStyle name="40% - Акцент3 2 9 26" xfId="13712"/>
    <cellStyle name="40% - Акцент3 2 9 27" xfId="13946"/>
    <cellStyle name="40% - Акцент3 2 9 28" xfId="14172"/>
    <cellStyle name="40% - Акцент3 2 9 29" xfId="14398"/>
    <cellStyle name="40% - Акцент3 2 9 3" xfId="6648"/>
    <cellStyle name="40% - Акцент3 2 9 30" xfId="14618"/>
    <cellStyle name="40% - Акцент3 2 9 31" xfId="14834"/>
    <cellStyle name="40% - Акцент3 2 9 32" xfId="15030"/>
    <cellStyle name="40% - Акцент3 2 9 33" xfId="15213"/>
    <cellStyle name="40% - Акцент3 2 9 34" xfId="15357"/>
    <cellStyle name="40% - Акцент3 2 9 4" xfId="7028"/>
    <cellStyle name="40% - Акцент3 2 9 5" xfId="7246"/>
    <cellStyle name="40% - Акцент3 2 9 6" xfId="7473"/>
    <cellStyle name="40% - Акцент3 2 9 7" xfId="7700"/>
    <cellStyle name="40% - Акцент3 2 9 8" xfId="7922"/>
    <cellStyle name="40% - Акцент3 2 9 9" xfId="8138"/>
    <cellStyle name="40% - Акцент3 2_46EE.2011(v1.0)" xfId="1599"/>
    <cellStyle name="40% — акцент3 20" xfId="1600"/>
    <cellStyle name="40% — акцент3 21" xfId="1601"/>
    <cellStyle name="40% — акцент3 22" xfId="4700"/>
    <cellStyle name="40% — акцент3 23" xfId="5604"/>
    <cellStyle name="40% — акцент3 24" xfId="6024"/>
    <cellStyle name="40% — акцент3 25" xfId="5544"/>
    <cellStyle name="40% — акцент3 26" xfId="6102"/>
    <cellStyle name="40% — акцент3 27" xfId="6213"/>
    <cellStyle name="40% — акцент3 28" xfId="6344"/>
    <cellStyle name="40% — акцент3 29" xfId="6496"/>
    <cellStyle name="40% - Акцент3 3" xfId="1602"/>
    <cellStyle name="40% — акцент3 3" xfId="1603"/>
    <cellStyle name="40% - Акцент3 3 10" xfId="1604"/>
    <cellStyle name="40% - Акцент3 3 10 2" xfId="4713"/>
    <cellStyle name="40% - Акцент3 3 10 3" xfId="9949"/>
    <cellStyle name="40% - Акцент3 3 11" xfId="1605"/>
    <cellStyle name="40% - Акцент3 3 12" xfId="4712"/>
    <cellStyle name="40% - Акцент3 3 13" xfId="5616"/>
    <cellStyle name="40% - Акцент3 3 14" xfId="6012"/>
    <cellStyle name="40% - Акцент3 3 15" xfId="5557"/>
    <cellStyle name="40% - Акцент3 3 16" xfId="6084"/>
    <cellStyle name="40% - Акцент3 3 17" xfId="5342"/>
    <cellStyle name="40% - Акцент3 3 18" xfId="6325"/>
    <cellStyle name="40% - Акцент3 3 19" xfId="6475"/>
    <cellStyle name="40% - Акцент3 3 2" xfId="1606"/>
    <cellStyle name="40% - Акцент3 3 2 2" xfId="1607"/>
    <cellStyle name="40% - Акцент3 3 2 3" xfId="4714"/>
    <cellStyle name="40% - Акцент3 3 2 4" xfId="8838"/>
    <cellStyle name="40% - Акцент3 3 20" xfId="6641"/>
    <cellStyle name="40% - Акцент3 3 21" xfId="7027"/>
    <cellStyle name="40% - Акцент3 3 22" xfId="7245"/>
    <cellStyle name="40% - Акцент3 3 23" xfId="7472"/>
    <cellStyle name="40% - Акцент3 3 24" xfId="7699"/>
    <cellStyle name="40% - Акцент3 3 25" xfId="7921"/>
    <cellStyle name="40% - Акцент3 3 26" xfId="8137"/>
    <cellStyle name="40% - Акцент3 3 27" xfId="8334"/>
    <cellStyle name="40% - Акцент3 3 28" xfId="8518"/>
    <cellStyle name="40% - Акцент3 3 29" xfId="8663"/>
    <cellStyle name="40% - Акцент3 3 3" xfId="1608"/>
    <cellStyle name="40% - Акцент3 3 3 2" xfId="1609"/>
    <cellStyle name="40% - Акцент3 3 3 3" xfId="4715"/>
    <cellStyle name="40% - Акцент3 3 3 4" xfId="9951"/>
    <cellStyle name="40% - Акцент3 3 30" xfId="8837"/>
    <cellStyle name="40% - Акцент3 3 31" xfId="9081"/>
    <cellStyle name="40% - Акцент3 3 32" xfId="9191"/>
    <cellStyle name="40% - Акцент3 3 33" xfId="9323"/>
    <cellStyle name="40% - Акцент3 3 34" xfId="9413"/>
    <cellStyle name="40% - Акцент3 3 35" xfId="9502"/>
    <cellStyle name="40% - Акцент3 3 36" xfId="9584"/>
    <cellStyle name="40% - Акцент3 3 37" xfId="9484"/>
    <cellStyle name="40% - Акцент3 3 38" xfId="9712"/>
    <cellStyle name="40% - Акцент3 3 39" xfId="9948"/>
    <cellStyle name="40% - Акцент3 3 4" xfId="1610"/>
    <cellStyle name="40% - Акцент3 3 4 2" xfId="4716"/>
    <cellStyle name="40% - Акцент3 3 4 3" xfId="9952"/>
    <cellStyle name="40% - Акцент3 3 40" xfId="10729"/>
    <cellStyle name="40% - Акцент3 3 41" xfId="11126"/>
    <cellStyle name="40% - Акцент3 3 42" xfId="11361"/>
    <cellStyle name="40% - Акцент3 3 43" xfId="11596"/>
    <cellStyle name="40% - Акцент3 3 44" xfId="11831"/>
    <cellStyle name="40% - Акцент3 3 45" xfId="12066"/>
    <cellStyle name="40% - Акцент3 3 46" xfId="12301"/>
    <cellStyle name="40% - Акцент3 3 47" xfId="12536"/>
    <cellStyle name="40% - Акцент3 3 48" xfId="12771"/>
    <cellStyle name="40% - Акцент3 3 49" xfId="13006"/>
    <cellStyle name="40% - Акцент3 3 5" xfId="1611"/>
    <cellStyle name="40% - Акцент3 3 5 2" xfId="4717"/>
    <cellStyle name="40% - Акцент3 3 5 3" xfId="9953"/>
    <cellStyle name="40% - Акцент3 3 50" xfId="13241"/>
    <cellStyle name="40% - Акцент3 3 51" xfId="13476"/>
    <cellStyle name="40% - Акцент3 3 52" xfId="13711"/>
    <cellStyle name="40% - Акцент3 3 53" xfId="13945"/>
    <cellStyle name="40% - Акцент3 3 54" xfId="14171"/>
    <cellStyle name="40% - Акцент3 3 55" xfId="14397"/>
    <cellStyle name="40% - Акцент3 3 56" xfId="14617"/>
    <cellStyle name="40% - Акцент3 3 57" xfId="14833"/>
    <cellStyle name="40% - Акцент3 3 58" xfId="15029"/>
    <cellStyle name="40% - Акцент3 3 59" xfId="15212"/>
    <cellStyle name="40% - Акцент3 3 6" xfId="1612"/>
    <cellStyle name="40% - Акцент3 3 6 2" xfId="4718"/>
    <cellStyle name="40% - Акцент3 3 6 3" xfId="9954"/>
    <cellStyle name="40% - Акцент3 3 60" xfId="15356"/>
    <cellStyle name="40% - Акцент3 3 61" xfId="15527"/>
    <cellStyle name="40% - Акцент3 3 62" xfId="15625"/>
    <cellStyle name="40% - Акцент3 3 63" xfId="15701"/>
    <cellStyle name="40% - Акцент3 3 7" xfId="1613"/>
    <cellStyle name="40% - Акцент3 3 7 2" xfId="4719"/>
    <cellStyle name="40% - Акцент3 3 7 3" xfId="9955"/>
    <cellStyle name="40% - Акцент3 3 8" xfId="1614"/>
    <cellStyle name="40% - Акцент3 3 8 2" xfId="4720"/>
    <cellStyle name="40% - Акцент3 3 8 3" xfId="9956"/>
    <cellStyle name="40% - Акцент3 3 9" xfId="1615"/>
    <cellStyle name="40% - Акцент3 3 9 2" xfId="4721"/>
    <cellStyle name="40% - Акцент3 3 9 3" xfId="9957"/>
    <cellStyle name="40% - Акцент3 3_46EE.2011(v1.0)" xfId="1616"/>
    <cellStyle name="40% — акцент3 30" xfId="6663"/>
    <cellStyle name="40% — акцент3 31" xfId="7039"/>
    <cellStyle name="40% — акцент3 32" xfId="7257"/>
    <cellStyle name="40% — акцент3 33" xfId="7484"/>
    <cellStyle name="40% — акцент3 34" xfId="7711"/>
    <cellStyle name="40% — акцент3 35" xfId="7933"/>
    <cellStyle name="40% — акцент3 36" xfId="8149"/>
    <cellStyle name="40% — акцент3 37" xfId="8346"/>
    <cellStyle name="40% — акцент3 38" xfId="8530"/>
    <cellStyle name="40% — акцент3 39" xfId="8675"/>
    <cellStyle name="40% - Акцент3 4" xfId="1617"/>
    <cellStyle name="40% — акцент3 4" xfId="1618"/>
    <cellStyle name="40% - Акцент3 4 2" xfId="1619"/>
    <cellStyle name="40% - Акцент3 4 2 2" xfId="1620"/>
    <cellStyle name="40% - Акцент3 4 3" xfId="1621"/>
    <cellStyle name="40% - Акцент3 4 3 2" xfId="1622"/>
    <cellStyle name="40% - Акцент3 4_46EE.2011(v1.0)" xfId="1623"/>
    <cellStyle name="40% — акцент3 40" xfId="8833"/>
    <cellStyle name="40% — акцент3 41" xfId="9077"/>
    <cellStyle name="40% — акцент3 42" xfId="9195"/>
    <cellStyle name="40% — акцент3 43" xfId="9327"/>
    <cellStyle name="40% — акцент3 44" xfId="9417"/>
    <cellStyle name="40% — акцент3 45" xfId="9506"/>
    <cellStyle name="40% — акцент3 46" xfId="9588"/>
    <cellStyle name="40% — акцент3 47" xfId="9507"/>
    <cellStyle name="40% — акцент3 48" xfId="9716"/>
    <cellStyle name="40% — акцент3 49" xfId="9936"/>
    <cellStyle name="40% - Акцент3 5" xfId="1624"/>
    <cellStyle name="40% — акцент3 5" xfId="1625"/>
    <cellStyle name="40% - Акцент3 5 2" xfId="1626"/>
    <cellStyle name="40% - Акцент3 5 2 2" xfId="1627"/>
    <cellStyle name="40% - Акцент3 5 3" xfId="1628"/>
    <cellStyle name="40% - Акцент3 5 3 2" xfId="1629"/>
    <cellStyle name="40% - Акцент3 5_46EE.2011(v1.0)" xfId="1630"/>
    <cellStyle name="40% — акцент3 50" xfId="10717"/>
    <cellStyle name="40% — акцент3 51" xfId="11138"/>
    <cellStyle name="40% — акцент3 52" xfId="11373"/>
    <cellStyle name="40% — акцент3 53" xfId="11608"/>
    <cellStyle name="40% — акцент3 54" xfId="11843"/>
    <cellStyle name="40% — акцент3 55" xfId="12078"/>
    <cellStyle name="40% — акцент3 56" xfId="12313"/>
    <cellStyle name="40% — акцент3 57" xfId="12548"/>
    <cellStyle name="40% — акцент3 58" xfId="12783"/>
    <cellStyle name="40% — акцент3 59" xfId="13018"/>
    <cellStyle name="40% - Акцент3 6" xfId="1631"/>
    <cellStyle name="40% — акцент3 6" xfId="1632"/>
    <cellStyle name="40% - Акцент3 6 2" xfId="1633"/>
    <cellStyle name="40% - Акцент3 6 2 2" xfId="1634"/>
    <cellStyle name="40% - Акцент3 6 3" xfId="1635"/>
    <cellStyle name="40% - Акцент3 6 3 2" xfId="1636"/>
    <cellStyle name="40% - Акцент3 6_46EE.2011(v1.0)" xfId="1637"/>
    <cellStyle name="40% — акцент3 60" xfId="13253"/>
    <cellStyle name="40% — акцент3 61" xfId="13488"/>
    <cellStyle name="40% — акцент3 62" xfId="13723"/>
    <cellStyle name="40% — акцент3 63" xfId="13957"/>
    <cellStyle name="40% — акцент3 64" xfId="14183"/>
    <cellStyle name="40% — акцент3 65" xfId="14409"/>
    <cellStyle name="40% — акцент3 66" xfId="14629"/>
    <cellStyle name="40% — акцент3 67" xfId="14845"/>
    <cellStyle name="40% — акцент3 68" xfId="15041"/>
    <cellStyle name="40% — акцент3 69" xfId="15224"/>
    <cellStyle name="40% - Акцент3 7" xfId="1638"/>
    <cellStyle name="40% — акцент3 7" xfId="1639"/>
    <cellStyle name="40% - Акцент3 7 2" xfId="1640"/>
    <cellStyle name="40% - Акцент3 7 2 2" xfId="1641"/>
    <cellStyle name="40% - Акцент3 7 3" xfId="1642"/>
    <cellStyle name="40% - Акцент3 7 3 2" xfId="1643"/>
    <cellStyle name="40% - Акцент3 7_46EE.2011(v1.0)" xfId="1644"/>
    <cellStyle name="40% — акцент3 70" xfId="15368"/>
    <cellStyle name="40% — акцент3 71" xfId="15523"/>
    <cellStyle name="40% — акцент3 72" xfId="15629"/>
    <cellStyle name="40% — акцент3 73" xfId="15705"/>
    <cellStyle name="40% - Акцент3 8" xfId="1645"/>
    <cellStyle name="40% — акцент3 8" xfId="1646"/>
    <cellStyle name="40% - Акцент3 8 2" xfId="1647"/>
    <cellStyle name="40% - Акцент3 8 2 2" xfId="1648"/>
    <cellStyle name="40% - Акцент3 8 3" xfId="1649"/>
    <cellStyle name="40% - Акцент3 8 3 2" xfId="1650"/>
    <cellStyle name="40% - Акцент3 8 4" xfId="1651"/>
    <cellStyle name="40% - Акцент3 8_46EE.2011(v1.0)" xfId="1652"/>
    <cellStyle name="40% - Акцент3 9" xfId="1653"/>
    <cellStyle name="40% — акцент3 9" xfId="1654"/>
    <cellStyle name="40% - Акцент3 9 2" xfId="1655"/>
    <cellStyle name="40% - Акцент3 9 2 2" xfId="1656"/>
    <cellStyle name="40% - Акцент3 9 3" xfId="1657"/>
    <cellStyle name="40% - Акцент3 9 3 2" xfId="1658"/>
    <cellStyle name="40% - Акцент3 9 4" xfId="1659"/>
    <cellStyle name="40% - Акцент3 9_46EE.2011(v1.0)" xfId="1660"/>
    <cellStyle name="40% — акцент3_Расчет тарифа на тэ 2015 СЛФ" xfId="1661"/>
    <cellStyle name="40% — акцент4" xfId="1662"/>
    <cellStyle name="40% - Акцент4 10" xfId="1663"/>
    <cellStyle name="40% — акцент4 10" xfId="1664"/>
    <cellStyle name="40% - Акцент4 10 2" xfId="1665"/>
    <cellStyle name="40% - Акцент4 11" xfId="1666"/>
    <cellStyle name="40% — акцент4 11" xfId="1667"/>
    <cellStyle name="40% - Акцент4 11 2" xfId="1668"/>
    <cellStyle name="40% — акцент4 12" xfId="1669"/>
    <cellStyle name="40% — акцент4 13" xfId="1670"/>
    <cellStyle name="40% — акцент4 14" xfId="1671"/>
    <cellStyle name="40% — акцент4 15" xfId="1672"/>
    <cellStyle name="40% — акцент4 16" xfId="1673"/>
    <cellStyle name="40% — акцент4 17" xfId="1674"/>
    <cellStyle name="40% — акцент4 18" xfId="1675"/>
    <cellStyle name="40% — акцент4 19" xfId="1676"/>
    <cellStyle name="40% - Акцент4 2" xfId="1677"/>
    <cellStyle name="40% — акцент4 2" xfId="1678"/>
    <cellStyle name="40% - Акцент4 2 10" xfId="1679"/>
    <cellStyle name="40% — акцент4 2 10" xfId="6837"/>
    <cellStyle name="40% - Акцент4 2 10 10" xfId="8514"/>
    <cellStyle name="40% - Акцент4 2 10 11" xfId="8659"/>
    <cellStyle name="40% - Акцент4 2 10 12" xfId="9961"/>
    <cellStyle name="40% - Акцент4 2 10 13" xfId="10742"/>
    <cellStyle name="40% - Акцент4 2 10 14" xfId="11113"/>
    <cellStyle name="40% - Акцент4 2 10 15" xfId="11348"/>
    <cellStyle name="40% - Акцент4 2 10 16" xfId="11583"/>
    <cellStyle name="40% - Акцент4 2 10 17" xfId="11818"/>
    <cellStyle name="40% - Акцент4 2 10 18" xfId="12053"/>
    <cellStyle name="40% - Акцент4 2 10 19" xfId="12288"/>
    <cellStyle name="40% - Акцент4 2 10 2" xfId="4725"/>
    <cellStyle name="40% - Акцент4 2 10 20" xfId="12523"/>
    <cellStyle name="40% - Акцент4 2 10 21" xfId="12758"/>
    <cellStyle name="40% - Акцент4 2 10 22" xfId="12993"/>
    <cellStyle name="40% - Акцент4 2 10 23" xfId="13228"/>
    <cellStyle name="40% - Акцент4 2 10 24" xfId="13463"/>
    <cellStyle name="40% - Акцент4 2 10 25" xfId="13698"/>
    <cellStyle name="40% - Акцент4 2 10 26" xfId="13932"/>
    <cellStyle name="40% - Акцент4 2 10 27" xfId="14158"/>
    <cellStyle name="40% - Акцент4 2 10 28" xfId="14384"/>
    <cellStyle name="40% - Акцент4 2 10 29" xfId="14604"/>
    <cellStyle name="40% - Акцент4 2 10 3" xfId="6833"/>
    <cellStyle name="40% - Акцент4 2 10 30" xfId="14823"/>
    <cellStyle name="40% - Акцент4 2 10 31" xfId="15017"/>
    <cellStyle name="40% - Акцент4 2 10 32" xfId="15208"/>
    <cellStyle name="40% - Акцент4 2 10 33" xfId="15352"/>
    <cellStyle name="40% - Акцент4 2 10 4" xfId="7232"/>
    <cellStyle name="40% - Акцент4 2 10 5" xfId="7459"/>
    <cellStyle name="40% - Акцент4 2 10 6" xfId="7686"/>
    <cellStyle name="40% - Акцент4 2 10 7" xfId="7908"/>
    <cellStyle name="40% - Акцент4 2 10 8" xfId="8126"/>
    <cellStyle name="40% - Акцент4 2 10 9" xfId="8323"/>
    <cellStyle name="40% - Акцент4 2 11" xfId="4723"/>
    <cellStyle name="40% — акцент4 2 11" xfId="7015"/>
    <cellStyle name="40% - Акцент4 2 12" xfId="5627"/>
    <cellStyle name="40% — акцент4 2 12" xfId="7233"/>
    <cellStyle name="40% - Акцент4 2 13" xfId="6001"/>
    <cellStyle name="40% — акцент4 2 13" xfId="7460"/>
    <cellStyle name="40% - Акцент4 2 14" xfId="5573"/>
    <cellStyle name="40% — акцент4 2 14" xfId="7687"/>
    <cellStyle name="40% - Акцент4 2 15" xfId="6072"/>
    <cellStyle name="40% — акцент4 2 15" xfId="7909"/>
    <cellStyle name="40% - Акцент4 2 16" xfId="5324"/>
    <cellStyle name="40% — акцент4 2 16" xfId="8127"/>
    <cellStyle name="40% - Акцент4 2 17" xfId="6309"/>
    <cellStyle name="40% — акцент4 2 17" xfId="8324"/>
    <cellStyle name="40% - Акцент4 2 18" xfId="6463"/>
    <cellStyle name="40% — акцент4 2 18" xfId="8515"/>
    <cellStyle name="40% - Акцент4 2 19" xfId="6626"/>
    <cellStyle name="40% — акцент4 2 19" xfId="8660"/>
    <cellStyle name="40% - Акцент4 2 2" xfId="1680"/>
    <cellStyle name="40% — акцент4 2 2" xfId="4724"/>
    <cellStyle name="40% - Акцент4 2 2 10" xfId="6452"/>
    <cellStyle name="40% - Акцент4 2 2 11" xfId="6618"/>
    <cellStyle name="40% - Акцент4 2 2 12" xfId="6825"/>
    <cellStyle name="40% - Акцент4 2 2 13" xfId="7231"/>
    <cellStyle name="40% - Акцент4 2 2 14" xfId="7458"/>
    <cellStyle name="40% - Акцент4 2 2 15" xfId="7685"/>
    <cellStyle name="40% - Акцент4 2 2 16" xfId="7907"/>
    <cellStyle name="40% - Акцент4 2 2 17" xfId="8125"/>
    <cellStyle name="40% - Акцент4 2 2 18" xfId="8322"/>
    <cellStyle name="40% - Акцент4 2 2 19" xfId="8513"/>
    <cellStyle name="40% - Акцент4 2 2 2" xfId="1681"/>
    <cellStyle name="40% - Акцент4 2 2 20" xfId="8658"/>
    <cellStyle name="40% - Акцент4 2 2 21" xfId="8842"/>
    <cellStyle name="40% - Акцент4 2 2 22" xfId="9086"/>
    <cellStyle name="40% - Акцент4 2 2 23" xfId="9186"/>
    <cellStyle name="40% - Акцент4 2 2 24" xfId="9318"/>
    <cellStyle name="40% - Акцент4 2 2 25" xfId="9408"/>
    <cellStyle name="40% - Акцент4 2 2 26" xfId="9497"/>
    <cellStyle name="40% - Акцент4 2 2 27" xfId="9580"/>
    <cellStyle name="40% - Акцент4 2 2 28" xfId="9305"/>
    <cellStyle name="40% - Акцент4 2 2 29" xfId="9708"/>
    <cellStyle name="40% - Акцент4 2 2 3" xfId="4726"/>
    <cellStyle name="40% - Акцент4 2 2 30" xfId="9962"/>
    <cellStyle name="40% - Акцент4 2 2 31" xfId="10743"/>
    <cellStyle name="40% - Акцент4 2 2 32" xfId="11112"/>
    <cellStyle name="40% - Акцент4 2 2 33" xfId="11347"/>
    <cellStyle name="40% - Акцент4 2 2 34" xfId="11582"/>
    <cellStyle name="40% - Акцент4 2 2 35" xfId="11817"/>
    <cellStyle name="40% - Акцент4 2 2 36" xfId="12052"/>
    <cellStyle name="40% - Акцент4 2 2 37" xfId="12287"/>
    <cellStyle name="40% - Акцент4 2 2 38" xfId="12522"/>
    <cellStyle name="40% - Акцент4 2 2 39" xfId="12757"/>
    <cellStyle name="40% - Акцент4 2 2 4" xfId="5630"/>
    <cellStyle name="40% - Акцент4 2 2 40" xfId="12992"/>
    <cellStyle name="40% - Акцент4 2 2 41" xfId="13227"/>
    <cellStyle name="40% - Акцент4 2 2 42" xfId="13462"/>
    <cellStyle name="40% - Акцент4 2 2 43" xfId="13697"/>
    <cellStyle name="40% - Акцент4 2 2 44" xfId="13931"/>
    <cellStyle name="40% - Акцент4 2 2 45" xfId="14157"/>
    <cellStyle name="40% - Акцент4 2 2 46" xfId="14383"/>
    <cellStyle name="40% - Акцент4 2 2 47" xfId="14603"/>
    <cellStyle name="40% - Акцент4 2 2 48" xfId="14822"/>
    <cellStyle name="40% - Акцент4 2 2 49" xfId="15016"/>
    <cellStyle name="40% - Акцент4 2 2 5" xfId="5998"/>
    <cellStyle name="40% - Акцент4 2 2 50" xfId="15207"/>
    <cellStyle name="40% - Акцент4 2 2 51" xfId="15351"/>
    <cellStyle name="40% - Акцент4 2 2 52" xfId="15532"/>
    <cellStyle name="40% - Акцент4 2 2 53" xfId="15621"/>
    <cellStyle name="40% - Акцент4 2 2 54" xfId="15697"/>
    <cellStyle name="40% - Акцент4 2 2 6" xfId="5576"/>
    <cellStyle name="40% - Акцент4 2 2 7" xfId="6069"/>
    <cellStyle name="40% - Акцент4 2 2 8" xfId="5314"/>
    <cellStyle name="40% - Акцент4 2 2 9" xfId="6302"/>
    <cellStyle name="40% - Акцент4 2 20" xfId="7016"/>
    <cellStyle name="40% — акцент4 2 20" xfId="8841"/>
    <cellStyle name="40% - Акцент4 2 21" xfId="7234"/>
    <cellStyle name="40% — акцент4 2 21" xfId="9085"/>
    <cellStyle name="40% - Акцент4 2 22" xfId="7461"/>
    <cellStyle name="40% — акцент4 2 22" xfId="9187"/>
    <cellStyle name="40% - Акцент4 2 23" xfId="7688"/>
    <cellStyle name="40% — акцент4 2 23" xfId="9319"/>
    <cellStyle name="40% - Акцент4 2 24" xfId="7910"/>
    <cellStyle name="40% — акцент4 2 24" xfId="9409"/>
    <cellStyle name="40% - Акцент4 2 25" xfId="8128"/>
    <cellStyle name="40% — акцент4 2 25" xfId="9498"/>
    <cellStyle name="40% - Акцент4 2 26" xfId="8325"/>
    <cellStyle name="40% — акцент4 2 26" xfId="9581"/>
    <cellStyle name="40% - Акцент4 2 27" xfId="8516"/>
    <cellStyle name="40% — акцент4 2 27" xfId="9340"/>
    <cellStyle name="40% - Акцент4 2 28" xfId="8661"/>
    <cellStyle name="40% — акцент4 2 28" xfId="9709"/>
    <cellStyle name="40% - Акцент4 2 29" xfId="8840"/>
    <cellStyle name="40% — акцент4 2 29" xfId="9960"/>
    <cellStyle name="40% - Акцент4 2 3" xfId="1682"/>
    <cellStyle name="40% — акцент4 2 3" xfId="5628"/>
    <cellStyle name="40% - Акцент4 2 3 10" xfId="6616"/>
    <cellStyle name="40% - Акцент4 2 3 11" xfId="6823"/>
    <cellStyle name="40% - Акцент4 2 3 12" xfId="7230"/>
    <cellStyle name="40% - Акцент4 2 3 13" xfId="7457"/>
    <cellStyle name="40% - Акцент4 2 3 14" xfId="7684"/>
    <cellStyle name="40% - Акцент4 2 3 15" xfId="7906"/>
    <cellStyle name="40% - Акцент4 2 3 16" xfId="8124"/>
    <cellStyle name="40% - Акцент4 2 3 17" xfId="8321"/>
    <cellStyle name="40% - Акцент4 2 3 18" xfId="8512"/>
    <cellStyle name="40% - Акцент4 2 3 19" xfId="8657"/>
    <cellStyle name="40% - Акцент4 2 3 2" xfId="1683"/>
    <cellStyle name="40% - Акцент4 2 3 20" xfId="9963"/>
    <cellStyle name="40% - Акцент4 2 3 21" xfId="10744"/>
    <cellStyle name="40% - Акцент4 2 3 22" xfId="11111"/>
    <cellStyle name="40% - Акцент4 2 3 23" xfId="11346"/>
    <cellStyle name="40% - Акцент4 2 3 24" xfId="11581"/>
    <cellStyle name="40% - Акцент4 2 3 25" xfId="11816"/>
    <cellStyle name="40% - Акцент4 2 3 26" xfId="12051"/>
    <cellStyle name="40% - Акцент4 2 3 27" xfId="12286"/>
    <cellStyle name="40% - Акцент4 2 3 28" xfId="12521"/>
    <cellStyle name="40% - Акцент4 2 3 29" xfId="12756"/>
    <cellStyle name="40% - Акцент4 2 3 3" xfId="4727"/>
    <cellStyle name="40% - Акцент4 2 3 30" xfId="12991"/>
    <cellStyle name="40% - Акцент4 2 3 31" xfId="13226"/>
    <cellStyle name="40% - Акцент4 2 3 32" xfId="13461"/>
    <cellStyle name="40% - Акцент4 2 3 33" xfId="13696"/>
    <cellStyle name="40% - Акцент4 2 3 34" xfId="13930"/>
    <cellStyle name="40% - Акцент4 2 3 35" xfId="14156"/>
    <cellStyle name="40% - Акцент4 2 3 36" xfId="14382"/>
    <cellStyle name="40% - Акцент4 2 3 37" xfId="14602"/>
    <cellStyle name="40% - Акцент4 2 3 38" xfId="14821"/>
    <cellStyle name="40% - Акцент4 2 3 39" xfId="15015"/>
    <cellStyle name="40% - Акцент4 2 3 4" xfId="5997"/>
    <cellStyle name="40% - Акцент4 2 3 40" xfId="15186"/>
    <cellStyle name="40% - Акцент4 2 3 41" xfId="15350"/>
    <cellStyle name="40% - Акцент4 2 3 5" xfId="5577"/>
    <cellStyle name="40% - Акцент4 2 3 6" xfId="6065"/>
    <cellStyle name="40% - Акцент4 2 3 7" xfId="5313"/>
    <cellStyle name="40% - Акцент4 2 3 8" xfId="6301"/>
    <cellStyle name="40% - Акцент4 2 3 9" xfId="6451"/>
    <cellStyle name="40% - Акцент4 2 30" xfId="9084"/>
    <cellStyle name="40% — акцент4 2 30" xfId="10741"/>
    <cellStyle name="40% - Акцент4 2 31" xfId="9188"/>
    <cellStyle name="40% — акцент4 2 31" xfId="11114"/>
    <cellStyle name="40% - Акцент4 2 32" xfId="9320"/>
    <cellStyle name="40% — акцент4 2 32" xfId="11349"/>
    <cellStyle name="40% - Акцент4 2 33" xfId="9410"/>
    <cellStyle name="40% — акцент4 2 33" xfId="11584"/>
    <cellStyle name="40% - Акцент4 2 34" xfId="9499"/>
    <cellStyle name="40% — акцент4 2 34" xfId="11819"/>
    <cellStyle name="40% - Акцент4 2 35" xfId="9582"/>
    <cellStyle name="40% — акцент4 2 35" xfId="12054"/>
    <cellStyle name="40% - Акцент4 2 36" xfId="9467"/>
    <cellStyle name="40% — акцент4 2 36" xfId="12289"/>
    <cellStyle name="40% - Акцент4 2 37" xfId="9710"/>
    <cellStyle name="40% — акцент4 2 37" xfId="12524"/>
    <cellStyle name="40% - Акцент4 2 38" xfId="9959"/>
    <cellStyle name="40% — акцент4 2 38" xfId="12759"/>
    <cellStyle name="40% - Акцент4 2 39" xfId="10740"/>
    <cellStyle name="40% — акцент4 2 39" xfId="12994"/>
    <cellStyle name="40% - Акцент4 2 4" xfId="1684"/>
    <cellStyle name="40% — акцент4 2 4" xfId="6000"/>
    <cellStyle name="40% - Акцент4 2 4 10" xfId="7217"/>
    <cellStyle name="40% - Акцент4 2 4 11" xfId="7426"/>
    <cellStyle name="40% - Акцент4 2 4 12" xfId="7653"/>
    <cellStyle name="40% - Акцент4 2 4 13" xfId="7875"/>
    <cellStyle name="40% - Акцент4 2 4 14" xfId="8097"/>
    <cellStyle name="40% - Акцент4 2 4 15" xfId="8294"/>
    <cellStyle name="40% - Акцент4 2 4 16" xfId="8491"/>
    <cellStyle name="40% - Акцент4 2 4 17" xfId="8636"/>
    <cellStyle name="40% - Акцент4 2 4 18" xfId="9964"/>
    <cellStyle name="40% - Акцент4 2 4 19" xfId="10745"/>
    <cellStyle name="40% - Акцент4 2 4 2" xfId="4728"/>
    <cellStyle name="40% - Акцент4 2 4 20" xfId="10698"/>
    <cellStyle name="40% - Акцент4 2 4 21" xfId="11316"/>
    <cellStyle name="40% - Акцент4 2 4 22" xfId="11551"/>
    <cellStyle name="40% - Акцент4 2 4 23" xfId="11786"/>
    <cellStyle name="40% - Акцент4 2 4 24" xfId="12021"/>
    <cellStyle name="40% - Акцент4 2 4 25" xfId="12256"/>
    <cellStyle name="40% - Акцент4 2 4 26" xfId="12491"/>
    <cellStyle name="40% - Акцент4 2 4 27" xfId="12726"/>
    <cellStyle name="40% - Акцент4 2 4 28" xfId="12961"/>
    <cellStyle name="40% - Акцент4 2 4 29" xfId="13196"/>
    <cellStyle name="40% - Акцент4 2 4 3" xfId="6202"/>
    <cellStyle name="40% - Акцент4 2 4 30" xfId="13431"/>
    <cellStyle name="40% - Акцент4 2 4 31" xfId="13666"/>
    <cellStyle name="40% - Акцент4 2 4 32" xfId="13900"/>
    <cellStyle name="40% - Акцент4 2 4 33" xfId="14126"/>
    <cellStyle name="40% - Акцент4 2 4 34" xfId="14352"/>
    <cellStyle name="40% - Акцент4 2 4 35" xfId="14572"/>
    <cellStyle name="40% - Акцент4 2 4 36" xfId="14794"/>
    <cellStyle name="40% - Акцент4 2 4 37" xfId="14990"/>
    <cellStyle name="40% - Акцент4 2 4 38" xfId="15206"/>
    <cellStyle name="40% - Акцент4 2 4 39" xfId="15330"/>
    <cellStyle name="40% - Акцент4 2 4 4" xfId="6293"/>
    <cellStyle name="40% - Акцент4 2 4 5" xfId="6402"/>
    <cellStyle name="40% - Акцент4 2 4 6" xfId="6529"/>
    <cellStyle name="40% - Акцент4 2 4 7" xfId="6674"/>
    <cellStyle name="40% - Акцент4 2 4 8" xfId="6615"/>
    <cellStyle name="40% - Акцент4 2 4 9" xfId="7014"/>
    <cellStyle name="40% - Акцент4 2 40" xfId="11115"/>
    <cellStyle name="40% — акцент4 2 40" xfId="13229"/>
    <cellStyle name="40% - Акцент4 2 41" xfId="11350"/>
    <cellStyle name="40% — акцент4 2 41" xfId="13464"/>
    <cellStyle name="40% - Акцент4 2 42" xfId="11585"/>
    <cellStyle name="40% — акцент4 2 42" xfId="13699"/>
    <cellStyle name="40% - Акцент4 2 43" xfId="11820"/>
    <cellStyle name="40% — акцент4 2 43" xfId="13933"/>
    <cellStyle name="40% - Акцент4 2 44" xfId="12055"/>
    <cellStyle name="40% — акцент4 2 44" xfId="14159"/>
    <cellStyle name="40% - Акцент4 2 45" xfId="12290"/>
    <cellStyle name="40% — акцент4 2 45" xfId="14385"/>
    <cellStyle name="40% - Акцент4 2 46" xfId="12525"/>
    <cellStyle name="40% — акцент4 2 46" xfId="14605"/>
    <cellStyle name="40% - Акцент4 2 47" xfId="12760"/>
    <cellStyle name="40% — акцент4 2 47" xfId="14824"/>
    <cellStyle name="40% - Акцент4 2 48" xfId="12995"/>
    <cellStyle name="40% — акцент4 2 48" xfId="15018"/>
    <cellStyle name="40% - Акцент4 2 49" xfId="13230"/>
    <cellStyle name="40% — акцент4 2 49" xfId="15209"/>
    <cellStyle name="40% - Акцент4 2 5" xfId="1685"/>
    <cellStyle name="40% — акцент4 2 5" xfId="5574"/>
    <cellStyle name="40% - Акцент4 2 5 10" xfId="7456"/>
    <cellStyle name="40% - Акцент4 2 5 11" xfId="7683"/>
    <cellStyle name="40% - Акцент4 2 5 12" xfId="7905"/>
    <cellStyle name="40% - Акцент4 2 5 13" xfId="8123"/>
    <cellStyle name="40% - Акцент4 2 5 14" xfId="8320"/>
    <cellStyle name="40% - Акцент4 2 5 15" xfId="8511"/>
    <cellStyle name="40% - Акцент4 2 5 16" xfId="8656"/>
    <cellStyle name="40% - Акцент4 2 5 17" xfId="9965"/>
    <cellStyle name="40% - Акцент4 2 5 18" xfId="10746"/>
    <cellStyle name="40% - Акцент4 2 5 19" xfId="11110"/>
    <cellStyle name="40% - Акцент4 2 5 2" xfId="4729"/>
    <cellStyle name="40% - Акцент4 2 5 20" xfId="11345"/>
    <cellStyle name="40% - Акцент4 2 5 21" xfId="11580"/>
    <cellStyle name="40% - Акцент4 2 5 22" xfId="11815"/>
    <cellStyle name="40% - Акцент4 2 5 23" xfId="12050"/>
    <cellStyle name="40% - Акцент4 2 5 24" xfId="12285"/>
    <cellStyle name="40% - Акцент4 2 5 25" xfId="12520"/>
    <cellStyle name="40% - Акцент4 2 5 26" xfId="12755"/>
    <cellStyle name="40% - Акцент4 2 5 27" xfId="12990"/>
    <cellStyle name="40% - Акцент4 2 5 28" xfId="13225"/>
    <cellStyle name="40% - Акцент4 2 5 29" xfId="13460"/>
    <cellStyle name="40% - Акцент4 2 5 3" xfId="6062"/>
    <cellStyle name="40% - Акцент4 2 5 30" xfId="13695"/>
    <cellStyle name="40% - Акцент4 2 5 31" xfId="13929"/>
    <cellStyle name="40% - Акцент4 2 5 32" xfId="14155"/>
    <cellStyle name="40% - Акцент4 2 5 33" xfId="14381"/>
    <cellStyle name="40% - Акцент4 2 5 34" xfId="14601"/>
    <cellStyle name="40% - Акцент4 2 5 35" xfId="14820"/>
    <cellStyle name="40% - Акцент4 2 5 36" xfId="15014"/>
    <cellStyle name="40% - Акцент4 2 5 37" xfId="15205"/>
    <cellStyle name="40% - Акцент4 2 5 38" xfId="15349"/>
    <cellStyle name="40% - Акцент4 2 5 4" xfId="5312"/>
    <cellStyle name="40% - Акцент4 2 5 5" xfId="6299"/>
    <cellStyle name="40% - Акцент4 2 5 6" xfId="6449"/>
    <cellStyle name="40% - Акцент4 2 5 7" xfId="6614"/>
    <cellStyle name="40% - Акцент4 2 5 8" xfId="6822"/>
    <cellStyle name="40% - Акцент4 2 5 9" xfId="7229"/>
    <cellStyle name="40% - Акцент4 2 50" xfId="13465"/>
    <cellStyle name="40% — акцент4 2 50" xfId="15353"/>
    <cellStyle name="40% - Акцент4 2 51" xfId="13700"/>
    <cellStyle name="40% — акцент4 2 51" xfId="15531"/>
    <cellStyle name="40% - Акцент4 2 52" xfId="13934"/>
    <cellStyle name="40% — акцент4 2 52" xfId="15622"/>
    <cellStyle name="40% - Акцент4 2 53" xfId="14160"/>
    <cellStyle name="40% — акцент4 2 53" xfId="15698"/>
    <cellStyle name="40% - Акцент4 2 54" xfId="14386"/>
    <cellStyle name="40% - Акцент4 2 55" xfId="14606"/>
    <cellStyle name="40% - Акцент4 2 56" xfId="14825"/>
    <cellStyle name="40% - Акцент4 2 57" xfId="15019"/>
    <cellStyle name="40% - Акцент4 2 58" xfId="15210"/>
    <cellStyle name="40% - Акцент4 2 59" xfId="15354"/>
    <cellStyle name="40% - Акцент4 2 6" xfId="1686"/>
    <cellStyle name="40% — акцент4 2 6" xfId="6071"/>
    <cellStyle name="40% - Акцент4 2 6 10" xfId="7682"/>
    <cellStyle name="40% - Акцент4 2 6 11" xfId="7904"/>
    <cellStyle name="40% - Акцент4 2 6 12" xfId="8122"/>
    <cellStyle name="40% - Акцент4 2 6 13" xfId="8319"/>
    <cellStyle name="40% - Акцент4 2 6 14" xfId="8510"/>
    <cellStyle name="40% - Акцент4 2 6 15" xfId="8655"/>
    <cellStyle name="40% - Акцент4 2 6 16" xfId="9966"/>
    <cellStyle name="40% - Акцент4 2 6 17" xfId="10747"/>
    <cellStyle name="40% - Акцент4 2 6 18" xfId="11109"/>
    <cellStyle name="40% - Акцент4 2 6 19" xfId="11344"/>
    <cellStyle name="40% - Акцент4 2 6 2" xfId="4730"/>
    <cellStyle name="40% - Акцент4 2 6 20" xfId="11579"/>
    <cellStyle name="40% - Акцент4 2 6 21" xfId="11814"/>
    <cellStyle name="40% - Акцент4 2 6 22" xfId="12049"/>
    <cellStyle name="40% - Акцент4 2 6 23" xfId="12284"/>
    <cellStyle name="40% - Акцент4 2 6 24" xfId="12519"/>
    <cellStyle name="40% - Акцент4 2 6 25" xfId="12754"/>
    <cellStyle name="40% - Акцент4 2 6 26" xfId="12989"/>
    <cellStyle name="40% - Акцент4 2 6 27" xfId="13224"/>
    <cellStyle name="40% - Акцент4 2 6 28" xfId="13459"/>
    <cellStyle name="40% - Акцент4 2 6 29" xfId="13694"/>
    <cellStyle name="40% - Акцент4 2 6 3" xfId="5311"/>
    <cellStyle name="40% - Акцент4 2 6 30" xfId="13928"/>
    <cellStyle name="40% - Акцент4 2 6 31" xfId="14154"/>
    <cellStyle name="40% - Акцент4 2 6 32" xfId="14380"/>
    <cellStyle name="40% - Акцент4 2 6 33" xfId="14600"/>
    <cellStyle name="40% - Акцент4 2 6 34" xfId="14819"/>
    <cellStyle name="40% - Акцент4 2 6 35" xfId="15013"/>
    <cellStyle name="40% - Акцент4 2 6 36" xfId="15204"/>
    <cellStyle name="40% - Акцент4 2 6 37" xfId="15348"/>
    <cellStyle name="40% - Акцент4 2 6 4" xfId="6298"/>
    <cellStyle name="40% - Акцент4 2 6 5" xfId="6448"/>
    <cellStyle name="40% - Акцент4 2 6 6" xfId="6613"/>
    <cellStyle name="40% - Акцент4 2 6 7" xfId="6821"/>
    <cellStyle name="40% - Акцент4 2 6 8" xfId="7228"/>
    <cellStyle name="40% - Акцент4 2 6 9" xfId="7455"/>
    <cellStyle name="40% - Акцент4 2 60" xfId="15530"/>
    <cellStyle name="40% - Акцент4 2 61" xfId="15623"/>
    <cellStyle name="40% - Акцент4 2 62" xfId="15699"/>
    <cellStyle name="40% - Акцент4 2 7" xfId="1687"/>
    <cellStyle name="40% — акцент4 2 7" xfId="5320"/>
    <cellStyle name="40% - Акцент4 2 7 10" xfId="7903"/>
    <cellStyle name="40% - Акцент4 2 7 11" xfId="8121"/>
    <cellStyle name="40% - Акцент4 2 7 12" xfId="8318"/>
    <cellStyle name="40% - Акцент4 2 7 13" xfId="8509"/>
    <cellStyle name="40% - Акцент4 2 7 14" xfId="8654"/>
    <cellStyle name="40% - Акцент4 2 7 15" xfId="9967"/>
    <cellStyle name="40% - Акцент4 2 7 16" xfId="10748"/>
    <cellStyle name="40% - Акцент4 2 7 17" xfId="11108"/>
    <cellStyle name="40% - Акцент4 2 7 18" xfId="11343"/>
    <cellStyle name="40% - Акцент4 2 7 19" xfId="11578"/>
    <cellStyle name="40% - Акцент4 2 7 2" xfId="4731"/>
    <cellStyle name="40% - Акцент4 2 7 20" xfId="11813"/>
    <cellStyle name="40% - Акцент4 2 7 21" xfId="12048"/>
    <cellStyle name="40% - Акцент4 2 7 22" xfId="12283"/>
    <cellStyle name="40% - Акцент4 2 7 23" xfId="12518"/>
    <cellStyle name="40% - Акцент4 2 7 24" xfId="12753"/>
    <cellStyle name="40% - Акцент4 2 7 25" xfId="12988"/>
    <cellStyle name="40% - Акцент4 2 7 26" xfId="13223"/>
    <cellStyle name="40% - Акцент4 2 7 27" xfId="13458"/>
    <cellStyle name="40% - Акцент4 2 7 28" xfId="13693"/>
    <cellStyle name="40% - Акцент4 2 7 29" xfId="13927"/>
    <cellStyle name="40% - Акцент4 2 7 3" xfId="6297"/>
    <cellStyle name="40% - Акцент4 2 7 30" xfId="14153"/>
    <cellStyle name="40% - Акцент4 2 7 31" xfId="14379"/>
    <cellStyle name="40% - Акцент4 2 7 32" xfId="14599"/>
    <cellStyle name="40% - Акцент4 2 7 33" xfId="14818"/>
    <cellStyle name="40% - Акцент4 2 7 34" xfId="15012"/>
    <cellStyle name="40% - Акцент4 2 7 35" xfId="15203"/>
    <cellStyle name="40% - Акцент4 2 7 36" xfId="15347"/>
    <cellStyle name="40% - Акцент4 2 7 4" xfId="6447"/>
    <cellStyle name="40% - Акцент4 2 7 5" xfId="6612"/>
    <cellStyle name="40% - Акцент4 2 7 6" xfId="6820"/>
    <cellStyle name="40% - Акцент4 2 7 7" xfId="7227"/>
    <cellStyle name="40% - Акцент4 2 7 8" xfId="7454"/>
    <cellStyle name="40% - Акцент4 2 7 9" xfId="7681"/>
    <cellStyle name="40% - Акцент4 2 8" xfId="1688"/>
    <cellStyle name="40% — акцент4 2 8" xfId="6304"/>
    <cellStyle name="40% - Акцент4 2 8 10" xfId="8120"/>
    <cellStyle name="40% - Акцент4 2 8 11" xfId="8317"/>
    <cellStyle name="40% - Акцент4 2 8 12" xfId="8508"/>
    <cellStyle name="40% - Акцент4 2 8 13" xfId="8653"/>
    <cellStyle name="40% - Акцент4 2 8 14" xfId="9968"/>
    <cellStyle name="40% - Акцент4 2 8 15" xfId="10749"/>
    <cellStyle name="40% - Акцент4 2 8 16" xfId="11107"/>
    <cellStyle name="40% - Акцент4 2 8 17" xfId="11342"/>
    <cellStyle name="40% - Акцент4 2 8 18" xfId="11577"/>
    <cellStyle name="40% - Акцент4 2 8 19" xfId="11812"/>
    <cellStyle name="40% - Акцент4 2 8 2" xfId="4732"/>
    <cellStyle name="40% - Акцент4 2 8 20" xfId="12047"/>
    <cellStyle name="40% - Акцент4 2 8 21" xfId="12282"/>
    <cellStyle name="40% - Акцент4 2 8 22" xfId="12517"/>
    <cellStyle name="40% - Акцент4 2 8 23" xfId="12752"/>
    <cellStyle name="40% - Акцент4 2 8 24" xfId="12987"/>
    <cellStyle name="40% - Акцент4 2 8 25" xfId="13222"/>
    <cellStyle name="40% - Акцент4 2 8 26" xfId="13457"/>
    <cellStyle name="40% - Акцент4 2 8 27" xfId="13692"/>
    <cellStyle name="40% - Акцент4 2 8 28" xfId="13926"/>
    <cellStyle name="40% - Акцент4 2 8 29" xfId="14152"/>
    <cellStyle name="40% - Акцент4 2 8 3" xfId="6445"/>
    <cellStyle name="40% - Акцент4 2 8 30" xfId="14378"/>
    <cellStyle name="40% - Акцент4 2 8 31" xfId="14598"/>
    <cellStyle name="40% - Акцент4 2 8 32" xfId="14817"/>
    <cellStyle name="40% - Акцент4 2 8 33" xfId="15011"/>
    <cellStyle name="40% - Акцент4 2 8 34" xfId="15202"/>
    <cellStyle name="40% - Акцент4 2 8 35" xfId="15346"/>
    <cellStyle name="40% - Акцент4 2 8 4" xfId="6611"/>
    <cellStyle name="40% - Акцент4 2 8 5" xfId="6819"/>
    <cellStyle name="40% - Акцент4 2 8 6" xfId="7226"/>
    <cellStyle name="40% - Акцент4 2 8 7" xfId="7453"/>
    <cellStyle name="40% - Акцент4 2 8 8" xfId="7680"/>
    <cellStyle name="40% - Акцент4 2 8 9" xfId="7902"/>
    <cellStyle name="40% - Акцент4 2 9" xfId="1689"/>
    <cellStyle name="40% — акцент4 2 9" xfId="6459"/>
    <cellStyle name="40% - Акцент4 2 9 10" xfId="8316"/>
    <cellStyle name="40% - Акцент4 2 9 11" xfId="8507"/>
    <cellStyle name="40% - Акцент4 2 9 12" xfId="8652"/>
    <cellStyle name="40% - Акцент4 2 9 13" xfId="9969"/>
    <cellStyle name="40% - Акцент4 2 9 14" xfId="10750"/>
    <cellStyle name="40% - Акцент4 2 9 15" xfId="11106"/>
    <cellStyle name="40% - Акцент4 2 9 16" xfId="11341"/>
    <cellStyle name="40% - Акцент4 2 9 17" xfId="11576"/>
    <cellStyle name="40% - Акцент4 2 9 18" xfId="11811"/>
    <cellStyle name="40% - Акцент4 2 9 19" xfId="12046"/>
    <cellStyle name="40% - Акцент4 2 9 2" xfId="4733"/>
    <cellStyle name="40% - Акцент4 2 9 20" xfId="12281"/>
    <cellStyle name="40% - Акцент4 2 9 21" xfId="12516"/>
    <cellStyle name="40% - Акцент4 2 9 22" xfId="12751"/>
    <cellStyle name="40% - Акцент4 2 9 23" xfId="12986"/>
    <cellStyle name="40% - Акцент4 2 9 24" xfId="13221"/>
    <cellStyle name="40% - Акцент4 2 9 25" xfId="13456"/>
    <cellStyle name="40% - Акцент4 2 9 26" xfId="13691"/>
    <cellStyle name="40% - Акцент4 2 9 27" xfId="13925"/>
    <cellStyle name="40% - Акцент4 2 9 28" xfId="14151"/>
    <cellStyle name="40% - Акцент4 2 9 29" xfId="14377"/>
    <cellStyle name="40% - Акцент4 2 9 3" xfId="6610"/>
    <cellStyle name="40% - Акцент4 2 9 30" xfId="14597"/>
    <cellStyle name="40% - Акцент4 2 9 31" xfId="14816"/>
    <cellStyle name="40% - Акцент4 2 9 32" xfId="15010"/>
    <cellStyle name="40% - Акцент4 2 9 33" xfId="15201"/>
    <cellStyle name="40% - Акцент4 2 9 34" xfId="15345"/>
    <cellStyle name="40% - Акцент4 2 9 4" xfId="6818"/>
    <cellStyle name="40% - Акцент4 2 9 5" xfId="7225"/>
    <cellStyle name="40% - Акцент4 2 9 6" xfId="7452"/>
    <cellStyle name="40% - Акцент4 2 9 7" xfId="7679"/>
    <cellStyle name="40% - Акцент4 2 9 8" xfId="7901"/>
    <cellStyle name="40% - Акцент4 2 9 9" xfId="8119"/>
    <cellStyle name="40% - Акцент4 2_46EE.2011(v1.0)" xfId="1690"/>
    <cellStyle name="40% — акцент4 20" xfId="1691"/>
    <cellStyle name="40% — акцент4 21" xfId="1692"/>
    <cellStyle name="40% — акцент4 22" xfId="4722"/>
    <cellStyle name="40% — акцент4 23" xfId="5626"/>
    <cellStyle name="40% — акцент4 24" xfId="6002"/>
    <cellStyle name="40% — акцент4 25" xfId="5571"/>
    <cellStyle name="40% — акцент4 26" xfId="6073"/>
    <cellStyle name="40% — акцент4 27" xfId="5325"/>
    <cellStyle name="40% — акцент4 28" xfId="6313"/>
    <cellStyle name="40% — акцент4 29" xfId="6464"/>
    <cellStyle name="40% - Акцент4 3" xfId="1693"/>
    <cellStyle name="40% — акцент4 3" xfId="1694"/>
    <cellStyle name="40% - Акцент4 3 10" xfId="1695"/>
    <cellStyle name="40% - Акцент4 3 10 2" xfId="4735"/>
    <cellStyle name="40% - Акцент4 3 10 3" xfId="9971"/>
    <cellStyle name="40% - Акцент4 3 11" xfId="1696"/>
    <cellStyle name="40% - Акцент4 3 12" xfId="4734"/>
    <cellStyle name="40% - Акцент4 3 13" xfId="5638"/>
    <cellStyle name="40% - Акцент4 3 14" xfId="5991"/>
    <cellStyle name="40% - Акцент4 3 15" xfId="5587"/>
    <cellStyle name="40% - Акцент4 3 16" xfId="6057"/>
    <cellStyle name="40% - Акцент4 3 17" xfId="5283"/>
    <cellStyle name="40% - Акцент4 3 18" xfId="6294"/>
    <cellStyle name="40% - Акцент4 3 19" xfId="6443"/>
    <cellStyle name="40% - Акцент4 3 2" xfId="1697"/>
    <cellStyle name="40% - Акцент4 3 2 2" xfId="1698"/>
    <cellStyle name="40% - Акцент4 3 2 3" xfId="4736"/>
    <cellStyle name="40% - Акцент4 3 2 4" xfId="8844"/>
    <cellStyle name="40% - Акцент4 3 20" xfId="6609"/>
    <cellStyle name="40% - Акцент4 3 21" xfId="6817"/>
    <cellStyle name="40% - Акцент4 3 22" xfId="7224"/>
    <cellStyle name="40% - Акцент4 3 23" xfId="7451"/>
    <cellStyle name="40% - Акцент4 3 24" xfId="7678"/>
    <cellStyle name="40% - Акцент4 3 25" xfId="7900"/>
    <cellStyle name="40% - Акцент4 3 26" xfId="8118"/>
    <cellStyle name="40% - Акцент4 3 27" xfId="8315"/>
    <cellStyle name="40% - Акцент4 3 28" xfId="8506"/>
    <cellStyle name="40% - Акцент4 3 29" xfId="8651"/>
    <cellStyle name="40% - Акцент4 3 3" xfId="1699"/>
    <cellStyle name="40% - Акцент4 3 3 2" xfId="1700"/>
    <cellStyle name="40% - Акцент4 3 3 3" xfId="4737"/>
    <cellStyle name="40% - Акцент4 3 3 4" xfId="9973"/>
    <cellStyle name="40% - Акцент4 3 30" xfId="8843"/>
    <cellStyle name="40% - Акцент4 3 31" xfId="9087"/>
    <cellStyle name="40% - Акцент4 3 32" xfId="9185"/>
    <cellStyle name="40% - Акцент4 3 33" xfId="9317"/>
    <cellStyle name="40% - Акцент4 3 34" xfId="9407"/>
    <cellStyle name="40% - Акцент4 3 35" xfId="9496"/>
    <cellStyle name="40% - Акцент4 3 36" xfId="9579"/>
    <cellStyle name="40% - Акцент4 3 37" xfId="9269"/>
    <cellStyle name="40% - Акцент4 3 38" xfId="9707"/>
    <cellStyle name="40% - Акцент4 3 39" xfId="9970"/>
    <cellStyle name="40% - Акцент4 3 4" xfId="1701"/>
    <cellStyle name="40% - Акцент4 3 4 2" xfId="4738"/>
    <cellStyle name="40% - Акцент4 3 4 3" xfId="9974"/>
    <cellStyle name="40% - Акцент4 3 40" xfId="10751"/>
    <cellStyle name="40% - Акцент4 3 41" xfId="11105"/>
    <cellStyle name="40% - Акцент4 3 42" xfId="11340"/>
    <cellStyle name="40% - Акцент4 3 43" xfId="11575"/>
    <cellStyle name="40% - Акцент4 3 44" xfId="11810"/>
    <cellStyle name="40% - Акцент4 3 45" xfId="12045"/>
    <cellStyle name="40% - Акцент4 3 46" xfId="12280"/>
    <cellStyle name="40% - Акцент4 3 47" xfId="12515"/>
    <cellStyle name="40% - Акцент4 3 48" xfId="12750"/>
    <cellStyle name="40% - Акцент4 3 49" xfId="12985"/>
    <cellStyle name="40% - Акцент4 3 5" xfId="1702"/>
    <cellStyle name="40% - Акцент4 3 5 2" xfId="4739"/>
    <cellStyle name="40% - Акцент4 3 5 3" xfId="9975"/>
    <cellStyle name="40% - Акцент4 3 50" xfId="13220"/>
    <cellStyle name="40% - Акцент4 3 51" xfId="13455"/>
    <cellStyle name="40% - Акцент4 3 52" xfId="13690"/>
    <cellStyle name="40% - Акцент4 3 53" xfId="13924"/>
    <cellStyle name="40% - Акцент4 3 54" xfId="14150"/>
    <cellStyle name="40% - Акцент4 3 55" xfId="14376"/>
    <cellStyle name="40% - Акцент4 3 56" xfId="14596"/>
    <cellStyle name="40% - Акцент4 3 57" xfId="14815"/>
    <cellStyle name="40% - Акцент4 3 58" xfId="15009"/>
    <cellStyle name="40% - Акцент4 3 59" xfId="15200"/>
    <cellStyle name="40% - Акцент4 3 6" xfId="1703"/>
    <cellStyle name="40% - Акцент4 3 6 2" xfId="4740"/>
    <cellStyle name="40% - Акцент4 3 6 3" xfId="9976"/>
    <cellStyle name="40% - Акцент4 3 60" xfId="15344"/>
    <cellStyle name="40% - Акцент4 3 61" xfId="15533"/>
    <cellStyle name="40% - Акцент4 3 62" xfId="15620"/>
    <cellStyle name="40% - Акцент4 3 63" xfId="15696"/>
    <cellStyle name="40% - Акцент4 3 7" xfId="1704"/>
    <cellStyle name="40% - Акцент4 3 7 2" xfId="4741"/>
    <cellStyle name="40% - Акцент4 3 7 3" xfId="9977"/>
    <cellStyle name="40% - Акцент4 3 8" xfId="1705"/>
    <cellStyle name="40% - Акцент4 3 8 2" xfId="4742"/>
    <cellStyle name="40% - Акцент4 3 8 3" xfId="9978"/>
    <cellStyle name="40% - Акцент4 3 9" xfId="1706"/>
    <cellStyle name="40% - Акцент4 3 9 2" xfId="4743"/>
    <cellStyle name="40% - Акцент4 3 9 3" xfId="9979"/>
    <cellStyle name="40% - Акцент4 3_46EE.2011(v1.0)" xfId="1707"/>
    <cellStyle name="40% — акцент4 30" xfId="6630"/>
    <cellStyle name="40% — акцент4 31" xfId="7017"/>
    <cellStyle name="40% — акцент4 32" xfId="7235"/>
    <cellStyle name="40% — акцент4 33" xfId="7462"/>
    <cellStyle name="40% — акцент4 34" xfId="7689"/>
    <cellStyle name="40% — акцент4 35" xfId="7911"/>
    <cellStyle name="40% — акцент4 36" xfId="8129"/>
    <cellStyle name="40% — акцент4 37" xfId="8326"/>
    <cellStyle name="40% — акцент4 38" xfId="8517"/>
    <cellStyle name="40% — акцент4 39" xfId="8662"/>
    <cellStyle name="40% - Акцент4 4" xfId="1708"/>
    <cellStyle name="40% — акцент4 4" xfId="1709"/>
    <cellStyle name="40% - Акцент4 4 2" xfId="1710"/>
    <cellStyle name="40% - Акцент4 4 2 2" xfId="1711"/>
    <cellStyle name="40% - Акцент4 4 3" xfId="1712"/>
    <cellStyle name="40% - Акцент4 4 3 2" xfId="1713"/>
    <cellStyle name="40% - Акцент4 4_46EE.2011(v1.0)" xfId="1714"/>
    <cellStyle name="40% — акцент4 40" xfId="8839"/>
    <cellStyle name="40% — акцент4 41" xfId="9083"/>
    <cellStyle name="40% — акцент4 42" xfId="9189"/>
    <cellStyle name="40% — акцент4 43" xfId="9321"/>
    <cellStyle name="40% — акцент4 44" xfId="9411"/>
    <cellStyle name="40% — акцент4 45" xfId="9500"/>
    <cellStyle name="40% — акцент4 46" xfId="9583"/>
    <cellStyle name="40% — акцент4 47" xfId="9473"/>
    <cellStyle name="40% — акцент4 48" xfId="9711"/>
    <cellStyle name="40% — акцент4 49" xfId="9958"/>
    <cellStyle name="40% - Акцент4 5" xfId="1715"/>
    <cellStyle name="40% — акцент4 5" xfId="1716"/>
    <cellStyle name="40% - Акцент4 5 2" xfId="1717"/>
    <cellStyle name="40% - Акцент4 5 2 2" xfId="1718"/>
    <cellStyle name="40% - Акцент4 5 3" xfId="1719"/>
    <cellStyle name="40% - Акцент4 5 3 2" xfId="1720"/>
    <cellStyle name="40% - Акцент4 5_46EE.2011(v1.0)" xfId="1721"/>
    <cellStyle name="40% — акцент4 50" xfId="10739"/>
    <cellStyle name="40% — акцент4 51" xfId="11116"/>
    <cellStyle name="40% — акцент4 52" xfId="11351"/>
    <cellStyle name="40% — акцент4 53" xfId="11586"/>
    <cellStyle name="40% — акцент4 54" xfId="11821"/>
    <cellStyle name="40% — акцент4 55" xfId="12056"/>
    <cellStyle name="40% — акцент4 56" xfId="12291"/>
    <cellStyle name="40% — акцент4 57" xfId="12526"/>
    <cellStyle name="40% — акцент4 58" xfId="12761"/>
    <cellStyle name="40% — акцент4 59" xfId="12996"/>
    <cellStyle name="40% - Акцент4 6" xfId="1722"/>
    <cellStyle name="40% — акцент4 6" xfId="1723"/>
    <cellStyle name="40% - Акцент4 6 2" xfId="1724"/>
    <cellStyle name="40% - Акцент4 6 2 2" xfId="1725"/>
    <cellStyle name="40% - Акцент4 6 3" xfId="1726"/>
    <cellStyle name="40% - Акцент4 6 3 2" xfId="1727"/>
    <cellStyle name="40% - Акцент4 6_46EE.2011(v1.0)" xfId="1728"/>
    <cellStyle name="40% — акцент4 60" xfId="13231"/>
    <cellStyle name="40% — акцент4 61" xfId="13466"/>
    <cellStyle name="40% — акцент4 62" xfId="13701"/>
    <cellStyle name="40% — акцент4 63" xfId="13935"/>
    <cellStyle name="40% — акцент4 64" xfId="14161"/>
    <cellStyle name="40% — акцент4 65" xfId="14387"/>
    <cellStyle name="40% — акцент4 66" xfId="14607"/>
    <cellStyle name="40% — акцент4 67" xfId="14826"/>
    <cellStyle name="40% — акцент4 68" xfId="15020"/>
    <cellStyle name="40% — акцент4 69" xfId="15211"/>
    <cellStyle name="40% - Акцент4 7" xfId="1729"/>
    <cellStyle name="40% — акцент4 7" xfId="1730"/>
    <cellStyle name="40% - Акцент4 7 2" xfId="1731"/>
    <cellStyle name="40% - Акцент4 7 2 2" xfId="1732"/>
    <cellStyle name="40% - Акцент4 7 3" xfId="1733"/>
    <cellStyle name="40% - Акцент4 7 3 2" xfId="1734"/>
    <cellStyle name="40% - Акцент4 7_46EE.2011(v1.0)" xfId="1735"/>
    <cellStyle name="40% — акцент4 70" xfId="15355"/>
    <cellStyle name="40% — акцент4 71" xfId="15529"/>
    <cellStyle name="40% — акцент4 72" xfId="15624"/>
    <cellStyle name="40% — акцент4 73" xfId="15700"/>
    <cellStyle name="40% - Акцент4 8" xfId="1736"/>
    <cellStyle name="40% — акцент4 8" xfId="1737"/>
    <cellStyle name="40% - Акцент4 8 2" xfId="1738"/>
    <cellStyle name="40% - Акцент4 8 2 2" xfId="1739"/>
    <cellStyle name="40% - Акцент4 8 3" xfId="1740"/>
    <cellStyle name="40% - Акцент4 8 3 2" xfId="1741"/>
    <cellStyle name="40% - Акцент4 8 4" xfId="1742"/>
    <cellStyle name="40% - Акцент4 8_46EE.2011(v1.0)" xfId="1743"/>
    <cellStyle name="40% - Акцент4 9" xfId="1744"/>
    <cellStyle name="40% — акцент4 9" xfId="1745"/>
    <cellStyle name="40% - Акцент4 9 2" xfId="1746"/>
    <cellStyle name="40% - Акцент4 9 2 2" xfId="1747"/>
    <cellStyle name="40% - Акцент4 9 3" xfId="1748"/>
    <cellStyle name="40% - Акцент4 9 3 2" xfId="1749"/>
    <cellStyle name="40% - Акцент4 9 4" xfId="1750"/>
    <cellStyle name="40% - Акцент4 9_46EE.2011(v1.0)" xfId="1751"/>
    <cellStyle name="40% — акцент4_Расчет тарифа на тэ 2015 СЛФ" xfId="1752"/>
    <cellStyle name="40% — акцент5" xfId="1753"/>
    <cellStyle name="40% - Акцент5 10" xfId="1754"/>
    <cellStyle name="40% — акцент5 10" xfId="1755"/>
    <cellStyle name="40% - Акцент5 10 2" xfId="1756"/>
    <cellStyle name="40% - Акцент5 11" xfId="1757"/>
    <cellStyle name="40% — акцент5 11" xfId="1758"/>
    <cellStyle name="40% - Акцент5 11 2" xfId="1759"/>
    <cellStyle name="40% — акцент5 12" xfId="1760"/>
    <cellStyle name="40% — акцент5 13" xfId="1761"/>
    <cellStyle name="40% — акцент5 14" xfId="1762"/>
    <cellStyle name="40% — акцент5 15" xfId="1763"/>
    <cellStyle name="40% — акцент5 16" xfId="1764"/>
    <cellStyle name="40% — акцент5 17" xfId="1765"/>
    <cellStyle name="40% — акцент5 18" xfId="1766"/>
    <cellStyle name="40% — акцент5 19" xfId="1767"/>
    <cellStyle name="40% - Акцент5 2" xfId="1768"/>
    <cellStyle name="40% — акцент5 2" xfId="1769"/>
    <cellStyle name="40% - Акцент5 2 10" xfId="1770"/>
    <cellStyle name="40% — акцент5 2 10" xfId="6586"/>
    <cellStyle name="40% - Акцент5 2 10 10" xfId="8502"/>
    <cellStyle name="40% - Акцент5 2 10 11" xfId="8647"/>
    <cellStyle name="40% - Акцент5 2 10 12" xfId="9983"/>
    <cellStyle name="40% - Акцент5 2 10 13" xfId="10764"/>
    <cellStyle name="40% - Акцент5 2 10 14" xfId="11092"/>
    <cellStyle name="40% - Акцент5 2 10 15" xfId="11327"/>
    <cellStyle name="40% - Акцент5 2 10 16" xfId="11562"/>
    <cellStyle name="40% - Акцент5 2 10 17" xfId="11797"/>
    <cellStyle name="40% - Акцент5 2 10 18" xfId="12032"/>
    <cellStyle name="40% - Акцент5 2 10 19" xfId="12267"/>
    <cellStyle name="40% - Акцент5 2 10 2" xfId="4747"/>
    <cellStyle name="40% - Акцент5 2 10 20" xfId="12502"/>
    <cellStyle name="40% - Акцент5 2 10 21" xfId="12737"/>
    <cellStyle name="40% - Акцент5 2 10 22" xfId="12972"/>
    <cellStyle name="40% - Акцент5 2 10 23" xfId="13207"/>
    <cellStyle name="40% - Акцент5 2 10 24" xfId="13442"/>
    <cellStyle name="40% - Акцент5 2 10 25" xfId="13677"/>
    <cellStyle name="40% - Акцент5 2 10 26" xfId="13911"/>
    <cellStyle name="40% - Акцент5 2 10 27" xfId="14137"/>
    <cellStyle name="40% - Акцент5 2 10 28" xfId="14363"/>
    <cellStyle name="40% - Акцент5 2 10 29" xfId="14583"/>
    <cellStyle name="40% - Акцент5 2 10 3" xfId="6793"/>
    <cellStyle name="40% - Акцент5 2 10 30" xfId="14804"/>
    <cellStyle name="40% - Акцент5 2 10 31" xfId="15000"/>
    <cellStyle name="40% - Акцент5 2 10 32" xfId="15196"/>
    <cellStyle name="40% - Акцент5 2 10 33" xfId="15340"/>
    <cellStyle name="40% - Акцент5 2 10 4" xfId="6994"/>
    <cellStyle name="40% - Акцент5 2 10 5" xfId="7438"/>
    <cellStyle name="40% - Акцент5 2 10 6" xfId="7665"/>
    <cellStyle name="40% - Акцент5 2 10 7" xfId="7887"/>
    <cellStyle name="40% - Акцент5 2 10 8" xfId="8108"/>
    <cellStyle name="40% - Акцент5 2 10 9" xfId="8305"/>
    <cellStyle name="40% - Акцент5 2 11" xfId="4745"/>
    <cellStyle name="40% — акцент5 2 11" xfId="6794"/>
    <cellStyle name="40% - Акцент5 2 12" xfId="5649"/>
    <cellStyle name="40% — акцент5 2 12" xfId="6995"/>
    <cellStyle name="40% - Акцент5 2 13" xfId="5980"/>
    <cellStyle name="40% — акцент5 2 13" xfId="7439"/>
    <cellStyle name="40% - Акцент5 2 14" xfId="5599"/>
    <cellStyle name="40% — акцент5 2 14" xfId="7666"/>
    <cellStyle name="40% - Акцент5 2 15" xfId="6040"/>
    <cellStyle name="40% — акцент5 2 15" xfId="7888"/>
    <cellStyle name="40% - Акцент5 2 16" xfId="5501"/>
    <cellStyle name="40% — акцент5 2 16" xfId="8109"/>
    <cellStyle name="40% - Акцент5 2 17" xfId="6172"/>
    <cellStyle name="40% — акцент5 2 17" xfId="8306"/>
    <cellStyle name="40% - Акцент5 2 18" xfId="6423"/>
    <cellStyle name="40% — акцент5 2 18" xfId="8503"/>
    <cellStyle name="40% - Акцент5 2 19" xfId="6587"/>
    <cellStyle name="40% — акцент5 2 19" xfId="8648"/>
    <cellStyle name="40% - Акцент5 2 2" xfId="1771"/>
    <cellStyle name="40% — акцент5 2 2" xfId="4746"/>
    <cellStyle name="40% - Акцент5 2 2 10" xfId="6420"/>
    <cellStyle name="40% - Акцент5 2 2 11" xfId="6581"/>
    <cellStyle name="40% - Акцент5 2 2 12" xfId="6789"/>
    <cellStyle name="40% - Акцент5 2 2 13" xfId="6993"/>
    <cellStyle name="40% - Акцент5 2 2 14" xfId="7437"/>
    <cellStyle name="40% - Акцент5 2 2 15" xfId="7664"/>
    <cellStyle name="40% - Акцент5 2 2 16" xfId="7886"/>
    <cellStyle name="40% - Акцент5 2 2 17" xfId="8107"/>
    <cellStyle name="40% - Акцент5 2 2 18" xfId="8304"/>
    <cellStyle name="40% - Акцент5 2 2 19" xfId="8501"/>
    <cellStyle name="40% - Акцент5 2 2 2" xfId="1772"/>
    <cellStyle name="40% - Акцент5 2 2 20" xfId="8646"/>
    <cellStyle name="40% - Акцент5 2 2 21" xfId="8848"/>
    <cellStyle name="40% - Акцент5 2 2 22" xfId="9092"/>
    <cellStyle name="40% - Акцент5 2 2 23" xfId="9180"/>
    <cellStyle name="40% - Акцент5 2 2 24" xfId="9312"/>
    <cellStyle name="40% - Акцент5 2 2 25" xfId="9402"/>
    <cellStyle name="40% - Акцент5 2 2 26" xfId="9491"/>
    <cellStyle name="40% - Акцент5 2 2 27" xfId="9575"/>
    <cellStyle name="40% - Акцент5 2 2 28" xfId="9265"/>
    <cellStyle name="40% - Акцент5 2 2 29" xfId="9703"/>
    <cellStyle name="40% - Акцент5 2 2 3" xfId="4748"/>
    <cellStyle name="40% - Акцент5 2 2 30" xfId="9984"/>
    <cellStyle name="40% - Акцент5 2 2 31" xfId="10765"/>
    <cellStyle name="40% - Акцент5 2 2 32" xfId="11091"/>
    <cellStyle name="40% - Акцент5 2 2 33" xfId="11326"/>
    <cellStyle name="40% - Акцент5 2 2 34" xfId="11561"/>
    <cellStyle name="40% - Акцент5 2 2 35" xfId="11796"/>
    <cellStyle name="40% - Акцент5 2 2 36" xfId="12031"/>
    <cellStyle name="40% - Акцент5 2 2 37" xfId="12266"/>
    <cellStyle name="40% - Акцент5 2 2 38" xfId="12501"/>
    <cellStyle name="40% - Акцент5 2 2 39" xfId="12736"/>
    <cellStyle name="40% - Акцент5 2 2 4" xfId="5652"/>
    <cellStyle name="40% - Акцент5 2 2 40" xfId="12971"/>
    <cellStyle name="40% - Акцент5 2 2 41" xfId="13206"/>
    <cellStyle name="40% - Акцент5 2 2 42" xfId="13441"/>
    <cellStyle name="40% - Акцент5 2 2 43" xfId="13676"/>
    <cellStyle name="40% - Акцент5 2 2 44" xfId="13910"/>
    <cellStyle name="40% - Акцент5 2 2 45" xfId="14136"/>
    <cellStyle name="40% - Акцент5 2 2 46" xfId="14362"/>
    <cellStyle name="40% - Акцент5 2 2 47" xfId="14582"/>
    <cellStyle name="40% - Акцент5 2 2 48" xfId="14803"/>
    <cellStyle name="40% - Акцент5 2 2 49" xfId="14999"/>
    <cellStyle name="40% - Акцент5 2 2 5" xfId="5977"/>
    <cellStyle name="40% - Акцент5 2 2 50" xfId="15195"/>
    <cellStyle name="40% - Акцент5 2 2 51" xfId="15339"/>
    <cellStyle name="40% - Акцент5 2 2 52" xfId="15538"/>
    <cellStyle name="40% - Акцент5 2 2 53" xfId="15616"/>
    <cellStyle name="40% - Акцент5 2 2 54" xfId="15692"/>
    <cellStyle name="40% - Акцент5 2 2 6" xfId="5602"/>
    <cellStyle name="40% - Акцент5 2 2 7" xfId="6037"/>
    <cellStyle name="40% - Акцент5 2 2 8" xfId="5505"/>
    <cellStyle name="40% - Акцент5 2 2 9" xfId="6169"/>
    <cellStyle name="40% - Акцент5 2 20" xfId="6795"/>
    <cellStyle name="40% — акцент5 2 20" xfId="8847"/>
    <cellStyle name="40% - Акцент5 2 21" xfId="6996"/>
    <cellStyle name="40% — акцент5 2 21" xfId="9091"/>
    <cellStyle name="40% - Акцент5 2 22" xfId="7440"/>
    <cellStyle name="40% — акцент5 2 22" xfId="9181"/>
    <cellStyle name="40% - Акцент5 2 23" xfId="7667"/>
    <cellStyle name="40% — акцент5 2 23" xfId="9313"/>
    <cellStyle name="40% - Акцент5 2 24" xfId="7889"/>
    <cellStyle name="40% — акцент5 2 24" xfId="9403"/>
    <cellStyle name="40% - Акцент5 2 25" xfId="8110"/>
    <cellStyle name="40% — акцент5 2 25" xfId="9492"/>
    <cellStyle name="40% - Акцент5 2 26" xfId="8307"/>
    <cellStyle name="40% — акцент5 2 26" xfId="9576"/>
    <cellStyle name="40% - Акцент5 2 27" xfId="8504"/>
    <cellStyle name="40% — акцент5 2 27" xfId="9266"/>
    <cellStyle name="40% - Акцент5 2 28" xfId="8649"/>
    <cellStyle name="40% — акцент5 2 28" xfId="9704"/>
    <cellStyle name="40% - Акцент5 2 29" xfId="8846"/>
    <cellStyle name="40% — акцент5 2 29" xfId="9982"/>
    <cellStyle name="40% - Акцент5 2 3" xfId="1773"/>
    <cellStyle name="40% — акцент5 2 3" xfId="5650"/>
    <cellStyle name="40% - Акцент5 2 3 10" xfId="6574"/>
    <cellStyle name="40% - Акцент5 2 3 11" xfId="6781"/>
    <cellStyle name="40% - Акцент5 2 3 12" xfId="6992"/>
    <cellStyle name="40% - Акцент5 2 3 13" xfId="7436"/>
    <cellStyle name="40% - Акцент5 2 3 14" xfId="7663"/>
    <cellStyle name="40% - Акцент5 2 3 15" xfId="7885"/>
    <cellStyle name="40% - Акцент5 2 3 16" xfId="8106"/>
    <cellStyle name="40% - Акцент5 2 3 17" xfId="8303"/>
    <cellStyle name="40% - Акцент5 2 3 18" xfId="8500"/>
    <cellStyle name="40% - Акцент5 2 3 19" xfId="8645"/>
    <cellStyle name="40% - Акцент5 2 3 2" xfId="1774"/>
    <cellStyle name="40% - Акцент5 2 3 20" xfId="9985"/>
    <cellStyle name="40% - Акцент5 2 3 21" xfId="10766"/>
    <cellStyle name="40% - Акцент5 2 3 22" xfId="11090"/>
    <cellStyle name="40% - Акцент5 2 3 23" xfId="11325"/>
    <cellStyle name="40% - Акцент5 2 3 24" xfId="11560"/>
    <cellStyle name="40% - Акцент5 2 3 25" xfId="11795"/>
    <cellStyle name="40% - Акцент5 2 3 26" xfId="12030"/>
    <cellStyle name="40% - Акцент5 2 3 27" xfId="12265"/>
    <cellStyle name="40% - Акцент5 2 3 28" xfId="12500"/>
    <cellStyle name="40% - Акцент5 2 3 29" xfId="12735"/>
    <cellStyle name="40% - Акцент5 2 3 3" xfId="4749"/>
    <cellStyle name="40% - Акцент5 2 3 30" xfId="12970"/>
    <cellStyle name="40% - Акцент5 2 3 31" xfId="13205"/>
    <cellStyle name="40% - Акцент5 2 3 32" xfId="13440"/>
    <cellStyle name="40% - Акцент5 2 3 33" xfId="13675"/>
    <cellStyle name="40% - Акцент5 2 3 34" xfId="13909"/>
    <cellStyle name="40% - Акцент5 2 3 35" xfId="14135"/>
    <cellStyle name="40% - Акцент5 2 3 36" xfId="14361"/>
    <cellStyle name="40% - Акцент5 2 3 37" xfId="14581"/>
    <cellStyle name="40% - Акцент5 2 3 38" xfId="14802"/>
    <cellStyle name="40% - Акцент5 2 3 39" xfId="14998"/>
    <cellStyle name="40% - Акцент5 2 3 4" xfId="5976"/>
    <cellStyle name="40% - Акцент5 2 3 40" xfId="15194"/>
    <cellStyle name="40% - Акцент5 2 3 41" xfId="15338"/>
    <cellStyle name="40% - Акцент5 2 3 5" xfId="5603"/>
    <cellStyle name="40% - Акцент5 2 3 6" xfId="6036"/>
    <cellStyle name="40% - Акцент5 2 3 7" xfId="5507"/>
    <cellStyle name="40% - Акцент5 2 3 8" xfId="6168"/>
    <cellStyle name="40% - Акцент5 2 3 9" xfId="6419"/>
    <cellStyle name="40% - Акцент5 2 30" xfId="9090"/>
    <cellStyle name="40% — акцент5 2 30" xfId="10763"/>
    <cellStyle name="40% - Акцент5 2 31" xfId="9182"/>
    <cellStyle name="40% — акцент5 2 31" xfId="11093"/>
    <cellStyle name="40% - Акцент5 2 32" xfId="9314"/>
    <cellStyle name="40% — акцент5 2 32" xfId="11328"/>
    <cellStyle name="40% - Акцент5 2 33" xfId="9404"/>
    <cellStyle name="40% — акцент5 2 33" xfId="11563"/>
    <cellStyle name="40% - Акцент5 2 34" xfId="9493"/>
    <cellStyle name="40% — акцент5 2 34" xfId="11798"/>
    <cellStyle name="40% - Акцент5 2 35" xfId="9577"/>
    <cellStyle name="40% — акцент5 2 35" xfId="12033"/>
    <cellStyle name="40% - Акцент5 2 36" xfId="9267"/>
    <cellStyle name="40% — акцент5 2 36" xfId="12268"/>
    <cellStyle name="40% - Акцент5 2 37" xfId="9705"/>
    <cellStyle name="40% — акцент5 2 37" xfId="12503"/>
    <cellStyle name="40% - Акцент5 2 38" xfId="9981"/>
    <cellStyle name="40% — акцент5 2 38" xfId="12738"/>
    <cellStyle name="40% - Акцент5 2 39" xfId="10762"/>
    <cellStyle name="40% — акцент5 2 39" xfId="12973"/>
    <cellStyle name="40% - Акцент5 2 4" xfId="1775"/>
    <cellStyle name="40% — акцент5 2 4" xfId="5979"/>
    <cellStyle name="40% - Акцент5 2 4 10" xfId="6988"/>
    <cellStyle name="40% - Акцент5 2 4 11" xfId="7435"/>
    <cellStyle name="40% - Акцент5 2 4 12" xfId="7662"/>
    <cellStyle name="40% - Акцент5 2 4 13" xfId="7884"/>
    <cellStyle name="40% - Акцент5 2 4 14" xfId="8105"/>
    <cellStyle name="40% - Акцент5 2 4 15" xfId="8302"/>
    <cellStyle name="40% - Акцент5 2 4 16" xfId="8499"/>
    <cellStyle name="40% - Акцент5 2 4 17" xfId="8644"/>
    <cellStyle name="40% - Акцент5 2 4 18" xfId="9986"/>
    <cellStyle name="40% - Акцент5 2 4 19" xfId="10767"/>
    <cellStyle name="40% - Акцент5 2 4 2" xfId="4750"/>
    <cellStyle name="40% - Акцент5 2 4 20" xfId="11089"/>
    <cellStyle name="40% - Акцент5 2 4 21" xfId="11324"/>
    <cellStyle name="40% - Акцент5 2 4 22" xfId="11559"/>
    <cellStyle name="40% - Акцент5 2 4 23" xfId="11794"/>
    <cellStyle name="40% - Акцент5 2 4 24" xfId="12029"/>
    <cellStyle name="40% - Акцент5 2 4 25" xfId="12264"/>
    <cellStyle name="40% - Акцент5 2 4 26" xfId="12499"/>
    <cellStyle name="40% - Акцент5 2 4 27" xfId="12734"/>
    <cellStyle name="40% - Акцент5 2 4 28" xfId="12969"/>
    <cellStyle name="40% - Акцент5 2 4 29" xfId="13204"/>
    <cellStyle name="40% - Акцент5 2 4 3" xfId="5607"/>
    <cellStyle name="40% - Акцент5 2 4 30" xfId="13439"/>
    <cellStyle name="40% - Акцент5 2 4 31" xfId="13674"/>
    <cellStyle name="40% - Акцент5 2 4 32" xfId="13908"/>
    <cellStyle name="40% - Акцент5 2 4 33" xfId="14134"/>
    <cellStyle name="40% - Акцент5 2 4 34" xfId="14360"/>
    <cellStyle name="40% - Акцент5 2 4 35" xfId="14580"/>
    <cellStyle name="40% - Акцент5 2 4 36" xfId="14801"/>
    <cellStyle name="40% - Акцент5 2 4 37" xfId="14997"/>
    <cellStyle name="40% - Акцент5 2 4 38" xfId="15193"/>
    <cellStyle name="40% - Акцент5 2 4 39" xfId="15337"/>
    <cellStyle name="40% - Акцент5 2 4 4" xfId="6035"/>
    <cellStyle name="40% - Акцент5 2 4 5" xfId="5508"/>
    <cellStyle name="40% - Акцент5 2 4 6" xfId="6166"/>
    <cellStyle name="40% - Акцент5 2 4 7" xfId="6418"/>
    <cellStyle name="40% - Акцент5 2 4 8" xfId="6573"/>
    <cellStyle name="40% - Акцент5 2 4 9" xfId="6779"/>
    <cellStyle name="40% - Акцент5 2 40" xfId="11094"/>
    <cellStyle name="40% — акцент5 2 40" xfId="13208"/>
    <cellStyle name="40% - Акцент5 2 41" xfId="11329"/>
    <cellStyle name="40% — акцент5 2 41" xfId="13443"/>
    <cellStyle name="40% - Акцент5 2 42" xfId="11564"/>
    <cellStyle name="40% — акцент5 2 42" xfId="13678"/>
    <cellStyle name="40% - Акцент5 2 43" xfId="11799"/>
    <cellStyle name="40% — акцент5 2 43" xfId="13912"/>
    <cellStyle name="40% - Акцент5 2 44" xfId="12034"/>
    <cellStyle name="40% — акцент5 2 44" xfId="14138"/>
    <cellStyle name="40% - Акцент5 2 45" xfId="12269"/>
    <cellStyle name="40% — акцент5 2 45" xfId="14364"/>
    <cellStyle name="40% - Акцент5 2 46" xfId="12504"/>
    <cellStyle name="40% — акцент5 2 46" xfId="14584"/>
    <cellStyle name="40% - Акцент5 2 47" xfId="12739"/>
    <cellStyle name="40% — акцент5 2 47" xfId="14805"/>
    <cellStyle name="40% - Акцент5 2 48" xfId="12974"/>
    <cellStyle name="40% — акцент5 2 48" xfId="15001"/>
    <cellStyle name="40% - Акцент5 2 49" xfId="13209"/>
    <cellStyle name="40% — акцент5 2 49" xfId="15197"/>
    <cellStyle name="40% - Акцент5 2 5" xfId="1776"/>
    <cellStyle name="40% — акцент5 2 5" xfId="5600"/>
    <cellStyle name="40% - Акцент5 2 5 10" xfId="7434"/>
    <cellStyle name="40% - Акцент5 2 5 11" xfId="7661"/>
    <cellStyle name="40% - Акцент5 2 5 12" xfId="7883"/>
    <cellStyle name="40% - Акцент5 2 5 13" xfId="8104"/>
    <cellStyle name="40% - Акцент5 2 5 14" xfId="8301"/>
    <cellStyle name="40% - Акцент5 2 5 15" xfId="8498"/>
    <cellStyle name="40% - Акцент5 2 5 16" xfId="8643"/>
    <cellStyle name="40% - Акцент5 2 5 17" xfId="9987"/>
    <cellStyle name="40% - Акцент5 2 5 18" xfId="10768"/>
    <cellStyle name="40% - Акцент5 2 5 19" xfId="11088"/>
    <cellStyle name="40% - Акцент5 2 5 2" xfId="4751"/>
    <cellStyle name="40% - Акцент5 2 5 20" xfId="11323"/>
    <cellStyle name="40% - Акцент5 2 5 21" xfId="11558"/>
    <cellStyle name="40% - Акцент5 2 5 22" xfId="11793"/>
    <cellStyle name="40% - Акцент5 2 5 23" xfId="12028"/>
    <cellStyle name="40% - Акцент5 2 5 24" xfId="12263"/>
    <cellStyle name="40% - Акцент5 2 5 25" xfId="12498"/>
    <cellStyle name="40% - Акцент5 2 5 26" xfId="12733"/>
    <cellStyle name="40% - Акцент5 2 5 27" xfId="12968"/>
    <cellStyle name="40% - Акцент5 2 5 28" xfId="13203"/>
    <cellStyle name="40% - Акцент5 2 5 29" xfId="13438"/>
    <cellStyle name="40% - Акцент5 2 5 3" xfId="6033"/>
    <cellStyle name="40% - Акцент5 2 5 30" xfId="13673"/>
    <cellStyle name="40% - Акцент5 2 5 31" xfId="13907"/>
    <cellStyle name="40% - Акцент5 2 5 32" xfId="14133"/>
    <cellStyle name="40% - Акцент5 2 5 33" xfId="14359"/>
    <cellStyle name="40% - Акцент5 2 5 34" xfId="14579"/>
    <cellStyle name="40% - Акцент5 2 5 35" xfId="14800"/>
    <cellStyle name="40% - Акцент5 2 5 36" xfId="14996"/>
    <cellStyle name="40% - Акцент5 2 5 37" xfId="15192"/>
    <cellStyle name="40% - Акцент5 2 5 38" xfId="15336"/>
    <cellStyle name="40% - Акцент5 2 5 4" xfId="5509"/>
    <cellStyle name="40% - Акцент5 2 5 5" xfId="6165"/>
    <cellStyle name="40% - Акцент5 2 5 6" xfId="6414"/>
    <cellStyle name="40% - Акцент5 2 5 7" xfId="6571"/>
    <cellStyle name="40% - Акцент5 2 5 8" xfId="6778"/>
    <cellStyle name="40% - Акцент5 2 5 9" xfId="6978"/>
    <cellStyle name="40% - Акцент5 2 50" xfId="13444"/>
    <cellStyle name="40% — акцент5 2 50" xfId="15341"/>
    <cellStyle name="40% - Акцент5 2 51" xfId="13679"/>
    <cellStyle name="40% — акцент5 2 51" xfId="15537"/>
    <cellStyle name="40% - Акцент5 2 52" xfId="13913"/>
    <cellStyle name="40% — акцент5 2 52" xfId="15617"/>
    <cellStyle name="40% - Акцент5 2 53" xfId="14139"/>
    <cellStyle name="40% — акцент5 2 53" xfId="15693"/>
    <cellStyle name="40% - Акцент5 2 54" xfId="14365"/>
    <cellStyle name="40% - Акцент5 2 55" xfId="14585"/>
    <cellStyle name="40% - Акцент5 2 56" xfId="14806"/>
    <cellStyle name="40% - Акцент5 2 57" xfId="15002"/>
    <cellStyle name="40% - Акцент5 2 58" xfId="15198"/>
    <cellStyle name="40% - Акцент5 2 59" xfId="15342"/>
    <cellStyle name="40% - Акцент5 2 6" xfId="1777"/>
    <cellStyle name="40% — акцент5 2 6" xfId="6039"/>
    <cellStyle name="40% - Акцент5 2 6 10" xfId="7660"/>
    <cellStyle name="40% - Акцент5 2 6 11" xfId="7882"/>
    <cellStyle name="40% - Акцент5 2 6 12" xfId="8103"/>
    <cellStyle name="40% - Акцент5 2 6 13" xfId="8300"/>
    <cellStyle name="40% - Акцент5 2 6 14" xfId="8497"/>
    <cellStyle name="40% - Акцент5 2 6 15" xfId="8642"/>
    <cellStyle name="40% - Акцент5 2 6 16" xfId="9988"/>
    <cellStyle name="40% - Акцент5 2 6 17" xfId="10769"/>
    <cellStyle name="40% - Акцент5 2 6 18" xfId="11087"/>
    <cellStyle name="40% - Акцент5 2 6 19" xfId="11322"/>
    <cellStyle name="40% - Акцент5 2 6 2" xfId="4752"/>
    <cellStyle name="40% - Акцент5 2 6 20" xfId="11557"/>
    <cellStyle name="40% - Акцент5 2 6 21" xfId="11792"/>
    <cellStyle name="40% - Акцент5 2 6 22" xfId="12027"/>
    <cellStyle name="40% - Акцент5 2 6 23" xfId="12262"/>
    <cellStyle name="40% - Акцент5 2 6 24" xfId="12497"/>
    <cellStyle name="40% - Акцент5 2 6 25" xfId="12732"/>
    <cellStyle name="40% - Акцент5 2 6 26" xfId="12967"/>
    <cellStyle name="40% - Акцент5 2 6 27" xfId="13202"/>
    <cellStyle name="40% - Акцент5 2 6 28" xfId="13437"/>
    <cellStyle name="40% - Акцент5 2 6 29" xfId="13672"/>
    <cellStyle name="40% - Акцент5 2 6 3" xfId="5510"/>
    <cellStyle name="40% - Акцент5 2 6 30" xfId="13906"/>
    <cellStyle name="40% - Акцент5 2 6 31" xfId="14132"/>
    <cellStyle name="40% - Акцент5 2 6 32" xfId="14358"/>
    <cellStyle name="40% - Акцент5 2 6 33" xfId="14578"/>
    <cellStyle name="40% - Акцент5 2 6 34" xfId="14799"/>
    <cellStyle name="40% - Акцент5 2 6 35" xfId="14995"/>
    <cellStyle name="40% - Акцент5 2 6 36" xfId="15191"/>
    <cellStyle name="40% - Акцент5 2 6 37" xfId="15335"/>
    <cellStyle name="40% - Акцент5 2 6 4" xfId="6161"/>
    <cellStyle name="40% - Акцент5 2 6 5" xfId="6408"/>
    <cellStyle name="40% - Акцент5 2 6 6" xfId="6570"/>
    <cellStyle name="40% - Акцент5 2 6 7" xfId="6777"/>
    <cellStyle name="40% - Акцент5 2 6 8" xfId="6977"/>
    <cellStyle name="40% - Акцент5 2 6 9" xfId="7433"/>
    <cellStyle name="40% - Акцент5 2 60" xfId="15536"/>
    <cellStyle name="40% - Акцент5 2 61" xfId="15618"/>
    <cellStyle name="40% - Акцент5 2 62" xfId="15694"/>
    <cellStyle name="40% - Акцент5 2 7" xfId="1778"/>
    <cellStyle name="40% — акцент5 2 7" xfId="5503"/>
    <cellStyle name="40% - Акцент5 2 7 10" xfId="7881"/>
    <cellStyle name="40% - Акцент5 2 7 11" xfId="8102"/>
    <cellStyle name="40% - Акцент5 2 7 12" xfId="8299"/>
    <cellStyle name="40% - Акцент5 2 7 13" xfId="8496"/>
    <cellStyle name="40% - Акцент5 2 7 14" xfId="8641"/>
    <cellStyle name="40% - Акцент5 2 7 15" xfId="9989"/>
    <cellStyle name="40% - Акцент5 2 7 16" xfId="10770"/>
    <cellStyle name="40% - Акцент5 2 7 17" xfId="11086"/>
    <cellStyle name="40% - Акцент5 2 7 18" xfId="11321"/>
    <cellStyle name="40% - Акцент5 2 7 19" xfId="11556"/>
    <cellStyle name="40% - Акцент5 2 7 2" xfId="4753"/>
    <cellStyle name="40% - Акцент5 2 7 20" xfId="11791"/>
    <cellStyle name="40% - Акцент5 2 7 21" xfId="12026"/>
    <cellStyle name="40% - Акцент5 2 7 22" xfId="12261"/>
    <cellStyle name="40% - Акцент5 2 7 23" xfId="12496"/>
    <cellStyle name="40% - Акцент5 2 7 24" xfId="12731"/>
    <cellStyle name="40% - Акцент5 2 7 25" xfId="12966"/>
    <cellStyle name="40% - Акцент5 2 7 26" xfId="13201"/>
    <cellStyle name="40% - Акцент5 2 7 27" xfId="13436"/>
    <cellStyle name="40% - Акцент5 2 7 28" xfId="13671"/>
    <cellStyle name="40% - Акцент5 2 7 29" xfId="13905"/>
    <cellStyle name="40% - Акцент5 2 7 3" xfId="6151"/>
    <cellStyle name="40% - Акцент5 2 7 30" xfId="14131"/>
    <cellStyle name="40% - Акцент5 2 7 31" xfId="14357"/>
    <cellStyle name="40% - Акцент5 2 7 32" xfId="14577"/>
    <cellStyle name="40% - Акцент5 2 7 33" xfId="14798"/>
    <cellStyle name="40% - Акцент5 2 7 34" xfId="14994"/>
    <cellStyle name="40% - Акцент5 2 7 35" xfId="15190"/>
    <cellStyle name="40% - Акцент5 2 7 36" xfId="15334"/>
    <cellStyle name="40% - Акцент5 2 7 4" xfId="6407"/>
    <cellStyle name="40% - Акцент5 2 7 5" xfId="6569"/>
    <cellStyle name="40% - Акцент5 2 7 6" xfId="6776"/>
    <cellStyle name="40% - Акцент5 2 7 7" xfId="6976"/>
    <cellStyle name="40% - Акцент5 2 7 8" xfId="7432"/>
    <cellStyle name="40% - Акцент5 2 7 9" xfId="7659"/>
    <cellStyle name="40% - Акцент5 2 8" xfId="1779"/>
    <cellStyle name="40% — акцент5 2 8" xfId="6171"/>
    <cellStyle name="40% - Акцент5 2 8 10" xfId="8101"/>
    <cellStyle name="40% - Акцент5 2 8 11" xfId="8298"/>
    <cellStyle name="40% - Акцент5 2 8 12" xfId="8495"/>
    <cellStyle name="40% - Акцент5 2 8 13" xfId="8640"/>
    <cellStyle name="40% - Акцент5 2 8 14" xfId="9990"/>
    <cellStyle name="40% - Акцент5 2 8 15" xfId="10771"/>
    <cellStyle name="40% - Акцент5 2 8 16" xfId="11085"/>
    <cellStyle name="40% - Акцент5 2 8 17" xfId="11320"/>
    <cellStyle name="40% - Акцент5 2 8 18" xfId="11555"/>
    <cellStyle name="40% - Акцент5 2 8 19" xfId="11790"/>
    <cellStyle name="40% - Акцент5 2 8 2" xfId="4754"/>
    <cellStyle name="40% - Акцент5 2 8 20" xfId="12025"/>
    <cellStyle name="40% - Акцент5 2 8 21" xfId="12260"/>
    <cellStyle name="40% - Акцент5 2 8 22" xfId="12495"/>
    <cellStyle name="40% - Акцент5 2 8 23" xfId="12730"/>
    <cellStyle name="40% - Акцент5 2 8 24" xfId="12965"/>
    <cellStyle name="40% - Акцент5 2 8 25" xfId="13200"/>
    <cellStyle name="40% - Акцент5 2 8 26" xfId="13435"/>
    <cellStyle name="40% - Акцент5 2 8 27" xfId="13670"/>
    <cellStyle name="40% - Акцент5 2 8 28" xfId="13904"/>
    <cellStyle name="40% - Акцент5 2 8 29" xfId="14130"/>
    <cellStyle name="40% - Акцент5 2 8 3" xfId="6406"/>
    <cellStyle name="40% - Акцент5 2 8 30" xfId="14356"/>
    <cellStyle name="40% - Акцент5 2 8 31" xfId="14576"/>
    <cellStyle name="40% - Акцент5 2 8 32" xfId="14797"/>
    <cellStyle name="40% - Акцент5 2 8 33" xfId="14993"/>
    <cellStyle name="40% - Акцент5 2 8 34" xfId="15189"/>
    <cellStyle name="40% - Акцент5 2 8 35" xfId="15333"/>
    <cellStyle name="40% - Акцент5 2 8 4" xfId="6568"/>
    <cellStyle name="40% - Акцент5 2 8 5" xfId="6775"/>
    <cellStyle name="40% - Акцент5 2 8 6" xfId="6975"/>
    <cellStyle name="40% - Акцент5 2 8 7" xfId="7431"/>
    <cellStyle name="40% - Акцент5 2 8 8" xfId="7658"/>
    <cellStyle name="40% - Акцент5 2 8 9" xfId="7880"/>
    <cellStyle name="40% - Акцент5 2 9" xfId="1780"/>
    <cellStyle name="40% — акцент5 2 9" xfId="6422"/>
    <cellStyle name="40% - Акцент5 2 9 10" xfId="8297"/>
    <cellStyle name="40% - Акцент5 2 9 11" xfId="8494"/>
    <cellStyle name="40% - Акцент5 2 9 12" xfId="8639"/>
    <cellStyle name="40% - Акцент5 2 9 13" xfId="9991"/>
    <cellStyle name="40% - Акцент5 2 9 14" xfId="10772"/>
    <cellStyle name="40% - Акцент5 2 9 15" xfId="11084"/>
    <cellStyle name="40% - Акцент5 2 9 16" xfId="11319"/>
    <cellStyle name="40% - Акцент5 2 9 17" xfId="11554"/>
    <cellStyle name="40% - Акцент5 2 9 18" xfId="11789"/>
    <cellStyle name="40% - Акцент5 2 9 19" xfId="12024"/>
    <cellStyle name="40% - Акцент5 2 9 2" xfId="4755"/>
    <cellStyle name="40% - Акцент5 2 9 20" xfId="12259"/>
    <cellStyle name="40% - Акцент5 2 9 21" xfId="12494"/>
    <cellStyle name="40% - Акцент5 2 9 22" xfId="12729"/>
    <cellStyle name="40% - Акцент5 2 9 23" xfId="12964"/>
    <cellStyle name="40% - Акцент5 2 9 24" xfId="13199"/>
    <cellStyle name="40% - Акцент5 2 9 25" xfId="13434"/>
    <cellStyle name="40% - Акцент5 2 9 26" xfId="13669"/>
    <cellStyle name="40% - Акцент5 2 9 27" xfId="13903"/>
    <cellStyle name="40% - Акцент5 2 9 28" xfId="14129"/>
    <cellStyle name="40% - Акцент5 2 9 29" xfId="14355"/>
    <cellStyle name="40% - Акцент5 2 9 3" xfId="6567"/>
    <cellStyle name="40% - Акцент5 2 9 30" xfId="14575"/>
    <cellStyle name="40% - Акцент5 2 9 31" xfId="14796"/>
    <cellStyle name="40% - Акцент5 2 9 32" xfId="14992"/>
    <cellStyle name="40% - Акцент5 2 9 33" xfId="15188"/>
    <cellStyle name="40% - Акцент5 2 9 34" xfId="15332"/>
    <cellStyle name="40% - Акцент5 2 9 4" xfId="6774"/>
    <cellStyle name="40% - Акцент5 2 9 5" xfId="6974"/>
    <cellStyle name="40% - Акцент5 2 9 6" xfId="7430"/>
    <cellStyle name="40% - Акцент5 2 9 7" xfId="7657"/>
    <cellStyle name="40% - Акцент5 2 9 8" xfId="7879"/>
    <cellStyle name="40% - Акцент5 2 9 9" xfId="8100"/>
    <cellStyle name="40% - Акцент5 2_46EE.2011(v1.0)" xfId="1781"/>
    <cellStyle name="40% — акцент5 20" xfId="1782"/>
    <cellStyle name="40% — акцент5 21" xfId="1783"/>
    <cellStyle name="40% — акцент5 22" xfId="4744"/>
    <cellStyle name="40% — акцент5 23" xfId="5648"/>
    <cellStyle name="40% — акцент5 24" xfId="5981"/>
    <cellStyle name="40% — акцент5 25" xfId="5598"/>
    <cellStyle name="40% — акцент5 26" xfId="6043"/>
    <cellStyle name="40% — акцент5 27" xfId="5500"/>
    <cellStyle name="40% — акцент5 28" xfId="6173"/>
    <cellStyle name="40% — акцент5 29" xfId="6424"/>
    <cellStyle name="40% - Акцент5 3" xfId="1784"/>
    <cellStyle name="40% — акцент5 3" xfId="1785"/>
    <cellStyle name="40% - Акцент5 3 10" xfId="1786"/>
    <cellStyle name="40% - Акцент5 3 10 2" xfId="4757"/>
    <cellStyle name="40% - Акцент5 3 10 3" xfId="9993"/>
    <cellStyle name="40% - Акцент5 3 11" xfId="1787"/>
    <cellStyle name="40% - Акцент5 3 12" xfId="4756"/>
    <cellStyle name="40% - Акцент5 3 13" xfId="5660"/>
    <cellStyle name="40% - Акцент5 3 14" xfId="5969"/>
    <cellStyle name="40% - Акцент5 3 15" xfId="5614"/>
    <cellStyle name="40% - Акцент5 3 16" xfId="6028"/>
    <cellStyle name="40% - Акцент5 3 17" xfId="5524"/>
    <cellStyle name="40% - Акцент5 3 18" xfId="6148"/>
    <cellStyle name="40% - Акцент5 3 19" xfId="6403"/>
    <cellStyle name="40% - Акцент5 3 2" xfId="1788"/>
    <cellStyle name="40% - Акцент5 3 2 2" xfId="1789"/>
    <cellStyle name="40% - Акцент5 3 2 3" xfId="4758"/>
    <cellStyle name="40% - Акцент5 3 2 4" xfId="8850"/>
    <cellStyle name="40% - Акцент5 3 20" xfId="6566"/>
    <cellStyle name="40% - Акцент5 3 21" xfId="6773"/>
    <cellStyle name="40% - Акцент5 3 22" xfId="6973"/>
    <cellStyle name="40% - Акцент5 3 23" xfId="7429"/>
    <cellStyle name="40% - Акцент5 3 24" xfId="7656"/>
    <cellStyle name="40% - Акцент5 3 25" xfId="7878"/>
    <cellStyle name="40% - Акцент5 3 26" xfId="8099"/>
    <cellStyle name="40% - Акцент5 3 27" xfId="8296"/>
    <cellStyle name="40% - Акцент5 3 28" xfId="8493"/>
    <cellStyle name="40% - Акцент5 3 29" xfId="8638"/>
    <cellStyle name="40% - Акцент5 3 3" xfId="1790"/>
    <cellStyle name="40% - Акцент5 3 3 2" xfId="1791"/>
    <cellStyle name="40% - Акцент5 3 3 3" xfId="4759"/>
    <cellStyle name="40% - Акцент5 3 3 4" xfId="9995"/>
    <cellStyle name="40% - Акцент5 3 30" xfId="8849"/>
    <cellStyle name="40% - Акцент5 3 31" xfId="9093"/>
    <cellStyle name="40% - Акцент5 3 32" xfId="9179"/>
    <cellStyle name="40% - Акцент5 3 33" xfId="9311"/>
    <cellStyle name="40% - Акцент5 3 34" xfId="9401"/>
    <cellStyle name="40% - Акцент5 3 35" xfId="9490"/>
    <cellStyle name="40% - Акцент5 3 36" xfId="9574"/>
    <cellStyle name="40% - Акцент5 3 37" xfId="9264"/>
    <cellStyle name="40% - Акцент5 3 38" xfId="9702"/>
    <cellStyle name="40% - Акцент5 3 39" xfId="9992"/>
    <cellStyle name="40% - Акцент5 3 4" xfId="1792"/>
    <cellStyle name="40% - Акцент5 3 4 2" xfId="4760"/>
    <cellStyle name="40% - Акцент5 3 4 3" xfId="9996"/>
    <cellStyle name="40% - Акцент5 3 40" xfId="10773"/>
    <cellStyle name="40% - Акцент5 3 41" xfId="11083"/>
    <cellStyle name="40% - Акцент5 3 42" xfId="11318"/>
    <cellStyle name="40% - Акцент5 3 43" xfId="11553"/>
    <cellStyle name="40% - Акцент5 3 44" xfId="11788"/>
    <cellStyle name="40% - Акцент5 3 45" xfId="12023"/>
    <cellStyle name="40% - Акцент5 3 46" xfId="12258"/>
    <cellStyle name="40% - Акцент5 3 47" xfId="12493"/>
    <cellStyle name="40% - Акцент5 3 48" xfId="12728"/>
    <cellStyle name="40% - Акцент5 3 49" xfId="12963"/>
    <cellStyle name="40% - Акцент5 3 5" xfId="1793"/>
    <cellStyle name="40% - Акцент5 3 5 2" xfId="4761"/>
    <cellStyle name="40% - Акцент5 3 5 3" xfId="9997"/>
    <cellStyle name="40% - Акцент5 3 50" xfId="13198"/>
    <cellStyle name="40% - Акцент5 3 51" xfId="13433"/>
    <cellStyle name="40% - Акцент5 3 52" xfId="13668"/>
    <cellStyle name="40% - Акцент5 3 53" xfId="13902"/>
    <cellStyle name="40% - Акцент5 3 54" xfId="14128"/>
    <cellStyle name="40% - Акцент5 3 55" xfId="14354"/>
    <cellStyle name="40% - Акцент5 3 56" xfId="14574"/>
    <cellStyle name="40% - Акцент5 3 57" xfId="14795"/>
    <cellStyle name="40% - Акцент5 3 58" xfId="14991"/>
    <cellStyle name="40% - Акцент5 3 59" xfId="15187"/>
    <cellStyle name="40% - Акцент5 3 6" xfId="1794"/>
    <cellStyle name="40% - Акцент5 3 6 2" xfId="4762"/>
    <cellStyle name="40% - Акцент5 3 6 3" xfId="9998"/>
    <cellStyle name="40% - Акцент5 3 60" xfId="15331"/>
    <cellStyle name="40% - Акцент5 3 61" xfId="15539"/>
    <cellStyle name="40% - Акцент5 3 62" xfId="15615"/>
    <cellStyle name="40% - Акцент5 3 63" xfId="15691"/>
    <cellStyle name="40% - Акцент5 3 7" xfId="1795"/>
    <cellStyle name="40% - Акцент5 3 7 2" xfId="4763"/>
    <cellStyle name="40% - Акцент5 3 7 3" xfId="9999"/>
    <cellStyle name="40% - Акцент5 3 8" xfId="1796"/>
    <cellStyle name="40% - Акцент5 3 8 2" xfId="4764"/>
    <cellStyle name="40% - Акцент5 3 8 3" xfId="10000"/>
    <cellStyle name="40% - Акцент5 3 9" xfId="1797"/>
    <cellStyle name="40% - Акцент5 3 9 2" xfId="4765"/>
    <cellStyle name="40% - Акцент5 3 9 3" xfId="10001"/>
    <cellStyle name="40% - Акцент5 3_46EE.2011(v1.0)" xfId="1798"/>
    <cellStyle name="40% — акцент5 30" xfId="6588"/>
    <cellStyle name="40% — акцент5 31" xfId="6796"/>
    <cellStyle name="40% — акцент5 32" xfId="6997"/>
    <cellStyle name="40% — акцент5 33" xfId="7441"/>
    <cellStyle name="40% — акцент5 34" xfId="7668"/>
    <cellStyle name="40% — акцент5 35" xfId="7890"/>
    <cellStyle name="40% — акцент5 36" xfId="8111"/>
    <cellStyle name="40% — акцент5 37" xfId="8308"/>
    <cellStyle name="40% — акцент5 38" xfId="8505"/>
    <cellStyle name="40% — акцент5 39" xfId="8650"/>
    <cellStyle name="40% - Акцент5 4" xfId="1799"/>
    <cellStyle name="40% — акцент5 4" xfId="1800"/>
    <cellStyle name="40% - Акцент5 4 2" xfId="1801"/>
    <cellStyle name="40% - Акцент5 4 2 2" xfId="1802"/>
    <cellStyle name="40% - Акцент5 4 3" xfId="1803"/>
    <cellStyle name="40% - Акцент5 4 3 2" xfId="1804"/>
    <cellStyle name="40% - Акцент5 4_46EE.2011(v1.0)" xfId="1805"/>
    <cellStyle name="40% — акцент5 40" xfId="8845"/>
    <cellStyle name="40% — акцент5 41" xfId="9089"/>
    <cellStyle name="40% — акцент5 42" xfId="9183"/>
    <cellStyle name="40% — акцент5 43" xfId="9315"/>
    <cellStyle name="40% — акцент5 44" xfId="9405"/>
    <cellStyle name="40% — акцент5 45" xfId="9494"/>
    <cellStyle name="40% — акцент5 46" xfId="9578"/>
    <cellStyle name="40% — акцент5 47" xfId="9268"/>
    <cellStyle name="40% — акцент5 48" xfId="9706"/>
    <cellStyle name="40% — акцент5 49" xfId="9980"/>
    <cellStyle name="40% - Акцент5 5" xfId="1806"/>
    <cellStyle name="40% — акцент5 5" xfId="1807"/>
    <cellStyle name="40% - Акцент5 5 2" xfId="1808"/>
    <cellStyle name="40% - Акцент5 5 2 2" xfId="1809"/>
    <cellStyle name="40% - Акцент5 5 3" xfId="1810"/>
    <cellStyle name="40% - Акцент5 5 3 2" xfId="1811"/>
    <cellStyle name="40% - Акцент5 5_46EE.2011(v1.0)" xfId="1812"/>
    <cellStyle name="40% — акцент5 50" xfId="10761"/>
    <cellStyle name="40% — акцент5 51" xfId="11095"/>
    <cellStyle name="40% — акцент5 52" xfId="11330"/>
    <cellStyle name="40% — акцент5 53" xfId="11565"/>
    <cellStyle name="40% — акцент5 54" xfId="11800"/>
    <cellStyle name="40% — акцент5 55" xfId="12035"/>
    <cellStyle name="40% — акцент5 56" xfId="12270"/>
    <cellStyle name="40% — акцент5 57" xfId="12505"/>
    <cellStyle name="40% — акцент5 58" xfId="12740"/>
    <cellStyle name="40% — акцент5 59" xfId="12975"/>
    <cellStyle name="40% - Акцент5 6" xfId="1813"/>
    <cellStyle name="40% — акцент5 6" xfId="1814"/>
    <cellStyle name="40% - Акцент5 6 2" xfId="1815"/>
    <cellStyle name="40% - Акцент5 6 2 2" xfId="1816"/>
    <cellStyle name="40% - Акцент5 6 3" xfId="1817"/>
    <cellStyle name="40% - Акцент5 6 3 2" xfId="1818"/>
    <cellStyle name="40% - Акцент5 6_46EE.2011(v1.0)" xfId="1819"/>
    <cellStyle name="40% — акцент5 60" xfId="13210"/>
    <cellStyle name="40% — акцент5 61" xfId="13445"/>
    <cellStyle name="40% — акцент5 62" xfId="13680"/>
    <cellStyle name="40% — акцент5 63" xfId="13914"/>
    <cellStyle name="40% — акцент5 64" xfId="14140"/>
    <cellStyle name="40% — акцент5 65" xfId="14366"/>
    <cellStyle name="40% — акцент5 66" xfId="14586"/>
    <cellStyle name="40% — акцент5 67" xfId="14807"/>
    <cellStyle name="40% — акцент5 68" xfId="15003"/>
    <cellStyle name="40% — акцент5 69" xfId="15199"/>
    <cellStyle name="40% - Акцент5 7" xfId="1820"/>
    <cellStyle name="40% — акцент5 7" xfId="1821"/>
    <cellStyle name="40% - Акцент5 7 2" xfId="1822"/>
    <cellStyle name="40% - Акцент5 7 2 2" xfId="1823"/>
    <cellStyle name="40% - Акцент5 7 3" xfId="1824"/>
    <cellStyle name="40% - Акцент5 7 3 2" xfId="1825"/>
    <cellStyle name="40% - Акцент5 7_46EE.2011(v1.0)" xfId="1826"/>
    <cellStyle name="40% — акцент5 70" xfId="15343"/>
    <cellStyle name="40% — акцент5 71" xfId="15535"/>
    <cellStyle name="40% — акцент5 72" xfId="15619"/>
    <cellStyle name="40% — акцент5 73" xfId="15695"/>
    <cellStyle name="40% - Акцент5 8" xfId="1827"/>
    <cellStyle name="40% — акцент5 8" xfId="1828"/>
    <cellStyle name="40% - Акцент5 8 2" xfId="1829"/>
    <cellStyle name="40% - Акцент5 8 2 2" xfId="1830"/>
    <cellStyle name="40% - Акцент5 8 3" xfId="1831"/>
    <cellStyle name="40% - Акцент5 8 3 2" xfId="1832"/>
    <cellStyle name="40% - Акцент5 8 4" xfId="1833"/>
    <cellStyle name="40% - Акцент5 8_46EE.2011(v1.0)" xfId="1834"/>
    <cellStyle name="40% - Акцент5 9" xfId="1835"/>
    <cellStyle name="40% — акцент5 9" xfId="1836"/>
    <cellStyle name="40% - Акцент5 9 2" xfId="1837"/>
    <cellStyle name="40% - Акцент5 9 2 2" xfId="1838"/>
    <cellStyle name="40% - Акцент5 9 3" xfId="1839"/>
    <cellStyle name="40% - Акцент5 9 3 2" xfId="1840"/>
    <cellStyle name="40% - Акцент5 9 4" xfId="1841"/>
    <cellStyle name="40% - Акцент5 9_46EE.2011(v1.0)" xfId="1842"/>
    <cellStyle name="40% — акцент5_Расчет тарифа на тэ 2015 СЛФ" xfId="1843"/>
    <cellStyle name="40% — акцент6" xfId="1844"/>
    <cellStyle name="40% - Акцент6 10" xfId="1845"/>
    <cellStyle name="40% — акцент6 10" xfId="1846"/>
    <cellStyle name="40% - Акцент6 10 2" xfId="1847"/>
    <cellStyle name="40% - Акцент6 11" xfId="1848"/>
    <cellStyle name="40% — акцент6 11" xfId="1849"/>
    <cellStyle name="40% - Акцент6 11 2" xfId="1850"/>
    <cellStyle name="40% — акцент6 12" xfId="1851"/>
    <cellStyle name="40% — акцент6 13" xfId="1852"/>
    <cellStyle name="40% — акцент6 14" xfId="1853"/>
    <cellStyle name="40% — акцент6 15" xfId="1854"/>
    <cellStyle name="40% — акцент6 16" xfId="1855"/>
    <cellStyle name="40% — акцент6 17" xfId="1856"/>
    <cellStyle name="40% — акцент6 18" xfId="1857"/>
    <cellStyle name="40% — акцент6 19" xfId="1858"/>
    <cellStyle name="40% - Акцент6 2" xfId="1859"/>
    <cellStyle name="40% — акцент6 2" xfId="1860"/>
    <cellStyle name="40% - Акцент6 2 10" xfId="1861"/>
    <cellStyle name="40% — акцент6 2 10" xfId="6544"/>
    <cellStyle name="40% - Акцент6 2 10 10" xfId="8264"/>
    <cellStyle name="40% - Акцент6 2 10 11" xfId="8461"/>
    <cellStyle name="40% - Акцент6 2 10 12" xfId="10005"/>
    <cellStyle name="40% - Акцент6 2 10 13" xfId="10786"/>
    <cellStyle name="40% - Акцент6 2 10 14" xfId="11070"/>
    <cellStyle name="40% - Акцент6 2 10 15" xfId="10557"/>
    <cellStyle name="40% - Акцент6 2 10 16" xfId="11278"/>
    <cellStyle name="40% - Акцент6 2 10 17" xfId="11513"/>
    <cellStyle name="40% - Акцент6 2 10 18" xfId="11748"/>
    <cellStyle name="40% - Акцент6 2 10 19" xfId="11983"/>
    <cellStyle name="40% - Акцент6 2 10 2" xfId="4769"/>
    <cellStyle name="40% - Акцент6 2 10 20" xfId="12218"/>
    <cellStyle name="40% - Акцент6 2 10 21" xfId="12453"/>
    <cellStyle name="40% - Акцент6 2 10 22" xfId="12688"/>
    <cellStyle name="40% - Акцент6 2 10 23" xfId="12923"/>
    <cellStyle name="40% - Акцент6 2 10 24" xfId="13158"/>
    <cellStyle name="40% - Акцент6 2 10 25" xfId="13393"/>
    <cellStyle name="40% - Акцент6 2 10 26" xfId="13628"/>
    <cellStyle name="40% - Акцент6 2 10 27" xfId="13862"/>
    <cellStyle name="40% - Акцент6 2 10 28" xfId="14091"/>
    <cellStyle name="40% - Акцент6 2 10 29" xfId="14319"/>
    <cellStyle name="40% - Акцент6 2 10 3" xfId="6748"/>
    <cellStyle name="40% - Акцент6 2 10 30" xfId="14540"/>
    <cellStyle name="40% - Акцент6 2 10 31" xfId="14760"/>
    <cellStyle name="40% - Акцент6 2 10 32" xfId="14960"/>
    <cellStyle name="40% - Акцент6 2 10 33" xfId="15156"/>
    <cellStyle name="40% - Акцент6 2 10 4" xfId="6948"/>
    <cellStyle name="40% - Акцент6 2 10 5" xfId="7179"/>
    <cellStyle name="40% - Акцент6 2 10 6" xfId="7392"/>
    <cellStyle name="40% - Акцент6 2 10 7" xfId="7619"/>
    <cellStyle name="40% - Акцент6 2 10 8" xfId="7842"/>
    <cellStyle name="40% - Акцент6 2 10 9" xfId="8064"/>
    <cellStyle name="40% - Акцент6 2 11" xfId="4767"/>
    <cellStyle name="40% — акцент6 2 11" xfId="6749"/>
    <cellStyle name="40% - Акцент6 2 12" xfId="5671"/>
    <cellStyle name="40% — акцент6 2 12" xfId="6949"/>
    <cellStyle name="40% - Акцент6 2 13" xfId="5958"/>
    <cellStyle name="40% — акцент6 2 13" xfId="7180"/>
    <cellStyle name="40% - Акцент6 2 14" xfId="5629"/>
    <cellStyle name="40% — акцент6 2 14" xfId="7393"/>
    <cellStyle name="40% - Акцент6 2 15" xfId="6011"/>
    <cellStyle name="40% — акцент6 2 15" xfId="7620"/>
    <cellStyle name="40% - Акцент6 2 16" xfId="5537"/>
    <cellStyle name="40% — акцент6 2 16" xfId="7843"/>
    <cellStyle name="40% - Акцент6 2 17" xfId="6122"/>
    <cellStyle name="40% — акцент6 2 17" xfId="8065"/>
    <cellStyle name="40% - Акцент6 2 18" xfId="6261"/>
    <cellStyle name="40% — акцент6 2 18" xfId="8265"/>
    <cellStyle name="40% - Акцент6 2 19" xfId="6545"/>
    <cellStyle name="40% — акцент6 2 19" xfId="8462"/>
    <cellStyle name="40% - Акцент6 2 2" xfId="1862"/>
    <cellStyle name="40% — акцент6 2 2" xfId="4768"/>
    <cellStyle name="40% - Акцент6 2 2 10" xfId="6256"/>
    <cellStyle name="40% - Акцент6 2 2 11" xfId="6542"/>
    <cellStyle name="40% - Акцент6 2 2 12" xfId="6744"/>
    <cellStyle name="40% - Акцент6 2 2 13" xfId="6944"/>
    <cellStyle name="40% - Акцент6 2 2 14" xfId="7178"/>
    <cellStyle name="40% - Акцент6 2 2 15" xfId="7391"/>
    <cellStyle name="40% - Акцент6 2 2 16" xfId="7618"/>
    <cellStyle name="40% - Акцент6 2 2 17" xfId="7841"/>
    <cellStyle name="40% - Акцент6 2 2 18" xfId="8063"/>
    <cellStyle name="40% - Акцент6 2 2 19" xfId="8263"/>
    <cellStyle name="40% - Акцент6 2 2 2" xfId="1863"/>
    <cellStyle name="40% - Акцент6 2 2 20" xfId="8460"/>
    <cellStyle name="40% - Акцент6 2 2 21" xfId="8854"/>
    <cellStyle name="40% - Акцент6 2 2 22" xfId="9098"/>
    <cellStyle name="40% - Акцент6 2 2 23" xfId="9174"/>
    <cellStyle name="40% - Акцент6 2 2 24" xfId="9307"/>
    <cellStyle name="40% - Акцент6 2 2 25" xfId="9397"/>
    <cellStyle name="40% - Акцент6 2 2 26" xfId="9486"/>
    <cellStyle name="40% - Акцент6 2 2 27" xfId="9571"/>
    <cellStyle name="40% - Акцент6 2 2 28" xfId="9260"/>
    <cellStyle name="40% - Акцент6 2 2 29" xfId="9699"/>
    <cellStyle name="40% - Акцент6 2 2 3" xfId="4770"/>
    <cellStyle name="40% - Акцент6 2 2 30" xfId="10006"/>
    <cellStyle name="40% - Акцент6 2 2 31" xfId="10787"/>
    <cellStyle name="40% - Акцент6 2 2 32" xfId="11069"/>
    <cellStyle name="40% - Акцент6 2 2 33" xfId="10550"/>
    <cellStyle name="40% - Акцент6 2 2 34" xfId="11277"/>
    <cellStyle name="40% - Акцент6 2 2 35" xfId="11512"/>
    <cellStyle name="40% - Акцент6 2 2 36" xfId="11747"/>
    <cellStyle name="40% - Акцент6 2 2 37" xfId="11982"/>
    <cellStyle name="40% - Акцент6 2 2 38" xfId="12217"/>
    <cellStyle name="40% - Акцент6 2 2 39" xfId="12452"/>
    <cellStyle name="40% - Акцент6 2 2 4" xfId="5674"/>
    <cellStyle name="40% - Акцент6 2 2 40" xfId="12687"/>
    <cellStyle name="40% - Акцент6 2 2 41" xfId="12922"/>
    <cellStyle name="40% - Акцент6 2 2 42" xfId="13157"/>
    <cellStyle name="40% - Акцент6 2 2 43" xfId="13392"/>
    <cellStyle name="40% - Акцент6 2 2 44" xfId="13627"/>
    <cellStyle name="40% - Акцент6 2 2 45" xfId="13861"/>
    <cellStyle name="40% - Акцент6 2 2 46" xfId="14090"/>
    <cellStyle name="40% - Акцент6 2 2 47" xfId="14318"/>
    <cellStyle name="40% - Акцент6 2 2 48" xfId="14539"/>
    <cellStyle name="40% - Акцент6 2 2 49" xfId="14759"/>
    <cellStyle name="40% - Акцент6 2 2 5" xfId="5955"/>
    <cellStyle name="40% - Акцент6 2 2 50" xfId="14959"/>
    <cellStyle name="40% - Акцент6 2 2 51" xfId="15155"/>
    <cellStyle name="40% - Акцент6 2 2 52" xfId="15544"/>
    <cellStyle name="40% - Акцент6 2 2 53" xfId="15612"/>
    <cellStyle name="40% - Акцент6 2 2 54" xfId="15688"/>
    <cellStyle name="40% - Акцент6 2 2 6" xfId="5633"/>
    <cellStyle name="40% - Акцент6 2 2 7" xfId="6008"/>
    <cellStyle name="40% - Акцент6 2 2 8" xfId="5547"/>
    <cellStyle name="40% - Акцент6 2 2 9" xfId="6118"/>
    <cellStyle name="40% - Акцент6 2 20" xfId="6750"/>
    <cellStyle name="40% — акцент6 2 20" xfId="8853"/>
    <cellStyle name="40% - Акцент6 2 21" xfId="6950"/>
    <cellStyle name="40% — акцент6 2 21" xfId="9097"/>
    <cellStyle name="40% - Акцент6 2 22" xfId="7181"/>
    <cellStyle name="40% — акцент6 2 22" xfId="9175"/>
    <cellStyle name="40% - Акцент6 2 23" xfId="7394"/>
    <cellStyle name="40% — акцент6 2 23" xfId="9243"/>
    <cellStyle name="40% - Акцент6 2 24" xfId="7621"/>
    <cellStyle name="40% — акцент6 2 24" xfId="9377"/>
    <cellStyle name="40% - Акцент6 2 25" xfId="7844"/>
    <cellStyle name="40% — акцент6 2 25" xfId="9466"/>
    <cellStyle name="40% - Акцент6 2 26" xfId="8066"/>
    <cellStyle name="40% — акцент6 2 26" xfId="9554"/>
    <cellStyle name="40% - Акцент6 2 27" xfId="8266"/>
    <cellStyle name="40% — акцент6 2 27" xfId="9261"/>
    <cellStyle name="40% - Акцент6 2 28" xfId="8463"/>
    <cellStyle name="40% — акцент6 2 28" xfId="9665"/>
    <cellStyle name="40% - Акцент6 2 29" xfId="8852"/>
    <cellStyle name="40% — акцент6 2 29" xfId="10004"/>
    <cellStyle name="40% - Акцент6 2 3" xfId="1864"/>
    <cellStyle name="40% — акцент6 2 3" xfId="5672"/>
    <cellStyle name="40% - Акцент6 2 3 10" xfId="6541"/>
    <cellStyle name="40% - Акцент6 2 3 11" xfId="6736"/>
    <cellStyle name="40% - Акцент6 2 3 12" xfId="6933"/>
    <cellStyle name="40% - Акцент6 2 3 13" xfId="7177"/>
    <cellStyle name="40% - Акцент6 2 3 14" xfId="7390"/>
    <cellStyle name="40% - Акцент6 2 3 15" xfId="7617"/>
    <cellStyle name="40% - Акцент6 2 3 16" xfId="7840"/>
    <cellStyle name="40% - Акцент6 2 3 17" xfId="8062"/>
    <cellStyle name="40% - Акцент6 2 3 18" xfId="8262"/>
    <cellStyle name="40% - Акцент6 2 3 19" xfId="8459"/>
    <cellStyle name="40% - Акцент6 2 3 2" xfId="1865"/>
    <cellStyle name="40% - Акцент6 2 3 20" xfId="10007"/>
    <cellStyle name="40% - Акцент6 2 3 21" xfId="10788"/>
    <cellStyle name="40% - Акцент6 2 3 22" xfId="11068"/>
    <cellStyle name="40% - Акцент6 2 3 23" xfId="10549"/>
    <cellStyle name="40% - Акцент6 2 3 24" xfId="11276"/>
    <cellStyle name="40% - Акцент6 2 3 25" xfId="11511"/>
    <cellStyle name="40% - Акцент6 2 3 26" xfId="11746"/>
    <cellStyle name="40% - Акцент6 2 3 27" xfId="11981"/>
    <cellStyle name="40% - Акцент6 2 3 28" xfId="12216"/>
    <cellStyle name="40% - Акцент6 2 3 29" xfId="12451"/>
    <cellStyle name="40% - Акцент6 2 3 3" xfId="4771"/>
    <cellStyle name="40% - Акцент6 2 3 30" xfId="12686"/>
    <cellStyle name="40% - Акцент6 2 3 31" xfId="12921"/>
    <cellStyle name="40% - Акцент6 2 3 32" xfId="13156"/>
    <cellStyle name="40% - Акцент6 2 3 33" xfId="13391"/>
    <cellStyle name="40% - Акцент6 2 3 34" xfId="13626"/>
    <cellStyle name="40% - Акцент6 2 3 35" xfId="13860"/>
    <cellStyle name="40% - Акцент6 2 3 36" xfId="14089"/>
    <cellStyle name="40% - Акцент6 2 3 37" xfId="14317"/>
    <cellStyle name="40% - Акцент6 2 3 38" xfId="14538"/>
    <cellStyle name="40% - Акцент6 2 3 39" xfId="14758"/>
    <cellStyle name="40% - Акцент6 2 3 4" xfId="5954"/>
    <cellStyle name="40% - Акцент6 2 3 40" xfId="14958"/>
    <cellStyle name="40% - Акцент6 2 3 41" xfId="15154"/>
    <cellStyle name="40% - Акцент6 2 3 5" xfId="5634"/>
    <cellStyle name="40% - Акцент6 2 3 6" xfId="6007"/>
    <cellStyle name="40% - Акцент6 2 3 7" xfId="5552"/>
    <cellStyle name="40% - Акцент6 2 3 8" xfId="6116"/>
    <cellStyle name="40% - Акцент6 2 3 9" xfId="6255"/>
    <cellStyle name="40% - Акцент6 2 30" xfId="9096"/>
    <cellStyle name="40% — акцент6 2 30" xfId="10785"/>
    <cellStyle name="40% - Акцент6 2 31" xfId="9176"/>
    <cellStyle name="40% — акцент6 2 31" xfId="11071"/>
    <cellStyle name="40% - Акцент6 2 32" xfId="9308"/>
    <cellStyle name="40% — акцент6 2 32" xfId="10558"/>
    <cellStyle name="40% - Акцент6 2 33" xfId="9398"/>
    <cellStyle name="40% — акцент6 2 33" xfId="11279"/>
    <cellStyle name="40% - Акцент6 2 34" xfId="9487"/>
    <cellStyle name="40% — акцент6 2 34" xfId="11514"/>
    <cellStyle name="40% - Акцент6 2 35" xfId="9572"/>
    <cellStyle name="40% — акцент6 2 35" xfId="11749"/>
    <cellStyle name="40% - Акцент6 2 36" xfId="9262"/>
    <cellStyle name="40% — акцент6 2 36" xfId="11984"/>
    <cellStyle name="40% - Акцент6 2 37" xfId="9700"/>
    <cellStyle name="40% — акцент6 2 37" xfId="12219"/>
    <cellStyle name="40% - Акцент6 2 38" xfId="10003"/>
    <cellStyle name="40% — акцент6 2 38" xfId="12454"/>
    <cellStyle name="40% - Акцент6 2 39" xfId="10784"/>
    <cellStyle name="40% — акцент6 2 39" xfId="12689"/>
    <cellStyle name="40% - Акцент6 2 4" xfId="1866"/>
    <cellStyle name="40% — акцент6 2 4" xfId="5957"/>
    <cellStyle name="40% - Акцент6 2 4 10" xfId="6932"/>
    <cellStyle name="40% - Акцент6 2 4 11" xfId="7176"/>
    <cellStyle name="40% - Акцент6 2 4 12" xfId="7389"/>
    <cellStyle name="40% - Акцент6 2 4 13" xfId="7616"/>
    <cellStyle name="40% - Акцент6 2 4 14" xfId="7839"/>
    <cellStyle name="40% - Акцент6 2 4 15" xfId="8061"/>
    <cellStyle name="40% - Акцент6 2 4 16" xfId="8261"/>
    <cellStyle name="40% - Акцент6 2 4 17" xfId="8458"/>
    <cellStyle name="40% - Акцент6 2 4 18" xfId="10008"/>
    <cellStyle name="40% - Акцент6 2 4 19" xfId="10789"/>
    <cellStyle name="40% - Акцент6 2 4 2" xfId="4772"/>
    <cellStyle name="40% - Акцент6 2 4 20" xfId="11067"/>
    <cellStyle name="40% - Акцент6 2 4 21" xfId="10548"/>
    <cellStyle name="40% - Акцент6 2 4 22" xfId="11275"/>
    <cellStyle name="40% - Акцент6 2 4 23" xfId="11510"/>
    <cellStyle name="40% - Акцент6 2 4 24" xfId="11745"/>
    <cellStyle name="40% - Акцент6 2 4 25" xfId="11980"/>
    <cellStyle name="40% - Акцент6 2 4 26" xfId="12215"/>
    <cellStyle name="40% - Акцент6 2 4 27" xfId="12450"/>
    <cellStyle name="40% - Акцент6 2 4 28" xfId="12685"/>
    <cellStyle name="40% - Акцент6 2 4 29" xfId="12920"/>
    <cellStyle name="40% - Акцент6 2 4 3" xfId="5635"/>
    <cellStyle name="40% - Акцент6 2 4 30" xfId="13155"/>
    <cellStyle name="40% - Акцент6 2 4 31" xfId="13390"/>
    <cellStyle name="40% - Акцент6 2 4 32" xfId="13625"/>
    <cellStyle name="40% - Акцент6 2 4 33" xfId="13859"/>
    <cellStyle name="40% - Акцент6 2 4 34" xfId="14088"/>
    <cellStyle name="40% - Акцент6 2 4 35" xfId="14316"/>
    <cellStyle name="40% - Акцент6 2 4 36" xfId="14537"/>
    <cellStyle name="40% - Акцент6 2 4 37" xfId="14757"/>
    <cellStyle name="40% - Акцент6 2 4 38" xfId="14957"/>
    <cellStyle name="40% - Акцент6 2 4 39" xfId="15153"/>
    <cellStyle name="40% - Акцент6 2 4 4" xfId="6006"/>
    <cellStyle name="40% - Акцент6 2 4 5" xfId="5553"/>
    <cellStyle name="40% - Акцент6 2 4 6" xfId="6115"/>
    <cellStyle name="40% - Акцент6 2 4 7" xfId="6254"/>
    <cellStyle name="40% - Акцент6 2 4 8" xfId="6537"/>
    <cellStyle name="40% - Акцент6 2 4 9" xfId="6734"/>
    <cellStyle name="40% - Акцент6 2 40" xfId="11072"/>
    <cellStyle name="40% — акцент6 2 40" xfId="12924"/>
    <cellStyle name="40% - Акцент6 2 41" xfId="10559"/>
    <cellStyle name="40% — акцент6 2 41" xfId="13159"/>
    <cellStyle name="40% - Акцент6 2 42" xfId="11280"/>
    <cellStyle name="40% — акцент6 2 42" xfId="13394"/>
    <cellStyle name="40% - Акцент6 2 43" xfId="11515"/>
    <cellStyle name="40% — акцент6 2 43" xfId="13629"/>
    <cellStyle name="40% - Акцент6 2 44" xfId="11750"/>
    <cellStyle name="40% — акцент6 2 44" xfId="13863"/>
    <cellStyle name="40% - Акцент6 2 45" xfId="11985"/>
    <cellStyle name="40% — акцент6 2 45" xfId="14092"/>
    <cellStyle name="40% - Акцент6 2 46" xfId="12220"/>
    <cellStyle name="40% — акцент6 2 46" xfId="14320"/>
    <cellStyle name="40% - Акцент6 2 47" xfId="12455"/>
    <cellStyle name="40% — акцент6 2 47" xfId="14541"/>
    <cellStyle name="40% - Акцент6 2 48" xfId="12690"/>
    <cellStyle name="40% — акцент6 2 48" xfId="14761"/>
    <cellStyle name="40% - Акцент6 2 49" xfId="12925"/>
    <cellStyle name="40% — акцент6 2 49" xfId="14961"/>
    <cellStyle name="40% - Акцент6 2 5" xfId="1867"/>
    <cellStyle name="40% — акцент6 2 5" xfId="5631"/>
    <cellStyle name="40% - Акцент6 2 5 10" xfId="7175"/>
    <cellStyle name="40% - Акцент6 2 5 11" xfId="7388"/>
    <cellStyle name="40% - Акцент6 2 5 12" xfId="7615"/>
    <cellStyle name="40% - Акцент6 2 5 13" xfId="7838"/>
    <cellStyle name="40% - Акцент6 2 5 14" xfId="8060"/>
    <cellStyle name="40% - Акцент6 2 5 15" xfId="8260"/>
    <cellStyle name="40% - Акцент6 2 5 16" xfId="8457"/>
    <cellStyle name="40% - Акцент6 2 5 17" xfId="10009"/>
    <cellStyle name="40% - Акцент6 2 5 18" xfId="10790"/>
    <cellStyle name="40% - Акцент6 2 5 19" xfId="11066"/>
    <cellStyle name="40% - Акцент6 2 5 2" xfId="4773"/>
    <cellStyle name="40% - Акцент6 2 5 20" xfId="10541"/>
    <cellStyle name="40% - Акцент6 2 5 21" xfId="11274"/>
    <cellStyle name="40% - Акцент6 2 5 22" xfId="11509"/>
    <cellStyle name="40% - Акцент6 2 5 23" xfId="11744"/>
    <cellStyle name="40% - Акцент6 2 5 24" xfId="11979"/>
    <cellStyle name="40% - Акцент6 2 5 25" xfId="12214"/>
    <cellStyle name="40% - Акцент6 2 5 26" xfId="12449"/>
    <cellStyle name="40% - Акцент6 2 5 27" xfId="12684"/>
    <cellStyle name="40% - Акцент6 2 5 28" xfId="12919"/>
    <cellStyle name="40% - Акцент6 2 5 29" xfId="13154"/>
    <cellStyle name="40% - Акцент6 2 5 3" xfId="6005"/>
    <cellStyle name="40% - Акцент6 2 5 30" xfId="13389"/>
    <cellStyle name="40% - Акцент6 2 5 31" xfId="13624"/>
    <cellStyle name="40% - Акцент6 2 5 32" xfId="13858"/>
    <cellStyle name="40% - Акцент6 2 5 33" xfId="14087"/>
    <cellStyle name="40% - Акцент6 2 5 34" xfId="14315"/>
    <cellStyle name="40% - Акцент6 2 5 35" xfId="14536"/>
    <cellStyle name="40% - Акцент6 2 5 36" xfId="14756"/>
    <cellStyle name="40% - Акцент6 2 5 37" xfId="14956"/>
    <cellStyle name="40% - Акцент6 2 5 38" xfId="15152"/>
    <cellStyle name="40% - Акцент6 2 5 4" xfId="5554"/>
    <cellStyle name="40% - Акцент6 2 5 5" xfId="6114"/>
    <cellStyle name="40% - Акцент6 2 5 6" xfId="6253"/>
    <cellStyle name="40% - Акцент6 2 5 7" xfId="6530"/>
    <cellStyle name="40% - Акцент6 2 5 8" xfId="6733"/>
    <cellStyle name="40% - Акцент6 2 5 9" xfId="6931"/>
    <cellStyle name="40% - Акцент6 2 50" xfId="13160"/>
    <cellStyle name="40% — акцент6 2 50" xfId="15157"/>
    <cellStyle name="40% - Акцент6 2 51" xfId="13395"/>
    <cellStyle name="40% — акцент6 2 51" xfId="15543"/>
    <cellStyle name="40% - Акцент6 2 52" xfId="13630"/>
    <cellStyle name="40% — акцент6 2 52" xfId="15475"/>
    <cellStyle name="40% - Акцент6 2 53" xfId="13864"/>
    <cellStyle name="40% — акцент6 2 53" xfId="15671"/>
    <cellStyle name="40% - Акцент6 2 54" xfId="14093"/>
    <cellStyle name="40% - Акцент6 2 55" xfId="14321"/>
    <cellStyle name="40% - Акцент6 2 56" xfId="14542"/>
    <cellStyle name="40% - Акцент6 2 57" xfId="14762"/>
    <cellStyle name="40% - Акцент6 2 58" xfId="14962"/>
    <cellStyle name="40% - Акцент6 2 59" xfId="15171"/>
    <cellStyle name="40% - Акцент6 2 6" xfId="1868"/>
    <cellStyle name="40% — акцент6 2 6" xfId="6010"/>
    <cellStyle name="40% - Акцент6 2 6 10" xfId="7387"/>
    <cellStyle name="40% - Акцент6 2 6 11" xfId="7614"/>
    <cellStyle name="40% - Акцент6 2 6 12" xfId="7837"/>
    <cellStyle name="40% - Акцент6 2 6 13" xfId="8059"/>
    <cellStyle name="40% - Акцент6 2 6 14" xfId="8259"/>
    <cellStyle name="40% - Акцент6 2 6 15" xfId="8456"/>
    <cellStyle name="40% - Акцент6 2 6 16" xfId="10010"/>
    <cellStyle name="40% - Акцент6 2 6 17" xfId="10791"/>
    <cellStyle name="40% - Акцент6 2 6 18" xfId="11065"/>
    <cellStyle name="40% - Акцент6 2 6 19" xfId="10540"/>
    <cellStyle name="40% - Акцент6 2 6 2" xfId="4774"/>
    <cellStyle name="40% - Акцент6 2 6 20" xfId="11273"/>
    <cellStyle name="40% - Акцент6 2 6 21" xfId="11508"/>
    <cellStyle name="40% - Акцент6 2 6 22" xfId="11743"/>
    <cellStyle name="40% - Акцент6 2 6 23" xfId="11978"/>
    <cellStyle name="40% - Акцент6 2 6 24" xfId="12213"/>
    <cellStyle name="40% - Акцент6 2 6 25" xfId="12448"/>
    <cellStyle name="40% - Акцент6 2 6 26" xfId="12683"/>
    <cellStyle name="40% - Акцент6 2 6 27" xfId="12918"/>
    <cellStyle name="40% - Акцент6 2 6 28" xfId="13153"/>
    <cellStyle name="40% - Акцент6 2 6 29" xfId="13388"/>
    <cellStyle name="40% - Акцент6 2 6 3" xfId="5555"/>
    <cellStyle name="40% - Акцент6 2 6 30" xfId="13623"/>
    <cellStyle name="40% - Акцент6 2 6 31" xfId="13857"/>
    <cellStyle name="40% - Акцент6 2 6 32" xfId="14086"/>
    <cellStyle name="40% - Акцент6 2 6 33" xfId="14314"/>
    <cellStyle name="40% - Акцент6 2 6 34" xfId="14535"/>
    <cellStyle name="40% - Акцент6 2 6 35" xfId="14755"/>
    <cellStyle name="40% - Акцент6 2 6 36" xfId="14955"/>
    <cellStyle name="40% - Акцент6 2 6 37" xfId="15151"/>
    <cellStyle name="40% - Акцент6 2 6 4" xfId="6113"/>
    <cellStyle name="40% - Акцент6 2 6 5" xfId="6252"/>
    <cellStyle name="40% - Акцент6 2 6 6" xfId="6398"/>
    <cellStyle name="40% - Акцент6 2 6 7" xfId="6732"/>
    <cellStyle name="40% - Акцент6 2 6 8" xfId="6930"/>
    <cellStyle name="40% - Акцент6 2 6 9" xfId="7174"/>
    <cellStyle name="40% - Акцент6 2 60" xfId="15542"/>
    <cellStyle name="40% - Акцент6 2 61" xfId="15613"/>
    <cellStyle name="40% - Акцент6 2 62" xfId="15689"/>
    <cellStyle name="40% - Акцент6 2 7" xfId="1869"/>
    <cellStyle name="40% — акцент6 2 7" xfId="5541"/>
    <cellStyle name="40% - Акцент6 2 7 10" xfId="7613"/>
    <cellStyle name="40% - Акцент6 2 7 11" xfId="7836"/>
    <cellStyle name="40% - Акцент6 2 7 12" xfId="8058"/>
    <cellStyle name="40% - Акцент6 2 7 13" xfId="8258"/>
    <cellStyle name="40% - Акцент6 2 7 14" xfId="8455"/>
    <cellStyle name="40% - Акцент6 2 7 15" xfId="10011"/>
    <cellStyle name="40% - Акцент6 2 7 16" xfId="10792"/>
    <cellStyle name="40% - Акцент6 2 7 17" xfId="11064"/>
    <cellStyle name="40% - Акцент6 2 7 18" xfId="10539"/>
    <cellStyle name="40% - Акцент6 2 7 19" xfId="11272"/>
    <cellStyle name="40% - Акцент6 2 7 2" xfId="4775"/>
    <cellStyle name="40% - Акцент6 2 7 20" xfId="11507"/>
    <cellStyle name="40% - Акцент6 2 7 21" xfId="11742"/>
    <cellStyle name="40% - Акцент6 2 7 22" xfId="11977"/>
    <cellStyle name="40% - Акцент6 2 7 23" xfId="12212"/>
    <cellStyle name="40% - Акцент6 2 7 24" xfId="12447"/>
    <cellStyle name="40% - Акцент6 2 7 25" xfId="12682"/>
    <cellStyle name="40% - Акцент6 2 7 26" xfId="12917"/>
    <cellStyle name="40% - Акцент6 2 7 27" xfId="13152"/>
    <cellStyle name="40% - Акцент6 2 7 28" xfId="13387"/>
    <cellStyle name="40% - Акцент6 2 7 29" xfId="13622"/>
    <cellStyle name="40% - Акцент6 2 7 3" xfId="6109"/>
    <cellStyle name="40% - Акцент6 2 7 30" xfId="13856"/>
    <cellStyle name="40% - Акцент6 2 7 31" xfId="14085"/>
    <cellStyle name="40% - Акцент6 2 7 32" xfId="14313"/>
    <cellStyle name="40% - Акцент6 2 7 33" xfId="14534"/>
    <cellStyle name="40% - Акцент6 2 7 34" xfId="14754"/>
    <cellStyle name="40% - Акцент6 2 7 35" xfId="14941"/>
    <cellStyle name="40% - Акцент6 2 7 36" xfId="15150"/>
    <cellStyle name="40% - Акцент6 2 7 4" xfId="6251"/>
    <cellStyle name="40% - Акцент6 2 7 5" xfId="6392"/>
    <cellStyle name="40% - Акцент6 2 7 6" xfId="6731"/>
    <cellStyle name="40% - Акцент6 2 7 7" xfId="6929"/>
    <cellStyle name="40% - Акцент6 2 7 8" xfId="7173"/>
    <cellStyle name="40% - Акцент6 2 7 9" xfId="7386"/>
    <cellStyle name="40% - Акцент6 2 8" xfId="1870"/>
    <cellStyle name="40% — акцент6 2 8" xfId="6121"/>
    <cellStyle name="40% - Акцент6 2 8 10" xfId="7822"/>
    <cellStyle name="40% - Акцент6 2 8 11" xfId="8044"/>
    <cellStyle name="40% - Акцент6 2 8 12" xfId="8244"/>
    <cellStyle name="40% - Акцент6 2 8 13" xfId="8441"/>
    <cellStyle name="40% - Акцент6 2 8 14" xfId="10012"/>
    <cellStyle name="40% - Акцент6 2 8 15" xfId="10793"/>
    <cellStyle name="40% - Акцент6 2 8 16" xfId="11063"/>
    <cellStyle name="40% - Акцент6 2 8 17" xfId="10525"/>
    <cellStyle name="40% - Акцент6 2 8 18" xfId="11258"/>
    <cellStyle name="40% - Акцент6 2 8 19" xfId="11493"/>
    <cellStyle name="40% - Акцент6 2 8 2" xfId="4776"/>
    <cellStyle name="40% - Акцент6 2 8 20" xfId="11728"/>
    <cellStyle name="40% - Акцент6 2 8 21" xfId="11963"/>
    <cellStyle name="40% - Акцент6 2 8 22" xfId="12198"/>
    <cellStyle name="40% - Акцент6 2 8 23" xfId="12433"/>
    <cellStyle name="40% - Акцент6 2 8 24" xfId="12668"/>
    <cellStyle name="40% - Акцент6 2 8 25" xfId="12903"/>
    <cellStyle name="40% - Акцент6 2 8 26" xfId="13138"/>
    <cellStyle name="40% - Акцент6 2 8 27" xfId="13373"/>
    <cellStyle name="40% - Акцент6 2 8 28" xfId="13608"/>
    <cellStyle name="40% - Акцент6 2 8 29" xfId="13842"/>
    <cellStyle name="40% - Акцент6 2 8 3" xfId="6250"/>
    <cellStyle name="40% - Акцент6 2 8 30" xfId="14071"/>
    <cellStyle name="40% - Акцент6 2 8 31" xfId="14299"/>
    <cellStyle name="40% - Акцент6 2 8 32" xfId="14520"/>
    <cellStyle name="40% - Акцент6 2 8 33" xfId="14740"/>
    <cellStyle name="40% - Акцент6 2 8 34" xfId="14940"/>
    <cellStyle name="40% - Акцент6 2 8 35" xfId="15149"/>
    <cellStyle name="40% - Акцент6 2 8 4" xfId="6391"/>
    <cellStyle name="40% - Акцент6 2 8 5" xfId="6730"/>
    <cellStyle name="40% - Акцент6 2 8 6" xfId="6928"/>
    <cellStyle name="40% - Акцент6 2 8 7" xfId="7159"/>
    <cellStyle name="40% - Акцент6 2 8 8" xfId="7372"/>
    <cellStyle name="40% - Акцент6 2 8 9" xfId="7599"/>
    <cellStyle name="40% - Акцент6 2 9" xfId="1871"/>
    <cellStyle name="40% — акцент6 2 9" xfId="6259"/>
    <cellStyle name="40% - Акцент6 2 9 10" xfId="8043"/>
    <cellStyle name="40% - Акцент6 2 9 11" xfId="8243"/>
    <cellStyle name="40% - Акцент6 2 9 12" xfId="8440"/>
    <cellStyle name="40% - Акцент6 2 9 13" xfId="10013"/>
    <cellStyle name="40% - Акцент6 2 9 14" xfId="10794"/>
    <cellStyle name="40% - Акцент6 2 9 15" xfId="11062"/>
    <cellStyle name="40% - Акцент6 2 9 16" xfId="10524"/>
    <cellStyle name="40% - Акцент6 2 9 17" xfId="11257"/>
    <cellStyle name="40% - Акцент6 2 9 18" xfId="11492"/>
    <cellStyle name="40% - Акцент6 2 9 19" xfId="11727"/>
    <cellStyle name="40% - Акцент6 2 9 2" xfId="4777"/>
    <cellStyle name="40% - Акцент6 2 9 20" xfId="11962"/>
    <cellStyle name="40% - Акцент6 2 9 21" xfId="12197"/>
    <cellStyle name="40% - Акцент6 2 9 22" xfId="12432"/>
    <cellStyle name="40% - Акцент6 2 9 23" xfId="12667"/>
    <cellStyle name="40% - Акцент6 2 9 24" xfId="12902"/>
    <cellStyle name="40% - Акцент6 2 9 25" xfId="13137"/>
    <cellStyle name="40% - Акцент6 2 9 26" xfId="13372"/>
    <cellStyle name="40% - Акцент6 2 9 27" xfId="13607"/>
    <cellStyle name="40% - Акцент6 2 9 28" xfId="13841"/>
    <cellStyle name="40% - Акцент6 2 9 29" xfId="14070"/>
    <cellStyle name="40% - Акцент6 2 9 3" xfId="6390"/>
    <cellStyle name="40% - Акцент6 2 9 30" xfId="14298"/>
    <cellStyle name="40% - Акцент6 2 9 31" xfId="14519"/>
    <cellStyle name="40% - Акцент6 2 9 32" xfId="14739"/>
    <cellStyle name="40% - Акцент6 2 9 33" xfId="14939"/>
    <cellStyle name="40% - Акцент6 2 9 34" xfId="15135"/>
    <cellStyle name="40% - Акцент6 2 9 4" xfId="6729"/>
    <cellStyle name="40% - Акцент6 2 9 5" xfId="6927"/>
    <cellStyle name="40% - Акцент6 2 9 6" xfId="7158"/>
    <cellStyle name="40% - Акцент6 2 9 7" xfId="7371"/>
    <cellStyle name="40% - Акцент6 2 9 8" xfId="7598"/>
    <cellStyle name="40% - Акцент6 2 9 9" xfId="7821"/>
    <cellStyle name="40% - Акцент6 2_46EE.2011(v1.0)" xfId="1872"/>
    <cellStyle name="40% — акцент6 20" xfId="1873"/>
    <cellStyle name="40% — акцент6 21" xfId="1874"/>
    <cellStyle name="40% — акцент6 22" xfId="4766"/>
    <cellStyle name="40% — акцент6 23" xfId="5670"/>
    <cellStyle name="40% — акцент6 24" xfId="5959"/>
    <cellStyle name="40% — акцент6 25" xfId="5625"/>
    <cellStyle name="40% — акцент6 26" xfId="6013"/>
    <cellStyle name="40% — акцент6 27" xfId="5536"/>
    <cellStyle name="40% — акцент6 28" xfId="6128"/>
    <cellStyle name="40% — акцент6 29" xfId="6262"/>
    <cellStyle name="40% - Акцент6 3" xfId="1875"/>
    <cellStyle name="40% — акцент6 3" xfId="1876"/>
    <cellStyle name="40% - Акцент6 3 10" xfId="1877"/>
    <cellStyle name="40% - Акцент6 3 10 2" xfId="4779"/>
    <cellStyle name="40% - Акцент6 3 10 3" xfId="10015"/>
    <cellStyle name="40% - Акцент6 3 11" xfId="1878"/>
    <cellStyle name="40% - Акцент6 3 12" xfId="4778"/>
    <cellStyle name="40% - Акцент6 3 13" xfId="5682"/>
    <cellStyle name="40% - Акцент6 3 14" xfId="5947"/>
    <cellStyle name="40% - Акцент6 3 15" xfId="5642"/>
    <cellStyle name="40% - Акцент6 3 16" xfId="5996"/>
    <cellStyle name="40% - Акцент6 3 17" xfId="5563"/>
    <cellStyle name="40% - Акцент6 3 18" xfId="6104"/>
    <cellStyle name="40% - Акцент6 3 19" xfId="6233"/>
    <cellStyle name="40% - Акцент6 3 2" xfId="1879"/>
    <cellStyle name="40% - Акцент6 3 2 2" xfId="1880"/>
    <cellStyle name="40% - Акцент6 3 2 3" xfId="4780"/>
    <cellStyle name="40% - Акцент6 3 2 4" xfId="8856"/>
    <cellStyle name="40% - Акцент6 3 20" xfId="6388"/>
    <cellStyle name="40% - Акцент6 3 21" xfId="6728"/>
    <cellStyle name="40% - Акцент6 3 22" xfId="6926"/>
    <cellStyle name="40% - Акцент6 3 23" xfId="7157"/>
    <cellStyle name="40% - Акцент6 3 24" xfId="7370"/>
    <cellStyle name="40% - Акцент6 3 25" xfId="7597"/>
    <cellStyle name="40% - Акцент6 3 26" xfId="7820"/>
    <cellStyle name="40% - Акцент6 3 27" xfId="8042"/>
    <cellStyle name="40% - Акцент6 3 28" xfId="8242"/>
    <cellStyle name="40% - Акцент6 3 29" xfId="8439"/>
    <cellStyle name="40% - Акцент6 3 3" xfId="1881"/>
    <cellStyle name="40% - Акцент6 3 3 2" xfId="1882"/>
    <cellStyle name="40% - Акцент6 3 3 3" xfId="4781"/>
    <cellStyle name="40% - Акцент6 3 3 4" xfId="10017"/>
    <cellStyle name="40% - Акцент6 3 30" xfId="8855"/>
    <cellStyle name="40% - Акцент6 3 31" xfId="9099"/>
    <cellStyle name="40% - Акцент6 3 32" xfId="9173"/>
    <cellStyle name="40% - Акцент6 3 33" xfId="9306"/>
    <cellStyle name="40% - Акцент6 3 34" xfId="9396"/>
    <cellStyle name="40% - Акцент6 3 35" xfId="9485"/>
    <cellStyle name="40% - Акцент6 3 36" xfId="9570"/>
    <cellStyle name="40% - Акцент6 3 37" xfId="9259"/>
    <cellStyle name="40% - Акцент6 3 38" xfId="9698"/>
    <cellStyle name="40% - Акцент6 3 39" xfId="10014"/>
    <cellStyle name="40% - Акцент6 3 4" xfId="1883"/>
    <cellStyle name="40% - Акцент6 3 4 2" xfId="4782"/>
    <cellStyle name="40% - Акцент6 3 4 3" xfId="10018"/>
    <cellStyle name="40% - Акцент6 3 40" xfId="10795"/>
    <cellStyle name="40% - Акцент6 3 41" xfId="11061"/>
    <cellStyle name="40% - Акцент6 3 42" xfId="10523"/>
    <cellStyle name="40% - Акцент6 3 43" xfId="11256"/>
    <cellStyle name="40% - Акцент6 3 44" xfId="11491"/>
    <cellStyle name="40% - Акцент6 3 45" xfId="11726"/>
    <cellStyle name="40% - Акцент6 3 46" xfId="11961"/>
    <cellStyle name="40% - Акцент6 3 47" xfId="12196"/>
    <cellStyle name="40% - Акцент6 3 48" xfId="12431"/>
    <cellStyle name="40% - Акцент6 3 49" xfId="12666"/>
    <cellStyle name="40% - Акцент6 3 5" xfId="1884"/>
    <cellStyle name="40% - Акцент6 3 5 2" xfId="4783"/>
    <cellStyle name="40% - Акцент6 3 5 3" xfId="10019"/>
    <cellStyle name="40% - Акцент6 3 50" xfId="12901"/>
    <cellStyle name="40% - Акцент6 3 51" xfId="13136"/>
    <cellStyle name="40% - Акцент6 3 52" xfId="13371"/>
    <cellStyle name="40% - Акцент6 3 53" xfId="13606"/>
    <cellStyle name="40% - Акцент6 3 54" xfId="13840"/>
    <cellStyle name="40% - Акцент6 3 55" xfId="14069"/>
    <cellStyle name="40% - Акцент6 3 56" xfId="14297"/>
    <cellStyle name="40% - Акцент6 3 57" xfId="14518"/>
    <cellStyle name="40% - Акцент6 3 58" xfId="14738"/>
    <cellStyle name="40% - Акцент6 3 59" xfId="14938"/>
    <cellStyle name="40% - Акцент6 3 6" xfId="1885"/>
    <cellStyle name="40% - Акцент6 3 6 2" xfId="4784"/>
    <cellStyle name="40% - Акцент6 3 6 3" xfId="10020"/>
    <cellStyle name="40% - Акцент6 3 60" xfId="15134"/>
    <cellStyle name="40% - Акцент6 3 61" xfId="15545"/>
    <cellStyle name="40% - Акцент6 3 62" xfId="15611"/>
    <cellStyle name="40% - Акцент6 3 63" xfId="15687"/>
    <cellStyle name="40% - Акцент6 3 7" xfId="1886"/>
    <cellStyle name="40% - Акцент6 3 7 2" xfId="4785"/>
    <cellStyle name="40% - Акцент6 3 7 3" xfId="10021"/>
    <cellStyle name="40% - Акцент6 3 8" xfId="1887"/>
    <cellStyle name="40% - Акцент6 3 8 2" xfId="4786"/>
    <cellStyle name="40% - Акцент6 3 8 3" xfId="10022"/>
    <cellStyle name="40% - Акцент6 3 9" xfId="1888"/>
    <cellStyle name="40% - Акцент6 3 9 2" xfId="4787"/>
    <cellStyle name="40% - Акцент6 3 9 3" xfId="10023"/>
    <cellStyle name="40% - Акцент6 3_46EE.2011(v1.0)" xfId="1889"/>
    <cellStyle name="40% — акцент6 30" xfId="6546"/>
    <cellStyle name="40% — акцент6 31" xfId="6751"/>
    <cellStyle name="40% — акцент6 32" xfId="6951"/>
    <cellStyle name="40% — акцент6 33" xfId="7195"/>
    <cellStyle name="40% — акцент6 34" xfId="7408"/>
    <cellStyle name="40% — акцент6 35" xfId="7635"/>
    <cellStyle name="40% — акцент6 36" xfId="7858"/>
    <cellStyle name="40% — акцент6 37" xfId="8080"/>
    <cellStyle name="40% — акцент6 38" xfId="8280"/>
    <cellStyle name="40% — акцент6 39" xfId="8477"/>
    <cellStyle name="40% - Акцент6 4" xfId="1890"/>
    <cellStyle name="40% — акцент6 4" xfId="1891"/>
    <cellStyle name="40% - Акцент6 4 2" xfId="1892"/>
    <cellStyle name="40% - Акцент6 4 2 2" xfId="1893"/>
    <cellStyle name="40% - Акцент6 4 3" xfId="1894"/>
    <cellStyle name="40% - Акцент6 4 3 2" xfId="1895"/>
    <cellStyle name="40% - Акцент6 4_46EE.2011(v1.0)" xfId="1896"/>
    <cellStyle name="40% — акцент6 40" xfId="8851"/>
    <cellStyle name="40% — акцент6 41" xfId="9095"/>
    <cellStyle name="40% — акцент6 42" xfId="9177"/>
    <cellStyle name="40% — акцент6 43" xfId="9309"/>
    <cellStyle name="40% — акцент6 44" xfId="9399"/>
    <cellStyle name="40% — акцент6 45" xfId="9488"/>
    <cellStyle name="40% — акцент6 46" xfId="9573"/>
    <cellStyle name="40% — акцент6 47" xfId="9263"/>
    <cellStyle name="40% — акцент6 48" xfId="9701"/>
    <cellStyle name="40% — акцент6 49" xfId="10002"/>
    <cellStyle name="40% - Акцент6 5" xfId="1897"/>
    <cellStyle name="40% — акцент6 5" xfId="1898"/>
    <cellStyle name="40% - Акцент6 5 2" xfId="1899"/>
    <cellStyle name="40% - Акцент6 5 2 2" xfId="1900"/>
    <cellStyle name="40% - Акцент6 5 3" xfId="1901"/>
    <cellStyle name="40% - Акцент6 5 3 2" xfId="1902"/>
    <cellStyle name="40% - Акцент6 5_46EE.2011(v1.0)" xfId="1903"/>
    <cellStyle name="40% — акцент6 50" xfId="10783"/>
    <cellStyle name="40% — акцент6 51" xfId="11073"/>
    <cellStyle name="40% — акцент6 52" xfId="10596"/>
    <cellStyle name="40% — акцент6 53" xfId="11294"/>
    <cellStyle name="40% — акцент6 54" xfId="11529"/>
    <cellStyle name="40% — акцент6 55" xfId="11764"/>
    <cellStyle name="40% — акцент6 56" xfId="11999"/>
    <cellStyle name="40% — акцент6 57" xfId="12234"/>
    <cellStyle name="40% — акцент6 58" xfId="12469"/>
    <cellStyle name="40% — акцент6 59" xfId="12704"/>
    <cellStyle name="40% - Акцент6 6" xfId="1904"/>
    <cellStyle name="40% — акцент6 6" xfId="1905"/>
    <cellStyle name="40% - Акцент6 6 2" xfId="1906"/>
    <cellStyle name="40% - Акцент6 6 2 2" xfId="1907"/>
    <cellStyle name="40% - Акцент6 6 3" xfId="1908"/>
    <cellStyle name="40% - Акцент6 6 3 2" xfId="1909"/>
    <cellStyle name="40% - Акцент6 6_46EE.2011(v1.0)" xfId="1910"/>
    <cellStyle name="40% — акцент6 60" xfId="12939"/>
    <cellStyle name="40% — акцент6 61" xfId="13174"/>
    <cellStyle name="40% — акцент6 62" xfId="13409"/>
    <cellStyle name="40% — акцент6 63" xfId="13644"/>
    <cellStyle name="40% — акцент6 64" xfId="13878"/>
    <cellStyle name="40% — акцент6 65" xfId="14107"/>
    <cellStyle name="40% — акцент6 66" xfId="14335"/>
    <cellStyle name="40% — акцент6 67" xfId="14556"/>
    <cellStyle name="40% — акцент6 68" xfId="14776"/>
    <cellStyle name="40% — акцент6 69" xfId="14963"/>
    <cellStyle name="40% - Акцент6 7" xfId="1911"/>
    <cellStyle name="40% — акцент6 7" xfId="1912"/>
    <cellStyle name="40% - Акцент6 7 2" xfId="1913"/>
    <cellStyle name="40% - Акцент6 7 2 2" xfId="1914"/>
    <cellStyle name="40% - Акцент6 7 3" xfId="1915"/>
    <cellStyle name="40% - Акцент6 7 3 2" xfId="1916"/>
    <cellStyle name="40% - Акцент6 7_46EE.2011(v1.0)" xfId="1917"/>
    <cellStyle name="40% — акцент6 70" xfId="15172"/>
    <cellStyle name="40% — акцент6 71" xfId="15541"/>
    <cellStyle name="40% — акцент6 72" xfId="15614"/>
    <cellStyle name="40% — акцент6 73" xfId="15690"/>
    <cellStyle name="40% - Акцент6 8" xfId="1918"/>
    <cellStyle name="40% — акцент6 8" xfId="1919"/>
    <cellStyle name="40% - Акцент6 8 2" xfId="1920"/>
    <cellStyle name="40% - Акцент6 8 2 2" xfId="1921"/>
    <cellStyle name="40% - Акцент6 8 3" xfId="1922"/>
    <cellStyle name="40% - Акцент6 8 3 2" xfId="1923"/>
    <cellStyle name="40% - Акцент6 8 4" xfId="1924"/>
    <cellStyle name="40% - Акцент6 8_46EE.2011(v1.0)" xfId="1925"/>
    <cellStyle name="40% - Акцент6 9" xfId="1926"/>
    <cellStyle name="40% — акцент6 9" xfId="1927"/>
    <cellStyle name="40% - Акцент6 9 2" xfId="1928"/>
    <cellStyle name="40% - Акцент6 9 2 2" xfId="1929"/>
    <cellStyle name="40% - Акцент6 9 3" xfId="1930"/>
    <cellStyle name="40% - Акцент6 9 3 2" xfId="1931"/>
    <cellStyle name="40% - Акцент6 9 4" xfId="1932"/>
    <cellStyle name="40% - Акцент6 9_46EE.2011(v1.0)" xfId="1933"/>
    <cellStyle name="40% — акцент6_Расчет тарифа на тэ 2015 СЛФ" xfId="1934"/>
    <cellStyle name="60% - Accent1" xfId="1935"/>
    <cellStyle name="60% - Accent2" xfId="1936"/>
    <cellStyle name="60% - Accent3" xfId="1937"/>
    <cellStyle name="60% - Accent4" xfId="1938"/>
    <cellStyle name="60% - Accent5" xfId="1939"/>
    <cellStyle name="60% - Accent6" xfId="1940"/>
    <cellStyle name="60% — акцент1" xfId="1941"/>
    <cellStyle name="60% - Акцент1 10" xfId="1942"/>
    <cellStyle name="60% — акцент1 10" xfId="1943"/>
    <cellStyle name="60% — акцент1 11" xfId="1944"/>
    <cellStyle name="60% — акцент1 12" xfId="1945"/>
    <cellStyle name="60% — акцент1 13" xfId="1946"/>
    <cellStyle name="60% — акцент1 14" xfId="1947"/>
    <cellStyle name="60% — акцент1 15" xfId="1948"/>
    <cellStyle name="60% — акцент1 16" xfId="1949"/>
    <cellStyle name="60% — акцент1 17" xfId="1950"/>
    <cellStyle name="60% — акцент1 18" xfId="1951"/>
    <cellStyle name="60% — акцент1 19" xfId="1952"/>
    <cellStyle name="60% - Акцент1 2" xfId="1953"/>
    <cellStyle name="60% — акцент1 2" xfId="1954"/>
    <cellStyle name="60% - Акцент1 2 10" xfId="1955"/>
    <cellStyle name="60% — акцент1 2 10" xfId="6358"/>
    <cellStyle name="60% - Акцент1 2 10 10" xfId="8224"/>
    <cellStyle name="60% - Акцент1 2 10 11" xfId="8421"/>
    <cellStyle name="60% - Акцент1 2 10 12" xfId="10027"/>
    <cellStyle name="60% - Акцент1 2 10 13" xfId="10808"/>
    <cellStyle name="60% - Акцент1 2 10 14" xfId="11048"/>
    <cellStyle name="60% - Акцент1 2 10 15" xfId="10450"/>
    <cellStyle name="60% - Акцент1 2 10 16" xfId="11229"/>
    <cellStyle name="60% - Акцент1 2 10 17" xfId="11464"/>
    <cellStyle name="60% - Акцент1 2 10 18" xfId="11699"/>
    <cellStyle name="60% - Акцент1 2 10 19" xfId="11934"/>
    <cellStyle name="60% - Акцент1 2 10 2" xfId="4791"/>
    <cellStyle name="60% - Акцент1 2 10 20" xfId="12169"/>
    <cellStyle name="60% - Акцент1 2 10 21" xfId="12404"/>
    <cellStyle name="60% - Акцент1 2 10 22" xfId="12639"/>
    <cellStyle name="60% - Акцент1 2 10 23" xfId="12874"/>
    <cellStyle name="60% - Акцент1 2 10 24" xfId="13109"/>
    <cellStyle name="60% - Акцент1 2 10 25" xfId="13344"/>
    <cellStyle name="60% - Акцент1 2 10 26" xfId="13579"/>
    <cellStyle name="60% - Акцент1 2 10 27" xfId="13813"/>
    <cellStyle name="60% - Акцент1 2 10 28" xfId="14042"/>
    <cellStyle name="60% - Акцент1 2 10 29" xfId="14270"/>
    <cellStyle name="60% - Акцент1 2 10 3" xfId="6704"/>
    <cellStyle name="60% - Акцент1 2 10 30" xfId="14491"/>
    <cellStyle name="60% - Акцент1 2 10 31" xfId="14711"/>
    <cellStyle name="60% - Акцент1 2 10 32" xfId="14920"/>
    <cellStyle name="60% - Акцент1 2 10 33" xfId="15116"/>
    <cellStyle name="60% - Акцент1 2 10 4" xfId="6889"/>
    <cellStyle name="60% - Акцент1 2 10 5" xfId="7130"/>
    <cellStyle name="60% - Акцент1 2 10 6" xfId="7343"/>
    <cellStyle name="60% - Акцент1 2 10 7" xfId="7570"/>
    <cellStyle name="60% - Акцент1 2 10 8" xfId="7793"/>
    <cellStyle name="60% - Акцент1 2 10 9" xfId="8015"/>
    <cellStyle name="60% - Акцент1 2 11" xfId="4789"/>
    <cellStyle name="60% — акцент1 2 11" xfId="6705"/>
    <cellStyle name="60% - Акцент1 2 12" xfId="5693"/>
    <cellStyle name="60% — акцент1 2 12" xfId="6899"/>
    <cellStyle name="60% - Акцент1 2 13" xfId="5936"/>
    <cellStyle name="60% — акцент1 2 13" xfId="7131"/>
    <cellStyle name="60% - Акцент1 2 14" xfId="5657"/>
    <cellStyle name="60% — акцент1 2 14" xfId="7344"/>
    <cellStyle name="60% - Акцент1 2 15" xfId="5984"/>
    <cellStyle name="60% — акцент1 2 15" xfId="7571"/>
    <cellStyle name="60% - Акцент1 2 16" xfId="5581"/>
    <cellStyle name="60% — акцент1 2 16" xfId="7794"/>
    <cellStyle name="60% - Акцент1 2 17" xfId="6079"/>
    <cellStyle name="60% — акцент1 2 17" xfId="8016"/>
    <cellStyle name="60% - Акцент1 2 18" xfId="6215"/>
    <cellStyle name="60% — акцент1 2 18" xfId="8225"/>
    <cellStyle name="60% - Акцент1 2 19" xfId="6359"/>
    <cellStyle name="60% — акцент1 2 19" xfId="8422"/>
    <cellStyle name="60% - Акцент1 2 2" xfId="1956"/>
    <cellStyle name="60% — акцент1 2 2" xfId="4790"/>
    <cellStyle name="60% - Акцент1 2 2 10" xfId="5345"/>
    <cellStyle name="60% - Акцент1 2 2 11" xfId="6349"/>
    <cellStyle name="60% - Акцент1 2 2 12" xfId="6700"/>
    <cellStyle name="60% - Акцент1 2 2 13" xfId="6888"/>
    <cellStyle name="60% - Акцент1 2 2 14" xfId="7129"/>
    <cellStyle name="60% - Акцент1 2 2 15" xfId="7342"/>
    <cellStyle name="60% - Акцент1 2 2 16" xfId="7569"/>
    <cellStyle name="60% - Акцент1 2 2 17" xfId="7792"/>
    <cellStyle name="60% - Акцент1 2 2 18" xfId="8014"/>
    <cellStyle name="60% - Акцент1 2 2 19" xfId="8223"/>
    <cellStyle name="60% - Акцент1 2 2 2" xfId="1957"/>
    <cellStyle name="60% - Акцент1 2 2 20" xfId="8420"/>
    <cellStyle name="60% - Акцент1 2 2 21" xfId="8860"/>
    <cellStyle name="60% - Акцент1 2 2 22" xfId="9104"/>
    <cellStyle name="60% - Акцент1 2 2 23" xfId="9168"/>
    <cellStyle name="60% - Акцент1 2 2 24" xfId="9301"/>
    <cellStyle name="60% - Акцент1 2 2 25" xfId="9392"/>
    <cellStyle name="60% - Акцент1 2 2 26" xfId="9480"/>
    <cellStyle name="60% - Акцент1 2 2 27" xfId="9566"/>
    <cellStyle name="60% - Акцент1 2 2 28" xfId="9255"/>
    <cellStyle name="60% - Акцент1 2 2 29" xfId="9694"/>
    <cellStyle name="60% - Акцент1 2 2 3" xfId="4792"/>
    <cellStyle name="60% - Акцент1 2 2 30" xfId="10028"/>
    <cellStyle name="60% - Акцент1 2 2 31" xfId="10809"/>
    <cellStyle name="60% - Акцент1 2 2 32" xfId="11047"/>
    <cellStyle name="60% - Акцент1 2 2 33" xfId="10442"/>
    <cellStyle name="60% - Акцент1 2 2 34" xfId="11228"/>
    <cellStyle name="60% - Акцент1 2 2 35" xfId="11463"/>
    <cellStyle name="60% - Акцент1 2 2 36" xfId="11698"/>
    <cellStyle name="60% - Акцент1 2 2 37" xfId="11933"/>
    <cellStyle name="60% - Акцент1 2 2 38" xfId="12168"/>
    <cellStyle name="60% - Акцент1 2 2 39" xfId="12403"/>
    <cellStyle name="60% - Акцент1 2 2 4" xfId="5696"/>
    <cellStyle name="60% - Акцент1 2 2 40" xfId="12638"/>
    <cellStyle name="60% - Акцент1 2 2 41" xfId="12873"/>
    <cellStyle name="60% - Акцент1 2 2 42" xfId="13108"/>
    <cellStyle name="60% - Акцент1 2 2 43" xfId="13343"/>
    <cellStyle name="60% - Акцент1 2 2 44" xfId="13578"/>
    <cellStyle name="60% - Акцент1 2 2 45" xfId="13812"/>
    <cellStyle name="60% - Акцент1 2 2 46" xfId="14041"/>
    <cellStyle name="60% - Акцент1 2 2 47" xfId="14269"/>
    <cellStyle name="60% - Акцент1 2 2 48" xfId="14490"/>
    <cellStyle name="60% - Акцент1 2 2 49" xfId="14710"/>
    <cellStyle name="60% - Акцент1 2 2 5" xfId="5933"/>
    <cellStyle name="60% - Акцент1 2 2 50" xfId="14919"/>
    <cellStyle name="60% - Акцент1 2 2 51" xfId="15115"/>
    <cellStyle name="60% - Акцент1 2 2 52" xfId="15549"/>
    <cellStyle name="60% - Акцент1 2 2 53" xfId="15607"/>
    <cellStyle name="60% - Акцент1 2 2 54" xfId="15683"/>
    <cellStyle name="60% - Акцент1 2 2 6" xfId="5661"/>
    <cellStyle name="60% - Акцент1 2 2 7" xfId="5978"/>
    <cellStyle name="60% - Акцент1 2 2 8" xfId="5589"/>
    <cellStyle name="60% - Акцент1 2 2 9" xfId="6075"/>
    <cellStyle name="60% - Акцент1 2 20" xfId="6706"/>
    <cellStyle name="60% — акцент1 2 20" xfId="8859"/>
    <cellStyle name="60% - Акцент1 2 21" xfId="6903"/>
    <cellStyle name="60% — акцент1 2 21" xfId="9103"/>
    <cellStyle name="60% - Акцент1 2 22" xfId="7132"/>
    <cellStyle name="60% — акцент1 2 22" xfId="9169"/>
    <cellStyle name="60% - Акцент1 2 23" xfId="7345"/>
    <cellStyle name="60% — акцент1 2 23" xfId="9302"/>
    <cellStyle name="60% - Акцент1 2 24" xfId="7572"/>
    <cellStyle name="60% — акцент1 2 24" xfId="9393"/>
    <cellStyle name="60% - Акцент1 2 25" xfId="7795"/>
    <cellStyle name="60% — акцент1 2 25" xfId="9481"/>
    <cellStyle name="60% - Акцент1 2 26" xfId="8017"/>
    <cellStyle name="60% — акцент1 2 26" xfId="9567"/>
    <cellStyle name="60% - Акцент1 2 27" xfId="8226"/>
    <cellStyle name="60% — акцент1 2 27" xfId="9256"/>
    <cellStyle name="60% - Акцент1 2 28" xfId="8423"/>
    <cellStyle name="60% — акцент1 2 28" xfId="9695"/>
    <cellStyle name="60% - Акцент1 2 29" xfId="8858"/>
    <cellStyle name="60% — акцент1 2 29" xfId="10026"/>
    <cellStyle name="60% - Акцент1 2 3" xfId="1958"/>
    <cellStyle name="60% — акцент1 2 3" xfId="5694"/>
    <cellStyle name="60% - Акцент1 2 3 10" xfId="6692"/>
    <cellStyle name="60% - Акцент1 2 3 11" xfId="6887"/>
    <cellStyle name="60% - Акцент1 2 3 12" xfId="7128"/>
    <cellStyle name="60% - Акцент1 2 3 13" xfId="7341"/>
    <cellStyle name="60% - Акцент1 2 3 14" xfId="7568"/>
    <cellStyle name="60% - Акцент1 2 3 15" xfId="7791"/>
    <cellStyle name="60% - Акцент1 2 3 16" xfId="8013"/>
    <cellStyle name="60% - Акцент1 2 3 17" xfId="8222"/>
    <cellStyle name="60% - Акцент1 2 3 18" xfId="8419"/>
    <cellStyle name="60% - Акцент1 2 3 19" xfId="10029"/>
    <cellStyle name="60% - Акцент1 2 3 2" xfId="4793"/>
    <cellStyle name="60% - Акцент1 2 3 20" xfId="10810"/>
    <cellStyle name="60% - Акцент1 2 3 21" xfId="11046"/>
    <cellStyle name="60% - Акцент1 2 3 22" xfId="10440"/>
    <cellStyle name="60% - Акцент1 2 3 23" xfId="11227"/>
    <cellStyle name="60% - Акцент1 2 3 24" xfId="11462"/>
    <cellStyle name="60% - Акцент1 2 3 25" xfId="11697"/>
    <cellStyle name="60% - Акцент1 2 3 26" xfId="11932"/>
    <cellStyle name="60% - Акцент1 2 3 27" xfId="12167"/>
    <cellStyle name="60% - Акцент1 2 3 28" xfId="12402"/>
    <cellStyle name="60% - Акцент1 2 3 29" xfId="12637"/>
    <cellStyle name="60% - Акцент1 2 3 3" xfId="5932"/>
    <cellStyle name="60% - Акцент1 2 3 30" xfId="12872"/>
    <cellStyle name="60% - Акцент1 2 3 31" xfId="13107"/>
    <cellStyle name="60% - Акцент1 2 3 32" xfId="13342"/>
    <cellStyle name="60% - Акцент1 2 3 33" xfId="13577"/>
    <cellStyle name="60% - Акцент1 2 3 34" xfId="13811"/>
    <cellStyle name="60% - Акцент1 2 3 35" xfId="14040"/>
    <cellStyle name="60% - Акцент1 2 3 36" xfId="14268"/>
    <cellStyle name="60% - Акцент1 2 3 37" xfId="14489"/>
    <cellStyle name="60% - Акцент1 2 3 38" xfId="14709"/>
    <cellStyle name="60% - Акцент1 2 3 39" xfId="14905"/>
    <cellStyle name="60% - Акцент1 2 3 4" xfId="5662"/>
    <cellStyle name="60% - Акцент1 2 3 40" xfId="15114"/>
    <cellStyle name="60% - Акцент1 2 3 5" xfId="5975"/>
    <cellStyle name="60% - Акцент1 2 3 6" xfId="5590"/>
    <cellStyle name="60% - Акцент1 2 3 7" xfId="6074"/>
    <cellStyle name="60% - Акцент1 2 3 8" xfId="5344"/>
    <cellStyle name="60% - Акцент1 2 3 9" xfId="6348"/>
    <cellStyle name="60% - Акцент1 2 30" xfId="9102"/>
    <cellStyle name="60% — акцент1 2 30" xfId="10807"/>
    <cellStyle name="60% - Акцент1 2 31" xfId="9170"/>
    <cellStyle name="60% — акцент1 2 31" xfId="11049"/>
    <cellStyle name="60% - Акцент1 2 32" xfId="9303"/>
    <cellStyle name="60% — акцент1 2 32" xfId="10451"/>
    <cellStyle name="60% - Акцент1 2 33" xfId="9394"/>
    <cellStyle name="60% — акцент1 2 33" xfId="11230"/>
    <cellStyle name="60% - Акцент1 2 34" xfId="9482"/>
    <cellStyle name="60% — акцент1 2 34" xfId="11465"/>
    <cellStyle name="60% - Акцент1 2 35" xfId="9568"/>
    <cellStyle name="60% — акцент1 2 35" xfId="11700"/>
    <cellStyle name="60% - Акцент1 2 36" xfId="9257"/>
    <cellStyle name="60% — акцент1 2 36" xfId="11935"/>
    <cellStyle name="60% - Акцент1 2 37" xfId="9696"/>
    <cellStyle name="60% — акцент1 2 37" xfId="12170"/>
    <cellStyle name="60% - Акцент1 2 38" xfId="10025"/>
    <cellStyle name="60% — акцент1 2 38" xfId="12405"/>
    <cellStyle name="60% - Акцент1 2 39" xfId="10806"/>
    <cellStyle name="60% — акцент1 2 39" xfId="12640"/>
    <cellStyle name="60% - Акцент1 2 4" xfId="1959"/>
    <cellStyle name="60% — акцент1 2 4" xfId="5935"/>
    <cellStyle name="60% - Акцент1 2 4 10" xfId="6886"/>
    <cellStyle name="60% - Акцент1 2 4 11" xfId="7114"/>
    <cellStyle name="60% - Акцент1 2 4 12" xfId="7327"/>
    <cellStyle name="60% - Акцент1 2 4 13" xfId="7554"/>
    <cellStyle name="60% - Акцент1 2 4 14" xfId="7777"/>
    <cellStyle name="60% - Акцент1 2 4 15" xfId="7999"/>
    <cellStyle name="60% - Акцент1 2 4 16" xfId="8208"/>
    <cellStyle name="60% - Акцент1 2 4 17" xfId="8405"/>
    <cellStyle name="60% - Акцент1 2 4 18" xfId="10030"/>
    <cellStyle name="60% - Акцент1 2 4 19" xfId="10811"/>
    <cellStyle name="60% - Акцент1 2 4 2" xfId="4794"/>
    <cellStyle name="60% - Акцент1 2 4 20" xfId="11045"/>
    <cellStyle name="60% - Акцент1 2 4 21" xfId="10379"/>
    <cellStyle name="60% - Акцент1 2 4 22" xfId="11213"/>
    <cellStyle name="60% - Акцент1 2 4 23" xfId="11448"/>
    <cellStyle name="60% - Акцент1 2 4 24" xfId="11683"/>
    <cellStyle name="60% - Акцент1 2 4 25" xfId="11918"/>
    <cellStyle name="60% - Акцент1 2 4 26" xfId="12153"/>
    <cellStyle name="60% - Акцент1 2 4 27" xfId="12388"/>
    <cellStyle name="60% - Акцент1 2 4 28" xfId="12623"/>
    <cellStyle name="60% - Акцент1 2 4 29" xfId="12858"/>
    <cellStyle name="60% - Акцент1 2 4 3" xfId="5663"/>
    <cellStyle name="60% - Акцент1 2 4 30" xfId="13093"/>
    <cellStyle name="60% - Акцент1 2 4 31" xfId="13328"/>
    <cellStyle name="60% - Акцент1 2 4 32" xfId="13563"/>
    <cellStyle name="60% - Акцент1 2 4 33" xfId="13797"/>
    <cellStyle name="60% - Акцент1 2 4 34" xfId="14026"/>
    <cellStyle name="60% - Акцент1 2 4 35" xfId="14254"/>
    <cellStyle name="60% - Акцент1 2 4 36" xfId="14475"/>
    <cellStyle name="60% - Акцент1 2 4 37" xfId="14695"/>
    <cellStyle name="60% - Акцент1 2 4 38" xfId="14904"/>
    <cellStyle name="60% - Акцент1 2 4 39" xfId="15113"/>
    <cellStyle name="60% - Акцент1 2 4 4" xfId="5974"/>
    <cellStyle name="60% - Акцент1 2 4 5" xfId="5591"/>
    <cellStyle name="60% - Акцент1 2 4 6" xfId="6070"/>
    <cellStyle name="60% - Акцент1 2 4 7" xfId="5341"/>
    <cellStyle name="60% - Акцент1 2 4 8" xfId="6347"/>
    <cellStyle name="60% - Акцент1 2 4 9" xfId="6690"/>
    <cellStyle name="60% - Акцент1 2 40" xfId="11050"/>
    <cellStyle name="60% — акцент1 2 40" xfId="12875"/>
    <cellStyle name="60% - Акцент1 2 41" xfId="10453"/>
    <cellStyle name="60% — акцент1 2 41" xfId="13110"/>
    <cellStyle name="60% - Акцент1 2 42" xfId="11231"/>
    <cellStyle name="60% — акцент1 2 42" xfId="13345"/>
    <cellStyle name="60% - Акцент1 2 43" xfId="11466"/>
    <cellStyle name="60% — акцент1 2 43" xfId="13580"/>
    <cellStyle name="60% - Акцент1 2 44" xfId="11701"/>
    <cellStyle name="60% — акцент1 2 44" xfId="13814"/>
    <cellStyle name="60% - Акцент1 2 45" xfId="11936"/>
    <cellStyle name="60% — акцент1 2 45" xfId="14043"/>
    <cellStyle name="60% - Акцент1 2 46" xfId="12171"/>
    <cellStyle name="60% — акцент1 2 46" xfId="14271"/>
    <cellStyle name="60% - Акцент1 2 47" xfId="12406"/>
    <cellStyle name="60% — акцент1 2 47" xfId="14492"/>
    <cellStyle name="60% - Акцент1 2 48" xfId="12641"/>
    <cellStyle name="60% — акцент1 2 48" xfId="14712"/>
    <cellStyle name="60% - Акцент1 2 49" xfId="12876"/>
    <cellStyle name="60% — акцент1 2 49" xfId="14921"/>
    <cellStyle name="60% - Акцент1 2 5" xfId="1960"/>
    <cellStyle name="60% — акцент1 2 5" xfId="5658"/>
    <cellStyle name="60% - Акцент1 2 5 10" xfId="7113"/>
    <cellStyle name="60% - Акцент1 2 5 11" xfId="7326"/>
    <cellStyle name="60% - Акцент1 2 5 12" xfId="7553"/>
    <cellStyle name="60% - Акцент1 2 5 13" xfId="7776"/>
    <cellStyle name="60% - Акцент1 2 5 14" xfId="7998"/>
    <cellStyle name="60% - Акцент1 2 5 15" xfId="8207"/>
    <cellStyle name="60% - Акцент1 2 5 16" xfId="8404"/>
    <cellStyle name="60% - Акцент1 2 5 17" xfId="10031"/>
    <cellStyle name="60% - Акцент1 2 5 18" xfId="10812"/>
    <cellStyle name="60% - Акцент1 2 5 19" xfId="11044"/>
    <cellStyle name="60% - Акцент1 2 5 2" xfId="4795"/>
    <cellStyle name="60% - Акцент1 2 5 20" xfId="10377"/>
    <cellStyle name="60% - Акцент1 2 5 21" xfId="11212"/>
    <cellStyle name="60% - Акцент1 2 5 22" xfId="11447"/>
    <cellStyle name="60% - Акцент1 2 5 23" xfId="11682"/>
    <cellStyle name="60% - Акцент1 2 5 24" xfId="11917"/>
    <cellStyle name="60% - Акцент1 2 5 25" xfId="12152"/>
    <cellStyle name="60% - Акцент1 2 5 26" xfId="12387"/>
    <cellStyle name="60% - Акцент1 2 5 27" xfId="12622"/>
    <cellStyle name="60% - Акцент1 2 5 28" xfId="12857"/>
    <cellStyle name="60% - Акцент1 2 5 29" xfId="13092"/>
    <cellStyle name="60% - Акцент1 2 5 3" xfId="5973"/>
    <cellStyle name="60% - Акцент1 2 5 30" xfId="13327"/>
    <cellStyle name="60% - Акцент1 2 5 31" xfId="13562"/>
    <cellStyle name="60% - Акцент1 2 5 32" xfId="13796"/>
    <cellStyle name="60% - Акцент1 2 5 33" xfId="14025"/>
    <cellStyle name="60% - Акцент1 2 5 34" xfId="14253"/>
    <cellStyle name="60% - Акцент1 2 5 35" xfId="14474"/>
    <cellStyle name="60% - Акцент1 2 5 36" xfId="14694"/>
    <cellStyle name="60% - Акцент1 2 5 37" xfId="14903"/>
    <cellStyle name="60% - Акцент1 2 5 38" xfId="15099"/>
    <cellStyle name="60% - Акцент1 2 5 4" xfId="5592"/>
    <cellStyle name="60% - Акцент1 2 5 5" xfId="6061"/>
    <cellStyle name="60% - Акцент1 2 5 6" xfId="5338"/>
    <cellStyle name="60% - Акцент1 2 5 7" xfId="6346"/>
    <cellStyle name="60% - Акцент1 2 5 8" xfId="6689"/>
    <cellStyle name="60% - Акцент1 2 5 9" xfId="6885"/>
    <cellStyle name="60% - Акцент1 2 50" xfId="13111"/>
    <cellStyle name="60% — акцент1 2 50" xfId="15117"/>
    <cellStyle name="60% - Акцент1 2 51" xfId="13346"/>
    <cellStyle name="60% — акцент1 2 51" xfId="15548"/>
    <cellStyle name="60% - Акцент1 2 52" xfId="13581"/>
    <cellStyle name="60% — акцент1 2 52" xfId="15608"/>
    <cellStyle name="60% - Акцент1 2 53" xfId="13815"/>
    <cellStyle name="60% — акцент1 2 53" xfId="15684"/>
    <cellStyle name="60% - Акцент1 2 54" xfId="14044"/>
    <cellStyle name="60% - Акцент1 2 55" xfId="14272"/>
    <cellStyle name="60% - Акцент1 2 56" xfId="14493"/>
    <cellStyle name="60% - Акцент1 2 57" xfId="14713"/>
    <cellStyle name="60% - Акцент1 2 58" xfId="14922"/>
    <cellStyle name="60% - Акцент1 2 59" xfId="15118"/>
    <cellStyle name="60% - Акцент1 2 6" xfId="1961"/>
    <cellStyle name="60% — акцент1 2 6" xfId="5983"/>
    <cellStyle name="60% - Акцент1 2 6 10" xfId="7325"/>
    <cellStyle name="60% - Акцент1 2 6 11" xfId="7552"/>
    <cellStyle name="60% - Акцент1 2 6 12" xfId="7775"/>
    <cellStyle name="60% - Акцент1 2 6 13" xfId="7997"/>
    <cellStyle name="60% - Акцент1 2 6 14" xfId="8206"/>
    <cellStyle name="60% - Акцент1 2 6 15" xfId="8403"/>
    <cellStyle name="60% - Акцент1 2 6 16" xfId="10032"/>
    <cellStyle name="60% - Акцент1 2 6 17" xfId="10813"/>
    <cellStyle name="60% - Акцент1 2 6 18" xfId="11043"/>
    <cellStyle name="60% - Акцент1 2 6 19" xfId="10369"/>
    <cellStyle name="60% - Акцент1 2 6 2" xfId="4796"/>
    <cellStyle name="60% - Акцент1 2 6 20" xfId="11211"/>
    <cellStyle name="60% - Акцент1 2 6 21" xfId="11446"/>
    <cellStyle name="60% - Акцент1 2 6 22" xfId="11681"/>
    <cellStyle name="60% - Акцент1 2 6 23" xfId="11916"/>
    <cellStyle name="60% - Акцент1 2 6 24" xfId="12151"/>
    <cellStyle name="60% - Акцент1 2 6 25" xfId="12386"/>
    <cellStyle name="60% - Акцент1 2 6 26" xfId="12621"/>
    <cellStyle name="60% - Акцент1 2 6 27" xfId="12856"/>
    <cellStyle name="60% - Акцент1 2 6 28" xfId="13091"/>
    <cellStyle name="60% - Акцент1 2 6 29" xfId="13326"/>
    <cellStyle name="60% - Акцент1 2 6 3" xfId="5593"/>
    <cellStyle name="60% - Акцент1 2 6 30" xfId="13561"/>
    <cellStyle name="60% - Акцент1 2 6 31" xfId="13795"/>
    <cellStyle name="60% - Акцент1 2 6 32" xfId="14024"/>
    <cellStyle name="60% - Акцент1 2 6 33" xfId="14252"/>
    <cellStyle name="60% - Акцент1 2 6 34" xfId="14473"/>
    <cellStyle name="60% - Акцент1 2 6 35" xfId="14693"/>
    <cellStyle name="60% - Акцент1 2 6 36" xfId="14902"/>
    <cellStyle name="60% - Акцент1 2 6 37" xfId="15098"/>
    <cellStyle name="60% - Акцент1 2 6 4" xfId="6060"/>
    <cellStyle name="60% - Акцент1 2 6 5" xfId="5336"/>
    <cellStyle name="60% - Акцент1 2 6 6" xfId="6341"/>
    <cellStyle name="60% - Акцент1 2 6 7" xfId="6688"/>
    <cellStyle name="60% - Акцент1 2 6 8" xfId="6884"/>
    <cellStyle name="60% - Акцент1 2 6 9" xfId="7112"/>
    <cellStyle name="60% - Акцент1 2 60" xfId="15547"/>
    <cellStyle name="60% - Акцент1 2 61" xfId="15609"/>
    <cellStyle name="60% - Акцент1 2 62" xfId="15685"/>
    <cellStyle name="60% - Акцент1 2 7" xfId="1962"/>
    <cellStyle name="60% — акцент1 2 7" xfId="5585"/>
    <cellStyle name="60% - Акцент1 2 7 10" xfId="7551"/>
    <cellStyle name="60% - Акцент1 2 7 11" xfId="7774"/>
    <cellStyle name="60% - Акцент1 2 7 12" xfId="7996"/>
    <cellStyle name="60% - Акцент1 2 7 13" xfId="8205"/>
    <cellStyle name="60% - Акцент1 2 7 14" xfId="8402"/>
    <cellStyle name="60% - Акцент1 2 7 15" xfId="10033"/>
    <cellStyle name="60% - Акцент1 2 7 16" xfId="10814"/>
    <cellStyle name="60% - Акцент1 2 7 17" xfId="11042"/>
    <cellStyle name="60% - Акцент1 2 7 18" xfId="10367"/>
    <cellStyle name="60% - Акцент1 2 7 19" xfId="11210"/>
    <cellStyle name="60% - Акцент1 2 7 2" xfId="4797"/>
    <cellStyle name="60% - Акцент1 2 7 20" xfId="11445"/>
    <cellStyle name="60% - Акцент1 2 7 21" xfId="11680"/>
    <cellStyle name="60% - Акцент1 2 7 22" xfId="11915"/>
    <cellStyle name="60% - Акцент1 2 7 23" xfId="12150"/>
    <cellStyle name="60% - Акцент1 2 7 24" xfId="12385"/>
    <cellStyle name="60% - Акцент1 2 7 25" xfId="12620"/>
    <cellStyle name="60% - Акцент1 2 7 26" xfId="12855"/>
    <cellStyle name="60% - Акцент1 2 7 27" xfId="13090"/>
    <cellStyle name="60% - Акцент1 2 7 28" xfId="13325"/>
    <cellStyle name="60% - Акцент1 2 7 29" xfId="13560"/>
    <cellStyle name="60% - Акцент1 2 7 3" xfId="6059"/>
    <cellStyle name="60% - Акцент1 2 7 30" xfId="13794"/>
    <cellStyle name="60% - Акцент1 2 7 31" xfId="14023"/>
    <cellStyle name="60% - Акцент1 2 7 32" xfId="14251"/>
    <cellStyle name="60% - Акцент1 2 7 33" xfId="14472"/>
    <cellStyle name="60% - Акцент1 2 7 34" xfId="14692"/>
    <cellStyle name="60% - Акцент1 2 7 35" xfId="14901"/>
    <cellStyle name="60% - Акцент1 2 7 36" xfId="15097"/>
    <cellStyle name="60% - Акцент1 2 7 4" xfId="5335"/>
    <cellStyle name="60% - Акцент1 2 7 5" xfId="6327"/>
    <cellStyle name="60% - Акцент1 2 7 6" xfId="6687"/>
    <cellStyle name="60% - Акцент1 2 7 7" xfId="6883"/>
    <cellStyle name="60% - Акцент1 2 7 8" xfId="7111"/>
    <cellStyle name="60% - Акцент1 2 7 9" xfId="7324"/>
    <cellStyle name="60% - Акцент1 2 8" xfId="1963"/>
    <cellStyle name="60% — акцент1 2 8" xfId="6077"/>
    <cellStyle name="60% - Акцент1 2 8 10" xfId="7773"/>
    <cellStyle name="60% - Акцент1 2 8 11" xfId="7995"/>
    <cellStyle name="60% - Акцент1 2 8 12" xfId="8204"/>
    <cellStyle name="60% - Акцент1 2 8 13" xfId="8401"/>
    <cellStyle name="60% - Акцент1 2 8 14" xfId="10034"/>
    <cellStyle name="60% - Акцент1 2 8 15" xfId="10815"/>
    <cellStyle name="60% - Акцент1 2 8 16" xfId="11041"/>
    <cellStyle name="60% - Акцент1 2 8 17" xfId="10366"/>
    <cellStyle name="60% - Акцент1 2 8 18" xfId="11209"/>
    <cellStyle name="60% - Акцент1 2 8 19" xfId="11444"/>
    <cellStyle name="60% - Акцент1 2 8 2" xfId="4798"/>
    <cellStyle name="60% - Акцент1 2 8 20" xfId="11679"/>
    <cellStyle name="60% - Акцент1 2 8 21" xfId="11914"/>
    <cellStyle name="60% - Акцент1 2 8 22" xfId="12149"/>
    <cellStyle name="60% - Акцент1 2 8 23" xfId="12384"/>
    <cellStyle name="60% - Акцент1 2 8 24" xfId="12619"/>
    <cellStyle name="60% - Акцент1 2 8 25" xfId="12854"/>
    <cellStyle name="60% - Акцент1 2 8 26" xfId="13089"/>
    <cellStyle name="60% - Акцент1 2 8 27" xfId="13324"/>
    <cellStyle name="60% - Акцент1 2 8 28" xfId="13559"/>
    <cellStyle name="60% - Акцент1 2 8 29" xfId="13793"/>
    <cellStyle name="60% - Акцент1 2 8 3" xfId="5334"/>
    <cellStyle name="60% - Акцент1 2 8 30" xfId="14022"/>
    <cellStyle name="60% - Акцент1 2 8 31" xfId="14250"/>
    <cellStyle name="60% - Акцент1 2 8 32" xfId="14471"/>
    <cellStyle name="60% - Акцент1 2 8 33" xfId="14691"/>
    <cellStyle name="60% - Акцент1 2 8 34" xfId="14900"/>
    <cellStyle name="60% - Акцент1 2 8 35" xfId="15096"/>
    <cellStyle name="60% - Акцент1 2 8 4" xfId="6326"/>
    <cellStyle name="60% - Акцент1 2 8 5" xfId="6686"/>
    <cellStyle name="60% - Акцент1 2 8 6" xfId="6882"/>
    <cellStyle name="60% - Акцент1 2 8 7" xfId="7110"/>
    <cellStyle name="60% - Акцент1 2 8 8" xfId="7323"/>
    <cellStyle name="60% - Акцент1 2 8 9" xfId="7550"/>
    <cellStyle name="60% - Акцент1 2 9" xfId="1964"/>
    <cellStyle name="60% — акцент1 2 9" xfId="6209"/>
    <cellStyle name="60% - Акцент1 2 9 10" xfId="7994"/>
    <cellStyle name="60% - Акцент1 2 9 11" xfId="8203"/>
    <cellStyle name="60% - Акцент1 2 9 12" xfId="8400"/>
    <cellStyle name="60% - Акцент1 2 9 13" xfId="10035"/>
    <cellStyle name="60% - Акцент1 2 9 14" xfId="10816"/>
    <cellStyle name="60% - Акцент1 2 9 15" xfId="11040"/>
    <cellStyle name="60% - Акцент1 2 9 16" xfId="10358"/>
    <cellStyle name="60% - Акцент1 2 9 17" xfId="11208"/>
    <cellStyle name="60% - Акцент1 2 9 18" xfId="11443"/>
    <cellStyle name="60% - Акцент1 2 9 19" xfId="11678"/>
    <cellStyle name="60% - Акцент1 2 9 2" xfId="4799"/>
    <cellStyle name="60% - Акцент1 2 9 20" xfId="11913"/>
    <cellStyle name="60% - Акцент1 2 9 21" xfId="12148"/>
    <cellStyle name="60% - Акцент1 2 9 22" xfId="12383"/>
    <cellStyle name="60% - Акцент1 2 9 23" xfId="12618"/>
    <cellStyle name="60% - Акцент1 2 9 24" xfId="12853"/>
    <cellStyle name="60% - Акцент1 2 9 25" xfId="13088"/>
    <cellStyle name="60% - Акцент1 2 9 26" xfId="13323"/>
    <cellStyle name="60% - Акцент1 2 9 27" xfId="13558"/>
    <cellStyle name="60% - Акцент1 2 9 28" xfId="13792"/>
    <cellStyle name="60% - Акцент1 2 9 29" xfId="14021"/>
    <cellStyle name="60% - Акцент1 2 9 3" xfId="6324"/>
    <cellStyle name="60% - Акцент1 2 9 30" xfId="14249"/>
    <cellStyle name="60% - Акцент1 2 9 31" xfId="14470"/>
    <cellStyle name="60% - Акцент1 2 9 32" xfId="14690"/>
    <cellStyle name="60% - Акцент1 2 9 33" xfId="14899"/>
    <cellStyle name="60% - Акцент1 2 9 34" xfId="15095"/>
    <cellStyle name="60% - Акцент1 2 9 4" xfId="6685"/>
    <cellStyle name="60% - Акцент1 2 9 5" xfId="6881"/>
    <cellStyle name="60% - Акцент1 2 9 6" xfId="7109"/>
    <cellStyle name="60% - Акцент1 2 9 7" xfId="7322"/>
    <cellStyle name="60% - Акцент1 2 9 8" xfId="7549"/>
    <cellStyle name="60% - Акцент1 2 9 9" xfId="7772"/>
    <cellStyle name="60% - Акцент1 2_МФ тепловой баланс 2015 дубль 3" xfId="1965"/>
    <cellStyle name="60% — акцент1 20" xfId="1966"/>
    <cellStyle name="60% — акцент1 21" xfId="1967"/>
    <cellStyle name="60% — акцент1 22" xfId="4788"/>
    <cellStyle name="60% — акцент1 23" xfId="5692"/>
    <cellStyle name="60% — акцент1 24" xfId="5937"/>
    <cellStyle name="60% — акцент1 25" xfId="5656"/>
    <cellStyle name="60% — акцент1 26" xfId="5985"/>
    <cellStyle name="60% — акцент1 27" xfId="5580"/>
    <cellStyle name="60% — акцент1 28" xfId="6080"/>
    <cellStyle name="60% — акцент1 29" xfId="6216"/>
    <cellStyle name="60% - Акцент1 3" xfId="1968"/>
    <cellStyle name="60% — акцент1 3" xfId="1969"/>
    <cellStyle name="60% - Акцент1 3 10" xfId="1970"/>
    <cellStyle name="60% - Акцент1 3 10 2" xfId="4801"/>
    <cellStyle name="60% - Акцент1 3 10 3" xfId="10037"/>
    <cellStyle name="60% - Акцент1 3 11" xfId="1971"/>
    <cellStyle name="60% - Акцент1 3 12" xfId="4800"/>
    <cellStyle name="60% - Акцент1 3 13" xfId="5704"/>
    <cellStyle name="60% - Акцент1 3 14" xfId="5925"/>
    <cellStyle name="60% - Акцент1 3 15" xfId="5669"/>
    <cellStyle name="60% - Акцент1 3 16" xfId="5967"/>
    <cellStyle name="60% - Акцент1 3 17" xfId="5601"/>
    <cellStyle name="60% - Акцент1 3 18" xfId="6054"/>
    <cellStyle name="60% - Акцент1 3 19" xfId="5332"/>
    <cellStyle name="60% - Акцент1 3 2" xfId="1972"/>
    <cellStyle name="60% - Акцент1 3 2 2" xfId="4802"/>
    <cellStyle name="60% - Акцент1 3 2 3" xfId="8862"/>
    <cellStyle name="60% - Акцент1 3 20" xfId="6322"/>
    <cellStyle name="60% - Акцент1 3 21" xfId="6684"/>
    <cellStyle name="60% - Акцент1 3 22" xfId="6877"/>
    <cellStyle name="60% - Акцент1 3 23" xfId="7108"/>
    <cellStyle name="60% - Акцент1 3 24" xfId="7321"/>
    <cellStyle name="60% - Акцент1 3 25" xfId="7548"/>
    <cellStyle name="60% - Акцент1 3 26" xfId="7771"/>
    <cellStyle name="60% - Акцент1 3 27" xfId="7993"/>
    <cellStyle name="60% - Акцент1 3 28" xfId="8202"/>
    <cellStyle name="60% - Акцент1 3 29" xfId="8399"/>
    <cellStyle name="60% - Акцент1 3 3" xfId="1973"/>
    <cellStyle name="60% - Акцент1 3 3 2" xfId="4803"/>
    <cellStyle name="60% - Акцент1 3 3 3" xfId="10039"/>
    <cellStyle name="60% - Акцент1 3 30" xfId="8861"/>
    <cellStyle name="60% - Акцент1 3 31" xfId="9105"/>
    <cellStyle name="60% - Акцент1 3 32" xfId="9167"/>
    <cellStyle name="60% - Акцент1 3 33" xfId="9300"/>
    <cellStyle name="60% - Акцент1 3 34" xfId="9391"/>
    <cellStyle name="60% - Акцент1 3 35" xfId="9479"/>
    <cellStyle name="60% - Акцент1 3 36" xfId="9565"/>
    <cellStyle name="60% - Акцент1 3 37" xfId="9254"/>
    <cellStyle name="60% - Акцент1 3 38" xfId="9693"/>
    <cellStyle name="60% - Акцент1 3 39" xfId="10036"/>
    <cellStyle name="60% - Акцент1 3 4" xfId="1974"/>
    <cellStyle name="60% - Акцент1 3 4 2" xfId="4804"/>
    <cellStyle name="60% - Акцент1 3 4 3" xfId="10040"/>
    <cellStyle name="60% - Акцент1 3 40" xfId="10817"/>
    <cellStyle name="60% - Акцент1 3 41" xfId="11039"/>
    <cellStyle name="60% - Акцент1 3 42" xfId="10356"/>
    <cellStyle name="60% - Акцент1 3 43" xfId="11207"/>
    <cellStyle name="60% - Акцент1 3 44" xfId="11442"/>
    <cellStyle name="60% - Акцент1 3 45" xfId="11677"/>
    <cellStyle name="60% - Акцент1 3 46" xfId="11912"/>
    <cellStyle name="60% - Акцент1 3 47" xfId="12147"/>
    <cellStyle name="60% - Акцент1 3 48" xfId="12382"/>
    <cellStyle name="60% - Акцент1 3 49" xfId="12617"/>
    <cellStyle name="60% - Акцент1 3 5" xfId="1975"/>
    <cellStyle name="60% - Акцент1 3 5 2" xfId="4805"/>
    <cellStyle name="60% - Акцент1 3 5 3" xfId="10041"/>
    <cellStyle name="60% - Акцент1 3 50" xfId="12852"/>
    <cellStyle name="60% - Акцент1 3 51" xfId="13087"/>
    <cellStyle name="60% - Акцент1 3 52" xfId="13322"/>
    <cellStyle name="60% - Акцент1 3 53" xfId="13557"/>
    <cellStyle name="60% - Акцент1 3 54" xfId="13791"/>
    <cellStyle name="60% - Акцент1 3 55" xfId="14020"/>
    <cellStyle name="60% - Акцент1 3 56" xfId="14248"/>
    <cellStyle name="60% - Акцент1 3 57" xfId="14469"/>
    <cellStyle name="60% - Акцент1 3 58" xfId="14689"/>
    <cellStyle name="60% - Акцент1 3 59" xfId="14898"/>
    <cellStyle name="60% - Акцент1 3 6" xfId="1976"/>
    <cellStyle name="60% - Акцент1 3 6 2" xfId="4806"/>
    <cellStyle name="60% - Акцент1 3 6 3" xfId="10042"/>
    <cellStyle name="60% - Акцент1 3 60" xfId="15094"/>
    <cellStyle name="60% - Акцент1 3 61" xfId="15550"/>
    <cellStyle name="60% - Акцент1 3 62" xfId="15606"/>
    <cellStyle name="60% - Акцент1 3 63" xfId="15682"/>
    <cellStyle name="60% - Акцент1 3 7" xfId="1977"/>
    <cellStyle name="60% - Акцент1 3 7 2" xfId="4807"/>
    <cellStyle name="60% - Акцент1 3 7 3" xfId="10043"/>
    <cellStyle name="60% - Акцент1 3 8" xfId="1978"/>
    <cellStyle name="60% - Акцент1 3 8 2" xfId="4808"/>
    <cellStyle name="60% - Акцент1 3 8 3" xfId="10044"/>
    <cellStyle name="60% - Акцент1 3 9" xfId="1979"/>
    <cellStyle name="60% - Акцент1 3 9 2" xfId="4809"/>
    <cellStyle name="60% - Акцент1 3 9 3" xfId="10045"/>
    <cellStyle name="60% - Акцент1 3_МФ тепловой баланс 2015 дубль 3" xfId="1980"/>
    <cellStyle name="60% — акцент1 30" xfId="6360"/>
    <cellStyle name="60% — акцент1 31" xfId="6707"/>
    <cellStyle name="60% — акцент1 32" xfId="6904"/>
    <cellStyle name="60% — акцент1 33" xfId="7133"/>
    <cellStyle name="60% — акцент1 34" xfId="7346"/>
    <cellStyle name="60% — акцент1 35" xfId="7573"/>
    <cellStyle name="60% — акцент1 36" xfId="7796"/>
    <cellStyle name="60% — акцент1 37" xfId="8018"/>
    <cellStyle name="60% — акцент1 38" xfId="8227"/>
    <cellStyle name="60% — акцент1 39" xfId="8424"/>
    <cellStyle name="60% - Акцент1 4" xfId="1981"/>
    <cellStyle name="60% — акцент1 4" xfId="1982"/>
    <cellStyle name="60% - Акцент1 4 2" xfId="1983"/>
    <cellStyle name="60% - Акцент1 4_МФ тепловой баланс 2015 дубль 3" xfId="1984"/>
    <cellStyle name="60% — акцент1 40" xfId="8857"/>
    <cellStyle name="60% — акцент1 41" xfId="9101"/>
    <cellStyle name="60% — акцент1 42" xfId="9171"/>
    <cellStyle name="60% — акцент1 43" xfId="9304"/>
    <cellStyle name="60% — акцент1 44" xfId="9395"/>
    <cellStyle name="60% — акцент1 45" xfId="9483"/>
    <cellStyle name="60% — акцент1 46" xfId="9569"/>
    <cellStyle name="60% — акцент1 47" xfId="9258"/>
    <cellStyle name="60% — акцент1 48" xfId="9697"/>
    <cellStyle name="60% — акцент1 49" xfId="10024"/>
    <cellStyle name="60% - Акцент1 5" xfId="1985"/>
    <cellStyle name="60% — акцент1 5" xfId="1986"/>
    <cellStyle name="60% - Акцент1 5 2" xfId="1987"/>
    <cellStyle name="60% - Акцент1 5_МФ тепловой баланс 2015 дубль 3" xfId="1988"/>
    <cellStyle name="60% — акцент1 50" xfId="10805"/>
    <cellStyle name="60% — акцент1 51" xfId="11051"/>
    <cellStyle name="60% — акцент1 52" xfId="10461"/>
    <cellStyle name="60% — акцент1 53" xfId="11232"/>
    <cellStyle name="60% — акцент1 54" xfId="11467"/>
    <cellStyle name="60% — акцент1 55" xfId="11702"/>
    <cellStyle name="60% — акцент1 56" xfId="11937"/>
    <cellStyle name="60% — акцент1 57" xfId="12172"/>
    <cellStyle name="60% — акцент1 58" xfId="12407"/>
    <cellStyle name="60% — акцент1 59" xfId="12642"/>
    <cellStyle name="60% - Акцент1 6" xfId="1989"/>
    <cellStyle name="60% — акцент1 6" xfId="1990"/>
    <cellStyle name="60% - Акцент1 6 2" xfId="1991"/>
    <cellStyle name="60% - Акцент1 6_МФ тепловой баланс 2015 дубль 3" xfId="1992"/>
    <cellStyle name="60% — акцент1 60" xfId="12877"/>
    <cellStyle name="60% — акцент1 61" xfId="13112"/>
    <cellStyle name="60% — акцент1 62" xfId="13347"/>
    <cellStyle name="60% — акцент1 63" xfId="13582"/>
    <cellStyle name="60% — акцент1 64" xfId="13816"/>
    <cellStyle name="60% — акцент1 65" xfId="14045"/>
    <cellStyle name="60% — акцент1 66" xfId="14273"/>
    <cellStyle name="60% — акцент1 67" xfId="14494"/>
    <cellStyle name="60% — акцент1 68" xfId="14714"/>
    <cellStyle name="60% — акцент1 69" xfId="14923"/>
    <cellStyle name="60% - Акцент1 7" xfId="1993"/>
    <cellStyle name="60% — акцент1 7" xfId="1994"/>
    <cellStyle name="60% - Акцент1 7 2" xfId="1995"/>
    <cellStyle name="60% - Акцент1 7_МФ тепловой баланс 2015 дубль 3" xfId="1996"/>
    <cellStyle name="60% — акцент1 70" xfId="15120"/>
    <cellStyle name="60% — акцент1 71" xfId="15546"/>
    <cellStyle name="60% — акцент1 72" xfId="15610"/>
    <cellStyle name="60% — акцент1 73" xfId="15686"/>
    <cellStyle name="60% - Акцент1 8" xfId="1997"/>
    <cellStyle name="60% — акцент1 8" xfId="1998"/>
    <cellStyle name="60% - Акцент1 8 2" xfId="1999"/>
    <cellStyle name="60% - Акцент1 9" xfId="2000"/>
    <cellStyle name="60% — акцент1 9" xfId="2001"/>
    <cellStyle name="60% - Акцент1 9 2" xfId="2002"/>
    <cellStyle name="60% — акцент2" xfId="2003"/>
    <cellStyle name="60% - Акцент2 10" xfId="2004"/>
    <cellStyle name="60% — акцент2 10" xfId="2005"/>
    <cellStyle name="60% — акцент2 11" xfId="2006"/>
    <cellStyle name="60% — акцент2 12" xfId="2007"/>
    <cellStyle name="60% — акцент2 13" xfId="2008"/>
    <cellStyle name="60% — акцент2 14" xfId="2009"/>
    <cellStyle name="60% — акцент2 15" xfId="2010"/>
    <cellStyle name="60% — акцент2 16" xfId="2011"/>
    <cellStyle name="60% — акцент2 17" xfId="2012"/>
    <cellStyle name="60% — акцент2 18" xfId="2013"/>
    <cellStyle name="60% — акцент2 19" xfId="2014"/>
    <cellStyle name="60% - Акцент2 2" xfId="2015"/>
    <cellStyle name="60% — акцент2 2" xfId="2016"/>
    <cellStyle name="60% - Акцент2 2 10" xfId="2017"/>
    <cellStyle name="60% — акцент2 2 10" xfId="6195"/>
    <cellStyle name="60% - Акцент2 2 10 10" xfId="8172"/>
    <cellStyle name="60% - Акцент2 2 10 11" xfId="8369"/>
    <cellStyle name="60% - Акцент2 2 10 12" xfId="10049"/>
    <cellStyle name="60% - Акцент2 2 10 13" xfId="10830"/>
    <cellStyle name="60% - Акцент2 2 10 14" xfId="11026"/>
    <cellStyle name="60% - Акцент2 2 10 15" xfId="10190"/>
    <cellStyle name="60% - Акцент2 2 10 16" xfId="11168"/>
    <cellStyle name="60% - Акцент2 2 10 17" xfId="11403"/>
    <cellStyle name="60% - Акцент2 2 10 18" xfId="11638"/>
    <cellStyle name="60% - Акцент2 2 10 19" xfId="11873"/>
    <cellStyle name="60% - Акцент2 2 10 2" xfId="4813"/>
    <cellStyle name="60% - Акцент2 2 10 20" xfId="12108"/>
    <cellStyle name="60% - Акцент2 2 10 21" xfId="12343"/>
    <cellStyle name="60% - Акцент2 2 10 22" xfId="12578"/>
    <cellStyle name="60% - Акцент2 2 10 23" xfId="12813"/>
    <cellStyle name="60% - Акцент2 2 10 24" xfId="13048"/>
    <cellStyle name="60% - Акцент2 2 10 25" xfId="13283"/>
    <cellStyle name="60% - Акцент2 2 10 26" xfId="13518"/>
    <cellStyle name="60% - Акцент2 2 10 27" xfId="13753"/>
    <cellStyle name="60% - Акцент2 2 10 28" xfId="13987"/>
    <cellStyle name="60% - Акцент2 2 10 29" xfId="14213"/>
    <cellStyle name="60% - Акцент2 2 10 3" xfId="6497"/>
    <cellStyle name="60% - Акцент2 2 10 30" xfId="14437"/>
    <cellStyle name="60% - Акцент2 2 10 31" xfId="14659"/>
    <cellStyle name="60% - Акцент2 2 10 32" xfId="14868"/>
    <cellStyle name="60% - Акцент2 2 10 33" xfId="15064"/>
    <cellStyle name="60% - Акцент2 2 10 4" xfId="6843"/>
    <cellStyle name="60% - Акцент2 2 10 5" xfId="7069"/>
    <cellStyle name="60% - Акцент2 2 10 6" xfId="7287"/>
    <cellStyle name="60% - Акцент2 2 10 7" xfId="7514"/>
    <cellStyle name="60% - Акцент2 2 10 8" xfId="7740"/>
    <cellStyle name="60% - Акцент2 2 10 9" xfId="7962"/>
    <cellStyle name="60% - Акцент2 2 11" xfId="4811"/>
    <cellStyle name="60% — акцент2 2 11" xfId="6503"/>
    <cellStyle name="60% - Акцент2 2 12" xfId="5715"/>
    <cellStyle name="60% — акцент2 2 12" xfId="6844"/>
    <cellStyle name="60% - Акцент2 2 13" xfId="5914"/>
    <cellStyle name="60% — акцент2 2 13" xfId="7070"/>
    <cellStyle name="60% - Акцент2 2 14" xfId="5685"/>
    <cellStyle name="60% — акцент2 2 14" xfId="7288"/>
    <cellStyle name="60% - Акцент2 2 15" xfId="5951"/>
    <cellStyle name="60% — акцент2 2 15" xfId="7515"/>
    <cellStyle name="60% - Акцент2 2 16" xfId="5621"/>
    <cellStyle name="60% — акцент2 2 16" xfId="7741"/>
    <cellStyle name="60% - Акцент2 2 17" xfId="6030"/>
    <cellStyle name="60% — акцент2 2 17" xfId="7963"/>
    <cellStyle name="60% - Акцент2 2 18" xfId="5485"/>
    <cellStyle name="60% — акцент2 2 18" xfId="8173"/>
    <cellStyle name="60% - Акцент2 2 19" xfId="6198"/>
    <cellStyle name="60% — акцент2 2 19" xfId="8370"/>
    <cellStyle name="60% - Акцент2 2 2" xfId="2018"/>
    <cellStyle name="60% — акцент2 2 2" xfId="4812"/>
    <cellStyle name="60% - Акцент2 2 2 10" xfId="5497"/>
    <cellStyle name="60% - Акцент2 2 2 11" xfId="6190"/>
    <cellStyle name="60% - Акцент2 2 2 12" xfId="6492"/>
    <cellStyle name="60% - Акцент2 2 2 13" xfId="6842"/>
    <cellStyle name="60% - Акцент2 2 2 14" xfId="7068"/>
    <cellStyle name="60% - Акцент2 2 2 15" xfId="7286"/>
    <cellStyle name="60% - Акцент2 2 2 16" xfId="7513"/>
    <cellStyle name="60% - Акцент2 2 2 17" xfId="7739"/>
    <cellStyle name="60% - Акцент2 2 2 18" xfId="7961"/>
    <cellStyle name="60% - Акцент2 2 2 19" xfId="8171"/>
    <cellStyle name="60% - Акцент2 2 2 2" xfId="2019"/>
    <cellStyle name="60% - Акцент2 2 2 20" xfId="8368"/>
    <cellStyle name="60% - Акцент2 2 2 21" xfId="8866"/>
    <cellStyle name="60% - Акцент2 2 2 22" xfId="9110"/>
    <cellStyle name="60% - Акцент2 2 2 23" xfId="9162"/>
    <cellStyle name="60% - Акцент2 2 2 24" xfId="9295"/>
    <cellStyle name="60% - Акцент2 2 2 25" xfId="9386"/>
    <cellStyle name="60% - Акцент2 2 2 26" xfId="9475"/>
    <cellStyle name="60% - Акцент2 2 2 27" xfId="9561"/>
    <cellStyle name="60% - Акцент2 2 2 28" xfId="9250"/>
    <cellStyle name="60% - Акцент2 2 2 29" xfId="9688"/>
    <cellStyle name="60% - Акцент2 2 2 3" xfId="4814"/>
    <cellStyle name="60% - Акцент2 2 2 30" xfId="10050"/>
    <cellStyle name="60% - Акцент2 2 2 31" xfId="10831"/>
    <cellStyle name="60% - Акцент2 2 2 32" xfId="11025"/>
    <cellStyle name="60% - Акцент2 2 2 33" xfId="10188"/>
    <cellStyle name="60% - Акцент2 2 2 34" xfId="11167"/>
    <cellStyle name="60% - Акцент2 2 2 35" xfId="11402"/>
    <cellStyle name="60% - Акцент2 2 2 36" xfId="11637"/>
    <cellStyle name="60% - Акцент2 2 2 37" xfId="11872"/>
    <cellStyle name="60% - Акцент2 2 2 38" xfId="12107"/>
    <cellStyle name="60% - Акцент2 2 2 39" xfId="12342"/>
    <cellStyle name="60% - Акцент2 2 2 4" xfId="5718"/>
    <cellStyle name="60% - Акцент2 2 2 40" xfId="12577"/>
    <cellStyle name="60% - Акцент2 2 2 41" xfId="12812"/>
    <cellStyle name="60% - Акцент2 2 2 42" xfId="13047"/>
    <cellStyle name="60% - Акцент2 2 2 43" xfId="13282"/>
    <cellStyle name="60% - Акцент2 2 2 44" xfId="13517"/>
    <cellStyle name="60% - Акцент2 2 2 45" xfId="13752"/>
    <cellStyle name="60% - Акцент2 2 2 46" xfId="13986"/>
    <cellStyle name="60% - Акцент2 2 2 47" xfId="14212"/>
    <cellStyle name="60% - Акцент2 2 2 48" xfId="14436"/>
    <cellStyle name="60% - Акцент2 2 2 49" xfId="14658"/>
    <cellStyle name="60% - Акцент2 2 2 5" xfId="5911"/>
    <cellStyle name="60% - Акцент2 2 2 50" xfId="14867"/>
    <cellStyle name="60% - Акцент2 2 2 51" xfId="15063"/>
    <cellStyle name="60% - Акцент2 2 2 52" xfId="15555"/>
    <cellStyle name="60% - Акцент2 2 2 53" xfId="15602"/>
    <cellStyle name="60% - Акцент2 2 2 54" xfId="15678"/>
    <cellStyle name="60% - Акцент2 2 2 6" xfId="5688"/>
    <cellStyle name="60% - Акцент2 2 2 7" xfId="5948"/>
    <cellStyle name="60% - Акцент2 2 2 8" xfId="5624"/>
    <cellStyle name="60% - Акцент2 2 2 9" xfId="6026"/>
    <cellStyle name="60% - Акцент2 2 20" xfId="6507"/>
    <cellStyle name="60% — акцент2 2 20" xfId="8865"/>
    <cellStyle name="60% - Акцент2 2 21" xfId="6845"/>
    <cellStyle name="60% — акцент2 2 21" xfId="9109"/>
    <cellStyle name="60% - Акцент2 2 22" xfId="7084"/>
    <cellStyle name="60% — акцент2 2 22" xfId="9163"/>
    <cellStyle name="60% - Акцент2 2 23" xfId="7302"/>
    <cellStyle name="60% — акцент2 2 23" xfId="9296"/>
    <cellStyle name="60% - Акцент2 2 24" xfId="7529"/>
    <cellStyle name="60% — акцент2 2 24" xfId="9387"/>
    <cellStyle name="60% - Акцент2 2 25" xfId="7755"/>
    <cellStyle name="60% — акцент2 2 25" xfId="9476"/>
    <cellStyle name="60% - Акцент2 2 26" xfId="7977"/>
    <cellStyle name="60% — акцент2 2 26" xfId="9562"/>
    <cellStyle name="60% - Акцент2 2 27" xfId="8187"/>
    <cellStyle name="60% — акцент2 2 27" xfId="9251"/>
    <cellStyle name="60% - Акцент2 2 28" xfId="8384"/>
    <cellStyle name="60% — акцент2 2 28" xfId="9689"/>
    <cellStyle name="60% - Акцент2 2 29" xfId="8864"/>
    <cellStyle name="60% — акцент2 2 29" xfId="10048"/>
    <cellStyle name="60% - Акцент2 2 3" xfId="2020"/>
    <cellStyle name="60% — акцент2 2 3" xfId="5716"/>
    <cellStyle name="60% - Акцент2 2 3 10" xfId="6481"/>
    <cellStyle name="60% - Акцент2 2 3 11" xfId="6841"/>
    <cellStyle name="60% - Акцент2 2 3 12" xfId="7067"/>
    <cellStyle name="60% - Акцент2 2 3 13" xfId="7285"/>
    <cellStyle name="60% - Акцент2 2 3 14" xfId="7512"/>
    <cellStyle name="60% - Акцент2 2 3 15" xfId="7738"/>
    <cellStyle name="60% - Акцент2 2 3 16" xfId="7960"/>
    <cellStyle name="60% - Акцент2 2 3 17" xfId="8170"/>
    <cellStyle name="60% - Акцент2 2 3 18" xfId="8367"/>
    <cellStyle name="60% - Акцент2 2 3 19" xfId="10051"/>
    <cellStyle name="60% - Акцент2 2 3 2" xfId="4815"/>
    <cellStyle name="60% - Акцент2 2 3 20" xfId="10832"/>
    <cellStyle name="60% - Акцент2 2 3 21" xfId="11024"/>
    <cellStyle name="60% - Акцент2 2 3 22" xfId="10180"/>
    <cellStyle name="60% - Акцент2 2 3 23" xfId="11166"/>
    <cellStyle name="60% - Акцент2 2 3 24" xfId="11401"/>
    <cellStyle name="60% - Акцент2 2 3 25" xfId="11636"/>
    <cellStyle name="60% - Акцент2 2 3 26" xfId="11871"/>
    <cellStyle name="60% - Акцент2 2 3 27" xfId="12106"/>
    <cellStyle name="60% - Акцент2 2 3 28" xfId="12341"/>
    <cellStyle name="60% - Акцент2 2 3 29" xfId="12576"/>
    <cellStyle name="60% - Акцент2 2 3 3" xfId="5910"/>
    <cellStyle name="60% - Акцент2 2 3 30" xfId="12811"/>
    <cellStyle name="60% - Акцент2 2 3 31" xfId="13046"/>
    <cellStyle name="60% - Акцент2 2 3 32" xfId="13281"/>
    <cellStyle name="60% - Акцент2 2 3 33" xfId="13516"/>
    <cellStyle name="60% - Акцент2 2 3 34" xfId="13751"/>
    <cellStyle name="60% - Акцент2 2 3 35" xfId="13985"/>
    <cellStyle name="60% - Акцент2 2 3 36" xfId="14211"/>
    <cellStyle name="60% - Акцент2 2 3 37" xfId="14435"/>
    <cellStyle name="60% - Акцент2 2 3 38" xfId="14657"/>
    <cellStyle name="60% - Акцент2 2 3 39" xfId="14866"/>
    <cellStyle name="60% - Акцент2 2 3 4" xfId="5689"/>
    <cellStyle name="60% - Акцент2 2 3 40" xfId="15062"/>
    <cellStyle name="60% - Акцент2 2 3 5" xfId="5946"/>
    <cellStyle name="60% - Акцент2 2 3 6" xfId="5632"/>
    <cellStyle name="60% - Акцент2 2 3 7" xfId="6025"/>
    <cellStyle name="60% - Акцент2 2 3 8" xfId="5499"/>
    <cellStyle name="60% - Акцент2 2 3 9" xfId="6184"/>
    <cellStyle name="60% - Акцент2 2 30" xfId="9108"/>
    <cellStyle name="60% — акцент2 2 30" xfId="10829"/>
    <cellStyle name="60% - Акцент2 2 31" xfId="9164"/>
    <cellStyle name="60% — акцент2 2 31" xfId="11027"/>
    <cellStyle name="60% - Акцент2 2 32" xfId="9297"/>
    <cellStyle name="60% — акцент2 2 32" xfId="10198"/>
    <cellStyle name="60% - Акцент2 2 33" xfId="9388"/>
    <cellStyle name="60% — акцент2 2 33" xfId="11169"/>
    <cellStyle name="60% - Акцент2 2 34" xfId="9477"/>
    <cellStyle name="60% — акцент2 2 34" xfId="11404"/>
    <cellStyle name="60% - Акцент2 2 35" xfId="9563"/>
    <cellStyle name="60% — акцент2 2 35" xfId="11639"/>
    <cellStyle name="60% - Акцент2 2 36" xfId="9252"/>
    <cellStyle name="60% — акцент2 2 36" xfId="11874"/>
    <cellStyle name="60% - Акцент2 2 37" xfId="9690"/>
    <cellStyle name="60% — акцент2 2 37" xfId="12109"/>
    <cellStyle name="60% - Акцент2 2 38" xfId="10047"/>
    <cellStyle name="60% — акцент2 2 38" xfId="12344"/>
    <cellStyle name="60% - Акцент2 2 39" xfId="10828"/>
    <cellStyle name="60% — акцент2 2 39" xfId="12579"/>
    <cellStyle name="60% - Акцент2 2 4" xfId="2021"/>
    <cellStyle name="60% — акцент2 2 4" xfId="5913"/>
    <cellStyle name="60% - Акцент2 2 4 10" xfId="6840"/>
    <cellStyle name="60% - Акцент2 2 4 11" xfId="7066"/>
    <cellStyle name="60% - Акцент2 2 4 12" xfId="7284"/>
    <cellStyle name="60% - Акцент2 2 4 13" xfId="7511"/>
    <cellStyle name="60% - Акцент2 2 4 14" xfId="7737"/>
    <cellStyle name="60% - Акцент2 2 4 15" xfId="7959"/>
    <cellStyle name="60% - Акцент2 2 4 16" xfId="8169"/>
    <cellStyle name="60% - Акцент2 2 4 17" xfId="8366"/>
    <cellStyle name="60% - Акцент2 2 4 18" xfId="10052"/>
    <cellStyle name="60% - Акцент2 2 4 19" xfId="10833"/>
    <cellStyle name="60% - Акцент2 2 4 2" xfId="4816"/>
    <cellStyle name="60% - Акцент2 2 4 20" xfId="11023"/>
    <cellStyle name="60% - Акцент2 2 4 21" xfId="10178"/>
    <cellStyle name="60% - Акцент2 2 4 22" xfId="11165"/>
    <cellStyle name="60% - Акцент2 2 4 23" xfId="11400"/>
    <cellStyle name="60% - Акцент2 2 4 24" xfId="11635"/>
    <cellStyle name="60% - Акцент2 2 4 25" xfId="11870"/>
    <cellStyle name="60% - Акцент2 2 4 26" xfId="12105"/>
    <cellStyle name="60% - Акцент2 2 4 27" xfId="12340"/>
    <cellStyle name="60% - Акцент2 2 4 28" xfId="12575"/>
    <cellStyle name="60% - Акцент2 2 4 29" xfId="12810"/>
    <cellStyle name="60% - Акцент2 2 4 3" xfId="5690"/>
    <cellStyle name="60% - Акцент2 2 4 30" xfId="13045"/>
    <cellStyle name="60% - Акцент2 2 4 31" xfId="13280"/>
    <cellStyle name="60% - Акцент2 2 4 32" xfId="13515"/>
    <cellStyle name="60% - Акцент2 2 4 33" xfId="13750"/>
    <cellStyle name="60% - Акцент2 2 4 34" xfId="13984"/>
    <cellStyle name="60% - Акцент2 2 4 35" xfId="14210"/>
    <cellStyle name="60% - Акцент2 2 4 36" xfId="14434"/>
    <cellStyle name="60% - Акцент2 2 4 37" xfId="14656"/>
    <cellStyle name="60% - Акцент2 2 4 38" xfId="14865"/>
    <cellStyle name="60% - Акцент2 2 4 39" xfId="15061"/>
    <cellStyle name="60% - Акцент2 2 4 4" xfId="5945"/>
    <cellStyle name="60% - Акцент2 2 4 5" xfId="5636"/>
    <cellStyle name="60% - Акцент2 2 4 6" xfId="6021"/>
    <cellStyle name="60% - Акцент2 2 4 7" xfId="5504"/>
    <cellStyle name="60% - Акцент2 2 4 8" xfId="6183"/>
    <cellStyle name="60% - Акцент2 2 4 9" xfId="6474"/>
    <cellStyle name="60% - Акцент2 2 40" xfId="11028"/>
    <cellStyle name="60% — акцент2 2 40" xfId="12814"/>
    <cellStyle name="60% - Акцент2 2 41" xfId="10253"/>
    <cellStyle name="60% — акцент2 2 41" xfId="13049"/>
    <cellStyle name="60% - Акцент2 2 42" xfId="11183"/>
    <cellStyle name="60% — акцент2 2 42" xfId="13284"/>
    <cellStyle name="60% - Акцент2 2 43" xfId="11418"/>
    <cellStyle name="60% — акцент2 2 43" xfId="13519"/>
    <cellStyle name="60% - Акцент2 2 44" xfId="11653"/>
    <cellStyle name="60% — акцент2 2 44" xfId="13754"/>
    <cellStyle name="60% - Акцент2 2 45" xfId="11888"/>
    <cellStyle name="60% — акцент2 2 45" xfId="13988"/>
    <cellStyle name="60% - Акцент2 2 46" xfId="12123"/>
    <cellStyle name="60% — акцент2 2 46" xfId="14214"/>
    <cellStyle name="60% - Акцент2 2 47" xfId="12358"/>
    <cellStyle name="60% — акцент2 2 47" xfId="14438"/>
    <cellStyle name="60% - Акцент2 2 48" xfId="12593"/>
    <cellStyle name="60% — акцент2 2 48" xfId="14660"/>
    <cellStyle name="60% - Акцент2 2 49" xfId="12828"/>
    <cellStyle name="60% — акцент2 2 49" xfId="14869"/>
    <cellStyle name="60% - Акцент2 2 5" xfId="2022"/>
    <cellStyle name="60% — акцент2 2 5" xfId="5686"/>
    <cellStyle name="60% - Акцент2 2 5 10" xfId="7065"/>
    <cellStyle name="60% - Акцент2 2 5 11" xfId="7283"/>
    <cellStyle name="60% - Акцент2 2 5 12" xfId="7510"/>
    <cellStyle name="60% - Акцент2 2 5 13" xfId="7736"/>
    <cellStyle name="60% - Акцент2 2 5 14" xfId="7958"/>
    <cellStyle name="60% - Акцент2 2 5 15" xfId="8168"/>
    <cellStyle name="60% - Акцент2 2 5 16" xfId="8365"/>
    <cellStyle name="60% - Акцент2 2 5 17" xfId="10053"/>
    <cellStyle name="60% - Акцент2 2 5 18" xfId="10834"/>
    <cellStyle name="60% - Акцент2 2 5 19" xfId="11022"/>
    <cellStyle name="60% - Акцент2 2 5 2" xfId="4817"/>
    <cellStyle name="60% - Акцент2 2 5 20" xfId="10177"/>
    <cellStyle name="60% - Акцент2 2 5 21" xfId="11164"/>
    <cellStyle name="60% - Акцент2 2 5 22" xfId="11399"/>
    <cellStyle name="60% - Акцент2 2 5 23" xfId="11634"/>
    <cellStyle name="60% - Акцент2 2 5 24" xfId="11869"/>
    <cellStyle name="60% - Акцент2 2 5 25" xfId="12104"/>
    <cellStyle name="60% - Акцент2 2 5 26" xfId="12339"/>
    <cellStyle name="60% - Акцент2 2 5 27" xfId="12574"/>
    <cellStyle name="60% - Акцент2 2 5 28" xfId="12809"/>
    <cellStyle name="60% - Акцент2 2 5 29" xfId="13044"/>
    <cellStyle name="60% - Акцент2 2 5 3" xfId="5944"/>
    <cellStyle name="60% - Акцент2 2 5 30" xfId="13279"/>
    <cellStyle name="60% - Акцент2 2 5 31" xfId="13514"/>
    <cellStyle name="60% - Акцент2 2 5 32" xfId="13749"/>
    <cellStyle name="60% - Акцент2 2 5 33" xfId="13983"/>
    <cellStyle name="60% - Акцент2 2 5 34" xfId="14209"/>
    <cellStyle name="60% - Акцент2 2 5 35" xfId="14433"/>
    <cellStyle name="60% - Акцент2 2 5 36" xfId="14655"/>
    <cellStyle name="60% - Акцент2 2 5 37" xfId="14864"/>
    <cellStyle name="60% - Акцент2 2 5 38" xfId="15060"/>
    <cellStyle name="60% - Акцент2 2 5 4" xfId="5637"/>
    <cellStyle name="60% - Акцент2 2 5 5" xfId="6018"/>
    <cellStyle name="60% - Акцент2 2 5 6" xfId="5511"/>
    <cellStyle name="60% - Акцент2 2 5 7" xfId="6182"/>
    <cellStyle name="60% - Акцент2 2 5 8" xfId="6473"/>
    <cellStyle name="60% - Акцент2 2 5 9" xfId="6839"/>
    <cellStyle name="60% - Акцент2 2 50" xfId="13063"/>
    <cellStyle name="60% — акцент2 2 50" xfId="15078"/>
    <cellStyle name="60% - Акцент2 2 51" xfId="13298"/>
    <cellStyle name="60% — акцент2 2 51" xfId="15554"/>
    <cellStyle name="60% - Акцент2 2 52" xfId="13533"/>
    <cellStyle name="60% — акцент2 2 52" xfId="15603"/>
    <cellStyle name="60% - Акцент2 2 53" xfId="13768"/>
    <cellStyle name="60% — акцент2 2 53" xfId="15679"/>
    <cellStyle name="60% - Акцент2 2 54" xfId="14002"/>
    <cellStyle name="60% - Акцент2 2 55" xfId="14228"/>
    <cellStyle name="60% - Акцент2 2 56" xfId="14452"/>
    <cellStyle name="60% - Акцент2 2 57" xfId="14674"/>
    <cellStyle name="60% - Акцент2 2 58" xfId="14870"/>
    <cellStyle name="60% - Акцент2 2 59" xfId="15079"/>
    <cellStyle name="60% - Акцент2 2 6" xfId="2023"/>
    <cellStyle name="60% — акцент2 2 6" xfId="5950"/>
    <cellStyle name="60% - Акцент2 2 6 10" xfId="7282"/>
    <cellStyle name="60% - Акцент2 2 6 11" xfId="7509"/>
    <cellStyle name="60% - Акцент2 2 6 12" xfId="7735"/>
    <cellStyle name="60% - Акцент2 2 6 13" xfId="7957"/>
    <cellStyle name="60% - Акцент2 2 6 14" xfId="8167"/>
    <cellStyle name="60% - Акцент2 2 6 15" xfId="8364"/>
    <cellStyle name="60% - Акцент2 2 6 16" xfId="10054"/>
    <cellStyle name="60% - Акцент2 2 6 17" xfId="10835"/>
    <cellStyle name="60% - Акцент2 2 6 18" xfId="11021"/>
    <cellStyle name="60% - Акцент2 2 6 19" xfId="10169"/>
    <cellStyle name="60% - Акцент2 2 6 2" xfId="4818"/>
    <cellStyle name="60% - Акцент2 2 6 20" xfId="11163"/>
    <cellStyle name="60% - Акцент2 2 6 21" xfId="11398"/>
    <cellStyle name="60% - Акцент2 2 6 22" xfId="11633"/>
    <cellStyle name="60% - Акцент2 2 6 23" xfId="11868"/>
    <cellStyle name="60% - Акцент2 2 6 24" xfId="12103"/>
    <cellStyle name="60% - Акцент2 2 6 25" xfId="12338"/>
    <cellStyle name="60% - Акцент2 2 6 26" xfId="12573"/>
    <cellStyle name="60% - Акцент2 2 6 27" xfId="12808"/>
    <cellStyle name="60% - Акцент2 2 6 28" xfId="13043"/>
    <cellStyle name="60% - Акцент2 2 6 29" xfId="13278"/>
    <cellStyle name="60% - Акцент2 2 6 3" xfId="5639"/>
    <cellStyle name="60% - Акцент2 2 6 30" xfId="13513"/>
    <cellStyle name="60% - Акцент2 2 6 31" xfId="13748"/>
    <cellStyle name="60% - Акцент2 2 6 32" xfId="13982"/>
    <cellStyle name="60% - Акцент2 2 6 33" xfId="14208"/>
    <cellStyle name="60% - Акцент2 2 6 34" xfId="14432"/>
    <cellStyle name="60% - Акцент2 2 6 35" xfId="14654"/>
    <cellStyle name="60% - Акцент2 2 6 36" xfId="14863"/>
    <cellStyle name="60% - Акцент2 2 6 37" xfId="15059"/>
    <cellStyle name="60% - Акцент2 2 6 4" xfId="6017"/>
    <cellStyle name="60% - Акцент2 2 6 5" xfId="5512"/>
    <cellStyle name="60% - Акцент2 2 6 6" xfId="6181"/>
    <cellStyle name="60% - Акцент2 2 6 7" xfId="6471"/>
    <cellStyle name="60% - Акцент2 2 6 8" xfId="6838"/>
    <cellStyle name="60% - Акцент2 2 6 9" xfId="7064"/>
    <cellStyle name="60% - Акцент2 2 60" xfId="15553"/>
    <cellStyle name="60% - Акцент2 2 61" xfId="15604"/>
    <cellStyle name="60% - Акцент2 2 62" xfId="15680"/>
    <cellStyle name="60% - Акцент2 2 7" xfId="2024"/>
    <cellStyle name="60% — акцент2 2 7" xfId="5622"/>
    <cellStyle name="60% - Акцент2 2 7 10" xfId="7508"/>
    <cellStyle name="60% - Акцент2 2 7 11" xfId="7734"/>
    <cellStyle name="60% - Акцент2 2 7 12" xfId="7956"/>
    <cellStyle name="60% - Акцент2 2 7 13" xfId="8166"/>
    <cellStyle name="60% - Акцент2 2 7 14" xfId="8363"/>
    <cellStyle name="60% - Акцент2 2 7 15" xfId="10055"/>
    <cellStyle name="60% - Акцент2 2 7 16" xfId="10836"/>
    <cellStyle name="60% - Акцент2 2 7 17" xfId="11020"/>
    <cellStyle name="60% - Акцент2 2 7 18" xfId="10167"/>
    <cellStyle name="60% - Акцент2 2 7 19" xfId="11162"/>
    <cellStyle name="60% - Акцент2 2 7 2" xfId="4819"/>
    <cellStyle name="60% - Акцент2 2 7 20" xfId="11397"/>
    <cellStyle name="60% - Акцент2 2 7 21" xfId="11632"/>
    <cellStyle name="60% - Акцент2 2 7 22" xfId="11867"/>
    <cellStyle name="60% - Акцент2 2 7 23" xfId="12102"/>
    <cellStyle name="60% - Акцент2 2 7 24" xfId="12337"/>
    <cellStyle name="60% - Акцент2 2 7 25" xfId="12572"/>
    <cellStyle name="60% - Акцент2 2 7 26" xfId="12807"/>
    <cellStyle name="60% - Акцент2 2 7 27" xfId="13042"/>
    <cellStyle name="60% - Акцент2 2 7 28" xfId="13277"/>
    <cellStyle name="60% - Акцент2 2 7 29" xfId="13512"/>
    <cellStyle name="60% - Акцент2 2 7 3" xfId="6016"/>
    <cellStyle name="60% - Акцент2 2 7 30" xfId="13747"/>
    <cellStyle name="60% - Акцент2 2 7 31" xfId="13981"/>
    <cellStyle name="60% - Акцент2 2 7 32" xfId="14207"/>
    <cellStyle name="60% - Акцент2 2 7 33" xfId="14431"/>
    <cellStyle name="60% - Акцент2 2 7 34" xfId="14653"/>
    <cellStyle name="60% - Акцент2 2 7 35" xfId="14862"/>
    <cellStyle name="60% - Акцент2 2 7 36" xfId="15058"/>
    <cellStyle name="60% - Акцент2 2 7 4" xfId="5519"/>
    <cellStyle name="60% - Акцент2 2 7 5" xfId="6176"/>
    <cellStyle name="60% - Акцент2 2 7 6" xfId="6470"/>
    <cellStyle name="60% - Акцент2 2 7 7" xfId="6670"/>
    <cellStyle name="60% - Акцент2 2 7 8" xfId="7063"/>
    <cellStyle name="60% - Акцент2 2 7 9" xfId="7281"/>
    <cellStyle name="60% - Акцент2 2 8" xfId="2025"/>
    <cellStyle name="60% — акцент2 2 8" xfId="6029"/>
    <cellStyle name="60% - Акцент2 2 8 10" xfId="7733"/>
    <cellStyle name="60% - Акцент2 2 8 11" xfId="7955"/>
    <cellStyle name="60% - Акцент2 2 8 12" xfId="8165"/>
    <cellStyle name="60% - Акцент2 2 8 13" xfId="8362"/>
    <cellStyle name="60% - Акцент2 2 8 14" xfId="10056"/>
    <cellStyle name="60% - Акцент2 2 8 15" xfId="10837"/>
    <cellStyle name="60% - Акцент2 2 8 16" xfId="11019"/>
    <cellStyle name="60% - Акцент2 2 8 17" xfId="10159"/>
    <cellStyle name="60% - Акцент2 2 8 18" xfId="11161"/>
    <cellStyle name="60% - Акцент2 2 8 19" xfId="11396"/>
    <cellStyle name="60% - Акцент2 2 8 2" xfId="4820"/>
    <cellStyle name="60% - Акцент2 2 8 20" xfId="11631"/>
    <cellStyle name="60% - Акцент2 2 8 21" xfId="11866"/>
    <cellStyle name="60% - Акцент2 2 8 22" xfId="12101"/>
    <cellStyle name="60% - Акцент2 2 8 23" xfId="12336"/>
    <cellStyle name="60% - Акцент2 2 8 24" xfId="12571"/>
    <cellStyle name="60% - Акцент2 2 8 25" xfId="12806"/>
    <cellStyle name="60% - Акцент2 2 8 26" xfId="13041"/>
    <cellStyle name="60% - Акцент2 2 8 27" xfId="13276"/>
    <cellStyle name="60% - Акцент2 2 8 28" xfId="13511"/>
    <cellStyle name="60% - Акцент2 2 8 29" xfId="13746"/>
    <cellStyle name="60% - Акцент2 2 8 3" xfId="5525"/>
    <cellStyle name="60% - Акцент2 2 8 30" xfId="13980"/>
    <cellStyle name="60% - Акцент2 2 8 31" xfId="14206"/>
    <cellStyle name="60% - Акцент2 2 8 32" xfId="14430"/>
    <cellStyle name="60% - Акцент2 2 8 33" xfId="14652"/>
    <cellStyle name="60% - Акцент2 2 8 34" xfId="14848"/>
    <cellStyle name="60% - Акцент2 2 8 35" xfId="15057"/>
    <cellStyle name="60% - Акцент2 2 8 4" xfId="6170"/>
    <cellStyle name="60% - Акцент2 2 8 5" xfId="6469"/>
    <cellStyle name="60% - Акцент2 2 8 6" xfId="6659"/>
    <cellStyle name="60% - Акцент2 2 8 7" xfId="7062"/>
    <cellStyle name="60% - Акцент2 2 8 8" xfId="7280"/>
    <cellStyle name="60% - Акцент2 2 8 9" xfId="7507"/>
    <cellStyle name="60% - Акцент2 2 9" xfId="2026"/>
    <cellStyle name="60% — акцент2 2 9" xfId="5489"/>
    <cellStyle name="60% - Акцент2 2 9 10" xfId="7941"/>
    <cellStyle name="60% - Акцент2 2 9 11" xfId="8151"/>
    <cellStyle name="60% - Акцент2 2 9 12" xfId="8348"/>
    <cellStyle name="60% - Акцент2 2 9 13" xfId="10057"/>
    <cellStyle name="60% - Акцент2 2 9 14" xfId="10838"/>
    <cellStyle name="60% - Акцент2 2 9 15" xfId="11018"/>
    <cellStyle name="60% - Акцент2 2 9 16" xfId="9906"/>
    <cellStyle name="60% - Акцент2 2 9 17" xfId="11147"/>
    <cellStyle name="60% - Акцент2 2 9 18" xfId="11382"/>
    <cellStyle name="60% - Акцент2 2 9 19" xfId="11617"/>
    <cellStyle name="60% - Акцент2 2 9 2" xfId="4821"/>
    <cellStyle name="60% - Акцент2 2 9 20" xfId="11852"/>
    <cellStyle name="60% - Акцент2 2 9 21" xfId="12087"/>
    <cellStyle name="60% - Акцент2 2 9 22" xfId="12322"/>
    <cellStyle name="60% - Акцент2 2 9 23" xfId="12557"/>
    <cellStyle name="60% - Акцент2 2 9 24" xfId="12792"/>
    <cellStyle name="60% - Акцент2 2 9 25" xfId="13027"/>
    <cellStyle name="60% - Акцент2 2 9 26" xfId="13262"/>
    <cellStyle name="60% - Акцент2 2 9 27" xfId="13497"/>
    <cellStyle name="60% - Акцент2 2 9 28" xfId="13732"/>
    <cellStyle name="60% - Акцент2 2 9 29" xfId="13966"/>
    <cellStyle name="60% - Акцент2 2 9 3" xfId="6150"/>
    <cellStyle name="60% - Акцент2 2 9 30" xfId="14192"/>
    <cellStyle name="60% - Акцент2 2 9 31" xfId="14416"/>
    <cellStyle name="60% - Акцент2 2 9 32" xfId="14638"/>
    <cellStyle name="60% - Акцент2 2 9 33" xfId="14847"/>
    <cellStyle name="60% - Акцент2 2 9 34" xfId="15056"/>
    <cellStyle name="60% - Акцент2 2 9 4" xfId="6468"/>
    <cellStyle name="60% - Акцент2 2 9 5" xfId="6640"/>
    <cellStyle name="60% - Акцент2 2 9 6" xfId="7048"/>
    <cellStyle name="60% - Акцент2 2 9 7" xfId="7266"/>
    <cellStyle name="60% - Акцент2 2 9 8" xfId="7493"/>
    <cellStyle name="60% - Акцент2 2 9 9" xfId="7719"/>
    <cellStyle name="60% - Акцент2 2_МФ тепловой баланс 2015 дубль 3" xfId="2027"/>
    <cellStyle name="60% — акцент2 20" xfId="2028"/>
    <cellStyle name="60% — акцент2 21" xfId="2029"/>
    <cellStyle name="60% — акцент2 22" xfId="4810"/>
    <cellStyle name="60% — акцент2 23" xfId="5714"/>
    <cellStyle name="60% — акцент2 24" xfId="5915"/>
    <cellStyle name="60% — акцент2 25" xfId="5684"/>
    <cellStyle name="60% — акцент2 26" xfId="5952"/>
    <cellStyle name="60% — акцент2 27" xfId="5620"/>
    <cellStyle name="60% — акцент2 28" xfId="6031"/>
    <cellStyle name="60% — акцент2 29" xfId="5483"/>
    <cellStyle name="60% - Акцент2 3" xfId="2030"/>
    <cellStyle name="60% — акцент2 3" xfId="2031"/>
    <cellStyle name="60% - Акцент2 3 10" xfId="2032"/>
    <cellStyle name="60% - Акцент2 3 10 2" xfId="4823"/>
    <cellStyle name="60% - Акцент2 3 10 3" xfId="10059"/>
    <cellStyle name="60% - Акцент2 3 11" xfId="2033"/>
    <cellStyle name="60% - Акцент2 3 12" xfId="4822"/>
    <cellStyle name="60% - Акцент2 3 13" xfId="5726"/>
    <cellStyle name="60% - Акцент2 3 14" xfId="5903"/>
    <cellStyle name="60% - Акцент2 3 15" xfId="5700"/>
    <cellStyle name="60% - Акцент2 3 16" xfId="5939"/>
    <cellStyle name="60% - Акцент2 3 17" xfId="5644"/>
    <cellStyle name="60% - Акцент2 3 18" xfId="6009"/>
    <cellStyle name="60% - Акцент2 3 19" xfId="5527"/>
    <cellStyle name="60% - Акцент2 3 2" xfId="2034"/>
    <cellStyle name="60% - Акцент2 3 2 2" xfId="4824"/>
    <cellStyle name="60% - Акцент2 3 2 3" xfId="8868"/>
    <cellStyle name="60% - Акцент2 3 20" xfId="6149"/>
    <cellStyle name="60% - Акцент2 3 21" xfId="6467"/>
    <cellStyle name="60% - Акцент2 3 22" xfId="6638"/>
    <cellStyle name="60% - Акцент2 3 23" xfId="7047"/>
    <cellStyle name="60% - Акцент2 3 24" xfId="7265"/>
    <cellStyle name="60% - Акцент2 3 25" xfId="7492"/>
    <cellStyle name="60% - Акцент2 3 26" xfId="7718"/>
    <cellStyle name="60% - Акцент2 3 27" xfId="7940"/>
    <cellStyle name="60% - Акцент2 3 28" xfId="8150"/>
    <cellStyle name="60% - Акцент2 3 29" xfId="8347"/>
    <cellStyle name="60% - Акцент2 3 3" xfId="2035"/>
    <cellStyle name="60% - Акцент2 3 3 2" xfId="4825"/>
    <cellStyle name="60% - Акцент2 3 3 3" xfId="10061"/>
    <cellStyle name="60% - Акцент2 3 30" xfId="8867"/>
    <cellStyle name="60% - Акцент2 3 31" xfId="9111"/>
    <cellStyle name="60% - Акцент2 3 32" xfId="9161"/>
    <cellStyle name="60% - Акцент2 3 33" xfId="9294"/>
    <cellStyle name="60% - Акцент2 3 34" xfId="9385"/>
    <cellStyle name="60% - Акцент2 3 35" xfId="9474"/>
    <cellStyle name="60% - Акцент2 3 36" xfId="9560"/>
    <cellStyle name="60% - Акцент2 3 37" xfId="9249"/>
    <cellStyle name="60% - Акцент2 3 38" xfId="9687"/>
    <cellStyle name="60% - Акцент2 3 39" xfId="10058"/>
    <cellStyle name="60% - Акцент2 3 4" xfId="2036"/>
    <cellStyle name="60% - Акцент2 3 4 2" xfId="4826"/>
    <cellStyle name="60% - Акцент2 3 4 3" xfId="10062"/>
    <cellStyle name="60% - Акцент2 3 40" xfId="10839"/>
    <cellStyle name="60% - Акцент2 3 41" xfId="11017"/>
    <cellStyle name="60% - Акцент2 3 42" xfId="9884"/>
    <cellStyle name="60% - Акцент2 3 43" xfId="11146"/>
    <cellStyle name="60% - Акцент2 3 44" xfId="11381"/>
    <cellStyle name="60% - Акцент2 3 45" xfId="11616"/>
    <cellStyle name="60% - Акцент2 3 46" xfId="11851"/>
    <cellStyle name="60% - Акцент2 3 47" xfId="12086"/>
    <cellStyle name="60% - Акцент2 3 48" xfId="12321"/>
    <cellStyle name="60% - Акцент2 3 49" xfId="12556"/>
    <cellStyle name="60% - Акцент2 3 5" xfId="2037"/>
    <cellStyle name="60% - Акцент2 3 5 2" xfId="4827"/>
    <cellStyle name="60% - Акцент2 3 5 3" xfId="10063"/>
    <cellStyle name="60% - Акцент2 3 50" xfId="12791"/>
    <cellStyle name="60% - Акцент2 3 51" xfId="13026"/>
    <cellStyle name="60% - Акцент2 3 52" xfId="13261"/>
    <cellStyle name="60% - Акцент2 3 53" xfId="13496"/>
    <cellStyle name="60% - Акцент2 3 54" xfId="13731"/>
    <cellStyle name="60% - Акцент2 3 55" xfId="13965"/>
    <cellStyle name="60% - Акцент2 3 56" xfId="14191"/>
    <cellStyle name="60% - Акцент2 3 57" xfId="14415"/>
    <cellStyle name="60% - Акцент2 3 58" xfId="14637"/>
    <cellStyle name="60% - Акцент2 3 59" xfId="14846"/>
    <cellStyle name="60% - Акцент2 3 6" xfId="2038"/>
    <cellStyle name="60% - Акцент2 3 6 2" xfId="4828"/>
    <cellStyle name="60% - Акцент2 3 6 3" xfId="10064"/>
    <cellStyle name="60% - Акцент2 3 60" xfId="15042"/>
    <cellStyle name="60% - Акцент2 3 61" xfId="15556"/>
    <cellStyle name="60% - Акцент2 3 62" xfId="15601"/>
    <cellStyle name="60% - Акцент2 3 63" xfId="15677"/>
    <cellStyle name="60% - Акцент2 3 7" xfId="2039"/>
    <cellStyle name="60% - Акцент2 3 7 2" xfId="4829"/>
    <cellStyle name="60% - Акцент2 3 7 3" xfId="10065"/>
    <cellStyle name="60% - Акцент2 3 8" xfId="2040"/>
    <cellStyle name="60% - Акцент2 3 8 2" xfId="4830"/>
    <cellStyle name="60% - Акцент2 3 8 3" xfId="10066"/>
    <cellStyle name="60% - Акцент2 3 9" xfId="2041"/>
    <cellStyle name="60% - Акцент2 3 9 2" xfId="4831"/>
    <cellStyle name="60% - Акцент2 3 9 3" xfId="10067"/>
    <cellStyle name="60% - Акцент2 3_МФ тепловой баланс 2015 дубль 3" xfId="2042"/>
    <cellStyle name="60% — акцент2 30" xfId="6295"/>
    <cellStyle name="60% — акцент2 31" xfId="6508"/>
    <cellStyle name="60% — акцент2 32" xfId="6855"/>
    <cellStyle name="60% — акцент2 33" xfId="7085"/>
    <cellStyle name="60% — акцент2 34" xfId="7303"/>
    <cellStyle name="60% — акцент2 35" xfId="7530"/>
    <cellStyle name="60% — акцент2 36" xfId="7756"/>
    <cellStyle name="60% — акцент2 37" xfId="7978"/>
    <cellStyle name="60% — акцент2 38" xfId="8188"/>
    <cellStyle name="60% — акцент2 39" xfId="8385"/>
    <cellStyle name="60% - Акцент2 4" xfId="2043"/>
    <cellStyle name="60% — акцент2 4" xfId="2044"/>
    <cellStyle name="60% - Акцент2 4 2" xfId="2045"/>
    <cellStyle name="60% - Акцент2 4_МФ тепловой баланс 2015 дубль 3" xfId="2046"/>
    <cellStyle name="60% — акцент2 40" xfId="8863"/>
    <cellStyle name="60% — акцент2 41" xfId="9107"/>
    <cellStyle name="60% — акцент2 42" xfId="9165"/>
    <cellStyle name="60% — акцент2 43" xfId="9298"/>
    <cellStyle name="60% — акцент2 44" xfId="9389"/>
    <cellStyle name="60% — акцент2 45" xfId="9478"/>
    <cellStyle name="60% — акцент2 46" xfId="9564"/>
    <cellStyle name="60% — акцент2 47" xfId="9253"/>
    <cellStyle name="60% — акцент2 48" xfId="9692"/>
    <cellStyle name="60% — акцент2 49" xfId="10046"/>
    <cellStyle name="60% - Акцент2 5" xfId="2047"/>
    <cellStyle name="60% — акцент2 5" xfId="2048"/>
    <cellStyle name="60% - Акцент2 5 2" xfId="2049"/>
    <cellStyle name="60% - Акцент2 5_МФ тепловой баланс 2015 дубль 3" xfId="2050"/>
    <cellStyle name="60% — акцент2 50" xfId="10827"/>
    <cellStyle name="60% — акцент2 51" xfId="11029"/>
    <cellStyle name="60% — акцент2 52" xfId="10261"/>
    <cellStyle name="60% — акцент2 53" xfId="11184"/>
    <cellStyle name="60% — акцент2 54" xfId="11419"/>
    <cellStyle name="60% — акцент2 55" xfId="11654"/>
    <cellStyle name="60% — акцент2 56" xfId="11889"/>
    <cellStyle name="60% — акцент2 57" xfId="12124"/>
    <cellStyle name="60% — акцент2 58" xfId="12359"/>
    <cellStyle name="60% — акцент2 59" xfId="12594"/>
    <cellStyle name="60% - Акцент2 6" xfId="2051"/>
    <cellStyle name="60% — акцент2 6" xfId="2052"/>
    <cellStyle name="60% - Акцент2 6 2" xfId="2053"/>
    <cellStyle name="60% - Акцент2 6_МФ тепловой баланс 2015 дубль 3" xfId="2054"/>
    <cellStyle name="60% — акцент2 60" xfId="12829"/>
    <cellStyle name="60% — акцент2 61" xfId="13064"/>
    <cellStyle name="60% — акцент2 62" xfId="13299"/>
    <cellStyle name="60% — акцент2 63" xfId="13534"/>
    <cellStyle name="60% — акцент2 64" xfId="13769"/>
    <cellStyle name="60% — акцент2 65" xfId="14003"/>
    <cellStyle name="60% — акцент2 66" xfId="14229"/>
    <cellStyle name="60% — акцент2 67" xfId="14453"/>
    <cellStyle name="60% — акцент2 68" xfId="14675"/>
    <cellStyle name="60% — акцент2 69" xfId="14884"/>
    <cellStyle name="60% - Акцент2 7" xfId="2055"/>
    <cellStyle name="60% — акцент2 7" xfId="2056"/>
    <cellStyle name="60% - Акцент2 7 2" xfId="2057"/>
    <cellStyle name="60% - Акцент2 7_МФ тепловой баланс 2015 дубль 3" xfId="2058"/>
    <cellStyle name="60% — акцент2 70" xfId="15080"/>
    <cellStyle name="60% — акцент2 71" xfId="15552"/>
    <cellStyle name="60% — акцент2 72" xfId="15605"/>
    <cellStyle name="60% — акцент2 73" xfId="15681"/>
    <cellStyle name="60% - Акцент2 8" xfId="2059"/>
    <cellStyle name="60% — акцент2 8" xfId="2060"/>
    <cellStyle name="60% - Акцент2 8 2" xfId="2061"/>
    <cellStyle name="60% - Акцент2 9" xfId="2062"/>
    <cellStyle name="60% — акцент2 9" xfId="2063"/>
    <cellStyle name="60% - Акцент2 9 2" xfId="2064"/>
    <cellStyle name="60% — акцент3" xfId="2065"/>
    <cellStyle name="60% - Акцент3 10" xfId="2066"/>
    <cellStyle name="60% — акцент3 10" xfId="2067"/>
    <cellStyle name="60% — акцент3 11" xfId="2068"/>
    <cellStyle name="60% — акцент3 12" xfId="2069"/>
    <cellStyle name="60% — акцент3 13" xfId="2070"/>
    <cellStyle name="60% — акцент3 14" xfId="2071"/>
    <cellStyle name="60% — акцент3 15" xfId="2072"/>
    <cellStyle name="60% — акцент3 16" xfId="2073"/>
    <cellStyle name="60% — акцент3 17" xfId="2074"/>
    <cellStyle name="60% — акцент3 18" xfId="2075"/>
    <cellStyle name="60% — акцент3 19" xfId="2076"/>
    <cellStyle name="60% - Акцент3 2" xfId="2077"/>
    <cellStyle name="60% — акцент3 2" xfId="2078"/>
    <cellStyle name="60% - Акцент3 2 10" xfId="2079"/>
    <cellStyle name="60% — акцент3 2 10" xfId="6105"/>
    <cellStyle name="60% - Акцент3 2 10 10" xfId="8133"/>
    <cellStyle name="60% - Акцент3 2 10 11" xfId="8330"/>
    <cellStyle name="60% - Акцент3 2 10 12" xfId="10071"/>
    <cellStyle name="60% - Акцент3 2 10 13" xfId="10852"/>
    <cellStyle name="60% - Акцент3 2 10 14" xfId="11004"/>
    <cellStyle name="60% - Акцент3 2 10 15" xfId="10735"/>
    <cellStyle name="60% - Акцент3 2 10 16" xfId="11120"/>
    <cellStyle name="60% - Акцент3 2 10 17" xfId="11355"/>
    <cellStyle name="60% - Акцент3 2 10 18" xfId="11590"/>
    <cellStyle name="60% - Акцент3 2 10 19" xfId="11825"/>
    <cellStyle name="60% - Акцент3 2 10 2" xfId="4835"/>
    <cellStyle name="60% - Акцент3 2 10 20" xfId="12060"/>
    <cellStyle name="60% - Акцент3 2 10 21" xfId="12295"/>
    <cellStyle name="60% - Акцент3 2 10 22" xfId="12530"/>
    <cellStyle name="60% - Акцент3 2 10 23" xfId="12765"/>
    <cellStyle name="60% - Акцент3 2 10 24" xfId="13000"/>
    <cellStyle name="60% - Акцент3 2 10 25" xfId="13235"/>
    <cellStyle name="60% - Акцент3 2 10 26" xfId="13470"/>
    <cellStyle name="60% - Акцент3 2 10 27" xfId="13705"/>
    <cellStyle name="60% - Акцент3 2 10 28" xfId="13939"/>
    <cellStyle name="60% - Акцент3 2 10 29" xfId="14165"/>
    <cellStyle name="60% - Акцент3 2 10 3" xfId="6425"/>
    <cellStyle name="60% - Акцент3 2 10 30" xfId="14391"/>
    <cellStyle name="60% - Акцент3 2 10 31" xfId="14611"/>
    <cellStyle name="60% - Акцент3 2 10 32" xfId="14829"/>
    <cellStyle name="60% - Акцент3 2 10 33" xfId="15025"/>
    <cellStyle name="60% - Акцент3 2 10 4" xfId="6594"/>
    <cellStyle name="60% - Акцент3 2 10 5" xfId="7021"/>
    <cellStyle name="60% - Акцент3 2 10 6" xfId="7239"/>
    <cellStyle name="60% - Акцент3 2 10 7" xfId="7466"/>
    <cellStyle name="60% - Акцент3 2 10 8" xfId="7693"/>
    <cellStyle name="60% - Акцент3 2 10 9" xfId="7915"/>
    <cellStyle name="60% - Акцент3 2 11" xfId="4833"/>
    <cellStyle name="60% — акцент3 2 11" xfId="6426"/>
    <cellStyle name="60% - Акцент3 2 12" xfId="5737"/>
    <cellStyle name="60% — акцент3 2 12" xfId="6596"/>
    <cellStyle name="60% - Акцент3 2 13" xfId="5892"/>
    <cellStyle name="60% — акцент3 2 13" xfId="7022"/>
    <cellStyle name="60% - Акцент3 2 14" xfId="5712"/>
    <cellStyle name="60% — акцент3 2 14" xfId="7240"/>
    <cellStyle name="60% - Акцент3 2 15" xfId="5922"/>
    <cellStyle name="60% — акцент3 2 15" xfId="7467"/>
    <cellStyle name="60% - Акцент3 2 16" xfId="5666"/>
    <cellStyle name="60% — акцент3 2 16" xfId="7694"/>
    <cellStyle name="60% - Акцент3 2 17" xfId="5988"/>
    <cellStyle name="60% — акцент3 2 17" xfId="7916"/>
    <cellStyle name="60% - Акцент3 2 18" xfId="5565"/>
    <cellStyle name="60% — акцент3 2 18" xfId="8134"/>
    <cellStyle name="60% - Акцент3 2 19" xfId="6106"/>
    <cellStyle name="60% — акцент3 2 19" xfId="8331"/>
    <cellStyle name="60% - Акцент3 2 2" xfId="2080"/>
    <cellStyle name="60% — акцент3 2 2" xfId="4834"/>
    <cellStyle name="60% - Акцент3 2 2 10" xfId="5568"/>
    <cellStyle name="60% - Акцент3 2 2 11" xfId="6098"/>
    <cellStyle name="60% - Акцент3 2 2 12" xfId="6421"/>
    <cellStyle name="60% - Акцент3 2 2 13" xfId="6593"/>
    <cellStyle name="60% - Акцент3 2 2 14" xfId="7020"/>
    <cellStyle name="60% - Акцент3 2 2 15" xfId="7238"/>
    <cellStyle name="60% - Акцент3 2 2 16" xfId="7465"/>
    <cellStyle name="60% - Акцент3 2 2 17" xfId="7692"/>
    <cellStyle name="60% - Акцент3 2 2 18" xfId="7914"/>
    <cellStyle name="60% - Акцент3 2 2 19" xfId="8132"/>
    <cellStyle name="60% - Акцент3 2 2 2" xfId="2081"/>
    <cellStyle name="60% - Акцент3 2 2 20" xfId="8329"/>
    <cellStyle name="60% - Акцент3 2 2 21" xfId="8872"/>
    <cellStyle name="60% - Акцент3 2 2 22" xfId="9115"/>
    <cellStyle name="60% - Акцент3 2 2 23" xfId="9156"/>
    <cellStyle name="60% - Акцент3 2 2 24" xfId="9289"/>
    <cellStyle name="60% - Акцент3 2 2 25" xfId="9380"/>
    <cellStyle name="60% - Акцент3 2 2 26" xfId="9469"/>
    <cellStyle name="60% - Акцент3 2 2 27" xfId="9556"/>
    <cellStyle name="60% - Акцент3 2 2 28" xfId="9245"/>
    <cellStyle name="60% - Акцент3 2 2 29" xfId="9683"/>
    <cellStyle name="60% - Акцент3 2 2 3" xfId="4836"/>
    <cellStyle name="60% - Акцент3 2 2 30" xfId="10072"/>
    <cellStyle name="60% - Акцент3 2 2 31" xfId="10853"/>
    <cellStyle name="60% - Акцент3 2 2 32" xfId="11003"/>
    <cellStyle name="60% - Акцент3 2 2 33" xfId="10736"/>
    <cellStyle name="60% - Акцент3 2 2 34" xfId="11119"/>
    <cellStyle name="60% - Акцент3 2 2 35" xfId="11354"/>
    <cellStyle name="60% - Акцент3 2 2 36" xfId="11589"/>
    <cellStyle name="60% - Акцент3 2 2 37" xfId="11824"/>
    <cellStyle name="60% - Акцент3 2 2 38" xfId="12059"/>
    <cellStyle name="60% - Акцент3 2 2 39" xfId="12294"/>
    <cellStyle name="60% - Акцент3 2 2 4" xfId="5740"/>
    <cellStyle name="60% - Акцент3 2 2 40" xfId="12529"/>
    <cellStyle name="60% - Акцент3 2 2 41" xfId="12764"/>
    <cellStyle name="60% - Акцент3 2 2 42" xfId="12999"/>
    <cellStyle name="60% - Акцент3 2 2 43" xfId="13234"/>
    <cellStyle name="60% - Акцент3 2 2 44" xfId="13469"/>
    <cellStyle name="60% - Акцент3 2 2 45" xfId="13704"/>
    <cellStyle name="60% - Акцент3 2 2 46" xfId="13938"/>
    <cellStyle name="60% - Акцент3 2 2 47" xfId="14164"/>
    <cellStyle name="60% - Акцент3 2 2 48" xfId="14390"/>
    <cellStyle name="60% - Акцент3 2 2 49" xfId="14610"/>
    <cellStyle name="60% - Акцент3 2 2 5" xfId="5889"/>
    <cellStyle name="60% - Акцент3 2 2 50" xfId="14828"/>
    <cellStyle name="60% - Акцент3 2 2 51" xfId="15024"/>
    <cellStyle name="60% - Акцент3 2 2 52" xfId="15561"/>
    <cellStyle name="60% - Акцент3 2 2 53" xfId="15597"/>
    <cellStyle name="60% - Акцент3 2 2 54" xfId="15673"/>
    <cellStyle name="60% - Акцент3 2 2 6" xfId="5719"/>
    <cellStyle name="60% - Акцент3 2 2 7" xfId="5919"/>
    <cellStyle name="60% - Акцент3 2 2 8" xfId="5673"/>
    <cellStyle name="60% - Акцент3 2 2 9" xfId="5982"/>
    <cellStyle name="60% - Акцент3 2 20" xfId="6428"/>
    <cellStyle name="60% — акцент3 2 20" xfId="8871"/>
    <cellStyle name="60% - Акцент3 2 21" xfId="6597"/>
    <cellStyle name="60% — акцент3 2 21" xfId="9114"/>
    <cellStyle name="60% - Акцент3 2 22" xfId="7023"/>
    <cellStyle name="60% — акцент3 2 22" xfId="9157"/>
    <cellStyle name="60% - Акцент3 2 23" xfId="7241"/>
    <cellStyle name="60% — акцент3 2 23" xfId="9290"/>
    <cellStyle name="60% - Акцент3 2 24" xfId="7468"/>
    <cellStyle name="60% — акцент3 2 24" xfId="9381"/>
    <cellStyle name="60% - Акцент3 2 25" xfId="7695"/>
    <cellStyle name="60% — акцент3 2 25" xfId="9470"/>
    <cellStyle name="60% - Акцент3 2 26" xfId="7917"/>
    <cellStyle name="60% — акцент3 2 26" xfId="9557"/>
    <cellStyle name="60% - Акцент3 2 27" xfId="8135"/>
    <cellStyle name="60% — акцент3 2 27" xfId="9246"/>
    <cellStyle name="60% - Акцент3 2 28" xfId="8332"/>
    <cellStyle name="60% — акцент3 2 28" xfId="9684"/>
    <cellStyle name="60% - Акцент3 2 29" xfId="8870"/>
    <cellStyle name="60% — акцент3 2 29" xfId="10070"/>
    <cellStyle name="60% - Акцент3 2 3" xfId="2082"/>
    <cellStyle name="60% — акцент3 2 3" xfId="5738"/>
    <cellStyle name="60% - Акцент3 2 3 10" xfId="6404"/>
    <cellStyle name="60% - Акцент3 2 3 11" xfId="6592"/>
    <cellStyle name="60% - Акцент3 2 3 12" xfId="7019"/>
    <cellStyle name="60% - Акцент3 2 3 13" xfId="7237"/>
    <cellStyle name="60% - Акцент3 2 3 14" xfId="7464"/>
    <cellStyle name="60% - Акцент3 2 3 15" xfId="7691"/>
    <cellStyle name="60% - Акцент3 2 3 16" xfId="7913"/>
    <cellStyle name="60% - Акцент3 2 3 17" xfId="8131"/>
    <cellStyle name="60% - Акцент3 2 3 18" xfId="8328"/>
    <cellStyle name="60% - Акцент3 2 3 19" xfId="10073"/>
    <cellStyle name="60% - Акцент3 2 3 2" xfId="4837"/>
    <cellStyle name="60% - Акцент3 2 3 20" xfId="10854"/>
    <cellStyle name="60% - Акцент3 2 3 21" xfId="11002"/>
    <cellStyle name="60% - Акцент3 2 3 22" xfId="10737"/>
    <cellStyle name="60% - Акцент3 2 3 23" xfId="11118"/>
    <cellStyle name="60% - Акцент3 2 3 24" xfId="11353"/>
    <cellStyle name="60% - Акцент3 2 3 25" xfId="11588"/>
    <cellStyle name="60% - Акцент3 2 3 26" xfId="11823"/>
    <cellStyle name="60% - Акцент3 2 3 27" xfId="12058"/>
    <cellStyle name="60% - Акцент3 2 3 28" xfId="12293"/>
    <cellStyle name="60% - Акцент3 2 3 29" xfId="12528"/>
    <cellStyle name="60% - Акцент3 2 3 3" xfId="5888"/>
    <cellStyle name="60% - Акцент3 2 3 30" xfId="12763"/>
    <cellStyle name="60% - Акцент3 2 3 31" xfId="12998"/>
    <cellStyle name="60% - Акцент3 2 3 32" xfId="13233"/>
    <cellStyle name="60% - Акцент3 2 3 33" xfId="13468"/>
    <cellStyle name="60% - Акцент3 2 3 34" xfId="13703"/>
    <cellStyle name="60% - Акцент3 2 3 35" xfId="13937"/>
    <cellStyle name="60% - Акцент3 2 3 36" xfId="14163"/>
    <cellStyle name="60% - Акцент3 2 3 37" xfId="14389"/>
    <cellStyle name="60% - Акцент3 2 3 38" xfId="14609"/>
    <cellStyle name="60% - Акцент3 2 3 39" xfId="14827"/>
    <cellStyle name="60% - Акцент3 2 3 4" xfId="5720"/>
    <cellStyle name="60% - Акцент3 2 3 40" xfId="15023"/>
    <cellStyle name="60% - Акцент3 2 3 5" xfId="5918"/>
    <cellStyle name="60% - Акцент3 2 3 6" xfId="5675"/>
    <cellStyle name="60% - Акцент3 2 3 7" xfId="5972"/>
    <cellStyle name="60% - Акцент3 2 3 8" xfId="5569"/>
    <cellStyle name="60% - Акцент3 2 3 9" xfId="6093"/>
    <cellStyle name="60% - Акцент3 2 30" xfId="9113"/>
    <cellStyle name="60% — акцент3 2 30" xfId="10851"/>
    <cellStyle name="60% - Акцент3 2 31" xfId="9158"/>
    <cellStyle name="60% — акцент3 2 31" xfId="11005"/>
    <cellStyle name="60% - Акцент3 2 32" xfId="9291"/>
    <cellStyle name="60% — акцент3 2 32" xfId="10734"/>
    <cellStyle name="60% - Акцент3 2 33" xfId="9382"/>
    <cellStyle name="60% — акцент3 2 33" xfId="11121"/>
    <cellStyle name="60% - Акцент3 2 34" xfId="9471"/>
    <cellStyle name="60% — акцент3 2 34" xfId="11356"/>
    <cellStyle name="60% - Акцент3 2 35" xfId="9558"/>
    <cellStyle name="60% — акцент3 2 35" xfId="11591"/>
    <cellStyle name="60% - Акцент3 2 36" xfId="9247"/>
    <cellStyle name="60% — акцент3 2 36" xfId="11826"/>
    <cellStyle name="60% - Акцент3 2 37" xfId="9685"/>
    <cellStyle name="60% — акцент3 2 37" xfId="12061"/>
    <cellStyle name="60% - Акцент3 2 38" xfId="10069"/>
    <cellStyle name="60% — акцент3 2 38" xfId="12296"/>
    <cellStyle name="60% - Акцент3 2 39" xfId="10850"/>
    <cellStyle name="60% — акцент3 2 39" xfId="12531"/>
    <cellStyle name="60% - Акцент3 2 4" xfId="2083"/>
    <cellStyle name="60% — акцент3 2 4" xfId="5891"/>
    <cellStyle name="60% - Акцент3 2 4 10" xfId="6590"/>
    <cellStyle name="60% - Акцент3 2 4 11" xfId="7018"/>
    <cellStyle name="60% - Акцент3 2 4 12" xfId="7236"/>
    <cellStyle name="60% - Акцент3 2 4 13" xfId="7463"/>
    <cellStyle name="60% - Акцент3 2 4 14" xfId="7690"/>
    <cellStyle name="60% - Акцент3 2 4 15" xfId="7912"/>
    <cellStyle name="60% - Акцент3 2 4 16" xfId="8130"/>
    <cellStyle name="60% - Акцент3 2 4 17" xfId="8327"/>
    <cellStyle name="60% - Акцент3 2 4 18" xfId="10074"/>
    <cellStyle name="60% - Акцент3 2 4 19" xfId="10855"/>
    <cellStyle name="60% - Акцент3 2 4 2" xfId="4838"/>
    <cellStyle name="60% - Акцент3 2 4 20" xfId="11001"/>
    <cellStyle name="60% - Акцент3 2 4 21" xfId="10738"/>
    <cellStyle name="60% - Акцент3 2 4 22" xfId="11117"/>
    <cellStyle name="60% - Акцент3 2 4 23" xfId="11352"/>
    <cellStyle name="60% - Акцент3 2 4 24" xfId="11587"/>
    <cellStyle name="60% - Акцент3 2 4 25" xfId="11822"/>
    <cellStyle name="60% - Акцент3 2 4 26" xfId="12057"/>
    <cellStyle name="60% - Акцент3 2 4 27" xfId="12292"/>
    <cellStyle name="60% - Акцент3 2 4 28" xfId="12527"/>
    <cellStyle name="60% - Акцент3 2 4 29" xfId="12762"/>
    <cellStyle name="60% - Акцент3 2 4 3" xfId="5721"/>
    <cellStyle name="60% - Акцент3 2 4 30" xfId="12997"/>
    <cellStyle name="60% - Акцент3 2 4 31" xfId="13232"/>
    <cellStyle name="60% - Акцент3 2 4 32" xfId="13467"/>
    <cellStyle name="60% - Акцент3 2 4 33" xfId="13702"/>
    <cellStyle name="60% - Акцент3 2 4 34" xfId="13936"/>
    <cellStyle name="60% - Акцент3 2 4 35" xfId="14162"/>
    <cellStyle name="60% - Акцент3 2 4 36" xfId="14388"/>
    <cellStyle name="60% - Акцент3 2 4 37" xfId="14608"/>
    <cellStyle name="60% - Акцент3 2 4 38" xfId="14814"/>
    <cellStyle name="60% - Акцент3 2 4 39" xfId="15022"/>
    <cellStyle name="60% - Акцент3 2 4 4" xfId="5917"/>
    <cellStyle name="60% - Акцент3 2 4 5" xfId="5676"/>
    <cellStyle name="60% - Акцент3 2 4 6" xfId="5971"/>
    <cellStyle name="60% - Акцент3 2 4 7" xfId="5570"/>
    <cellStyle name="60% - Акцент3 2 4 8" xfId="6092"/>
    <cellStyle name="60% - Акцент3 2 4 9" xfId="6289"/>
    <cellStyle name="60% - Акцент3 2 40" xfId="11006"/>
    <cellStyle name="60% — акцент3 2 40" xfId="12766"/>
    <cellStyle name="60% - Акцент3 2 41" xfId="10733"/>
    <cellStyle name="60% — акцент3 2 41" xfId="13001"/>
    <cellStyle name="60% - Акцент3 2 42" xfId="11122"/>
    <cellStyle name="60% — акцент3 2 42" xfId="13236"/>
    <cellStyle name="60% - Акцент3 2 43" xfId="11357"/>
    <cellStyle name="60% — акцент3 2 43" xfId="13471"/>
    <cellStyle name="60% - Акцент3 2 44" xfId="11592"/>
    <cellStyle name="60% — акцент3 2 44" xfId="13706"/>
    <cellStyle name="60% - Акцент3 2 45" xfId="11827"/>
    <cellStyle name="60% — акцент3 2 45" xfId="13940"/>
    <cellStyle name="60% - Акцент3 2 46" xfId="12062"/>
    <cellStyle name="60% — акцент3 2 46" xfId="14166"/>
    <cellStyle name="60% - Акцент3 2 47" xfId="12297"/>
    <cellStyle name="60% — акцент3 2 47" xfId="14392"/>
    <cellStyle name="60% - Акцент3 2 48" xfId="12532"/>
    <cellStyle name="60% — акцент3 2 48" xfId="14612"/>
    <cellStyle name="60% - Акцент3 2 49" xfId="12767"/>
    <cellStyle name="60% — акцент3 2 49" xfId="14830"/>
    <cellStyle name="60% - Акцент3 2 5" xfId="2084"/>
    <cellStyle name="60% — акцент3 2 5" xfId="5713"/>
    <cellStyle name="60% - Акцент3 2 5 10" xfId="6816"/>
    <cellStyle name="60% - Акцент3 2 5 11" xfId="7223"/>
    <cellStyle name="60% - Акцент3 2 5 12" xfId="7450"/>
    <cellStyle name="60% - Акцент3 2 5 13" xfId="7677"/>
    <cellStyle name="60% - Акцент3 2 5 14" xfId="7899"/>
    <cellStyle name="60% - Акцент3 2 5 15" xfId="8117"/>
    <cellStyle name="60% - Акцент3 2 5 16" xfId="8314"/>
    <cellStyle name="60% - Акцент3 2 5 17" xfId="10075"/>
    <cellStyle name="60% - Акцент3 2 5 18" xfId="10856"/>
    <cellStyle name="60% - Акцент3 2 5 19" xfId="11000"/>
    <cellStyle name="60% - Акцент3 2 5 2" xfId="4839"/>
    <cellStyle name="60% - Акцент3 2 5 20" xfId="10752"/>
    <cellStyle name="60% - Акцент3 2 5 21" xfId="11104"/>
    <cellStyle name="60% - Акцент3 2 5 22" xfId="11339"/>
    <cellStyle name="60% - Акцент3 2 5 23" xfId="11574"/>
    <cellStyle name="60% - Акцент3 2 5 24" xfId="11809"/>
    <cellStyle name="60% - Акцент3 2 5 25" xfId="12044"/>
    <cellStyle name="60% - Акцент3 2 5 26" xfId="12279"/>
    <cellStyle name="60% - Акцент3 2 5 27" xfId="12514"/>
    <cellStyle name="60% - Акцент3 2 5 28" xfId="12749"/>
    <cellStyle name="60% - Акцент3 2 5 29" xfId="12984"/>
    <cellStyle name="60% - Акцент3 2 5 3" xfId="5916"/>
    <cellStyle name="60% - Акцент3 2 5 30" xfId="13219"/>
    <cellStyle name="60% - Акцент3 2 5 31" xfId="13454"/>
    <cellStyle name="60% - Акцент3 2 5 32" xfId="13689"/>
    <cellStyle name="60% - Акцент3 2 5 33" xfId="13923"/>
    <cellStyle name="60% - Акцент3 2 5 34" xfId="14149"/>
    <cellStyle name="60% - Акцент3 2 5 35" xfId="14375"/>
    <cellStyle name="60% - Акцент3 2 5 36" xfId="14595"/>
    <cellStyle name="60% - Акцент3 2 5 37" xfId="14813"/>
    <cellStyle name="60% - Акцент3 2 5 38" xfId="15021"/>
    <cellStyle name="60% - Акцент3 2 5 4" xfId="5677"/>
    <cellStyle name="60% - Акцент3 2 5 5" xfId="5970"/>
    <cellStyle name="60% - Акцент3 2 5 6" xfId="5575"/>
    <cellStyle name="60% - Акцент3 2 5 7" xfId="6091"/>
    <cellStyle name="60% - Акцент3 2 5 8" xfId="6285"/>
    <cellStyle name="60% - Акцент3 2 5 9" xfId="6589"/>
    <cellStyle name="60% - Акцент3 2 50" xfId="13002"/>
    <cellStyle name="60% — акцент3 2 50" xfId="15026"/>
    <cellStyle name="60% - Акцент3 2 51" xfId="13237"/>
    <cellStyle name="60% — акцент3 2 51" xfId="15560"/>
    <cellStyle name="60% - Акцент3 2 52" xfId="13472"/>
    <cellStyle name="60% — акцент3 2 52" xfId="15598"/>
    <cellStyle name="60% - Акцент3 2 53" xfId="13707"/>
    <cellStyle name="60% — акцент3 2 53" xfId="15674"/>
    <cellStyle name="60% - Акцент3 2 54" xfId="13941"/>
    <cellStyle name="60% - Акцент3 2 55" xfId="14167"/>
    <cellStyle name="60% - Акцент3 2 56" xfId="14393"/>
    <cellStyle name="60% - Акцент3 2 57" xfId="14613"/>
    <cellStyle name="60% - Акцент3 2 58" xfId="14831"/>
    <cellStyle name="60% - Акцент3 2 59" xfId="15027"/>
    <cellStyle name="60% - Акцент3 2 6" xfId="2085"/>
    <cellStyle name="60% — акцент3 2 6" xfId="5921"/>
    <cellStyle name="60% - Акцент3 2 6 10" xfId="7222"/>
    <cellStyle name="60% - Акцент3 2 6 11" xfId="7449"/>
    <cellStyle name="60% - Акцент3 2 6 12" xfId="7676"/>
    <cellStyle name="60% - Акцент3 2 6 13" xfId="7898"/>
    <cellStyle name="60% - Акцент3 2 6 14" xfId="8116"/>
    <cellStyle name="60% - Акцент3 2 6 15" xfId="8313"/>
    <cellStyle name="60% - Акцент3 2 6 16" xfId="10076"/>
    <cellStyle name="60% - Акцент3 2 6 17" xfId="10857"/>
    <cellStyle name="60% - Акцент3 2 6 18" xfId="10999"/>
    <cellStyle name="60% - Акцент3 2 6 19" xfId="10753"/>
    <cellStyle name="60% - Акцент3 2 6 2" xfId="4840"/>
    <cellStyle name="60% - Акцент3 2 6 20" xfId="11103"/>
    <cellStyle name="60% - Акцент3 2 6 21" xfId="11338"/>
    <cellStyle name="60% - Акцент3 2 6 22" xfId="11573"/>
    <cellStyle name="60% - Акцент3 2 6 23" xfId="11808"/>
    <cellStyle name="60% - Акцент3 2 6 24" xfId="12043"/>
    <cellStyle name="60% - Акцент3 2 6 25" xfId="12278"/>
    <cellStyle name="60% - Акцент3 2 6 26" xfId="12513"/>
    <cellStyle name="60% - Акцент3 2 6 27" xfId="12748"/>
    <cellStyle name="60% - Акцент3 2 6 28" xfId="12983"/>
    <cellStyle name="60% - Акцент3 2 6 29" xfId="13218"/>
    <cellStyle name="60% - Акцент3 2 6 3" xfId="5678"/>
    <cellStyle name="60% - Акцент3 2 6 30" xfId="13453"/>
    <cellStyle name="60% - Акцент3 2 6 31" xfId="13688"/>
    <cellStyle name="60% - Акцент3 2 6 32" xfId="13922"/>
    <cellStyle name="60% - Акцент3 2 6 33" xfId="14148"/>
    <cellStyle name="60% - Акцент3 2 6 34" xfId="14374"/>
    <cellStyle name="60% - Акцент3 2 6 35" xfId="14594"/>
    <cellStyle name="60% - Акцент3 2 6 36" xfId="14812"/>
    <cellStyle name="60% - Акцент3 2 6 37" xfId="15008"/>
    <cellStyle name="60% - Акцент3 2 6 4" xfId="5968"/>
    <cellStyle name="60% - Акцент3 2 6 5" xfId="5578"/>
    <cellStyle name="60% - Акцент3 2 6 6" xfId="6087"/>
    <cellStyle name="60% - Акцент3 2 6 7" xfId="6284"/>
    <cellStyle name="60% - Акцент3 2 6 8" xfId="6585"/>
    <cellStyle name="60% - Акцент3 2 6 9" xfId="6815"/>
    <cellStyle name="60% - Акцент3 2 60" xfId="15559"/>
    <cellStyle name="60% - Акцент3 2 61" xfId="15599"/>
    <cellStyle name="60% - Акцент3 2 62" xfId="15675"/>
    <cellStyle name="60% - Акцент3 2 7" xfId="2086"/>
    <cellStyle name="60% — акцент3 2 7" xfId="5667"/>
    <cellStyle name="60% - Акцент3 2 7 10" xfId="7448"/>
    <cellStyle name="60% - Акцент3 2 7 11" xfId="7675"/>
    <cellStyle name="60% - Акцент3 2 7 12" xfId="7897"/>
    <cellStyle name="60% - Акцент3 2 7 13" xfId="8115"/>
    <cellStyle name="60% - Акцент3 2 7 14" xfId="8312"/>
    <cellStyle name="60% - Акцент3 2 7 15" xfId="10077"/>
    <cellStyle name="60% - Акцент3 2 7 16" xfId="10858"/>
    <cellStyle name="60% - Акцент3 2 7 17" xfId="10998"/>
    <cellStyle name="60% - Акцент3 2 7 18" xfId="10754"/>
    <cellStyle name="60% - Акцент3 2 7 19" xfId="11102"/>
    <cellStyle name="60% - Акцент3 2 7 2" xfId="4841"/>
    <cellStyle name="60% - Акцент3 2 7 20" xfId="11337"/>
    <cellStyle name="60% - Акцент3 2 7 21" xfId="11572"/>
    <cellStyle name="60% - Акцент3 2 7 22" xfId="11807"/>
    <cellStyle name="60% - Акцент3 2 7 23" xfId="12042"/>
    <cellStyle name="60% - Акцент3 2 7 24" xfId="12277"/>
    <cellStyle name="60% - Акцент3 2 7 25" xfId="12512"/>
    <cellStyle name="60% - Акцент3 2 7 26" xfId="12747"/>
    <cellStyle name="60% - Акцент3 2 7 27" xfId="12982"/>
    <cellStyle name="60% - Акцент3 2 7 28" xfId="13217"/>
    <cellStyle name="60% - Акцент3 2 7 29" xfId="13452"/>
    <cellStyle name="60% - Акцент3 2 7 3" xfId="5966"/>
    <cellStyle name="60% - Акцент3 2 7 30" xfId="13687"/>
    <cellStyle name="60% - Акцент3 2 7 31" xfId="13921"/>
    <cellStyle name="60% - Акцент3 2 7 32" xfId="14147"/>
    <cellStyle name="60% - Акцент3 2 7 33" xfId="14373"/>
    <cellStyle name="60% - Акцент3 2 7 34" xfId="14593"/>
    <cellStyle name="60% - Акцент3 2 7 35" xfId="14811"/>
    <cellStyle name="60% - Акцент3 2 7 36" xfId="15007"/>
    <cellStyle name="60% - Акцент3 2 7 4" xfId="5579"/>
    <cellStyle name="60% - Акцент3 2 7 5" xfId="6083"/>
    <cellStyle name="60% - Акцент3 2 7 6" xfId="6283"/>
    <cellStyle name="60% - Акцент3 2 7 7" xfId="6565"/>
    <cellStyle name="60% - Акцент3 2 7 8" xfId="6811"/>
    <cellStyle name="60% - Акцент3 2 7 9" xfId="7221"/>
    <cellStyle name="60% - Акцент3 2 8" xfId="2087"/>
    <cellStyle name="60% — акцент3 2 8" xfId="5987"/>
    <cellStyle name="60% - Акцент3 2 8 10" xfId="7674"/>
    <cellStyle name="60% - Акцент3 2 8 11" xfId="7896"/>
    <cellStyle name="60% - Акцент3 2 8 12" xfId="8114"/>
    <cellStyle name="60% - Акцент3 2 8 13" xfId="8311"/>
    <cellStyle name="60% - Акцент3 2 8 14" xfId="10078"/>
    <cellStyle name="60% - Акцент3 2 8 15" xfId="10859"/>
    <cellStyle name="60% - Акцент3 2 8 16" xfId="10997"/>
    <cellStyle name="60% - Акцент3 2 8 17" xfId="10755"/>
    <cellStyle name="60% - Акцент3 2 8 18" xfId="11101"/>
    <cellStyle name="60% - Акцент3 2 8 19" xfId="11336"/>
    <cellStyle name="60% - Акцент3 2 8 2" xfId="4842"/>
    <cellStyle name="60% - Акцент3 2 8 20" xfId="11571"/>
    <cellStyle name="60% - Акцент3 2 8 21" xfId="11806"/>
    <cellStyle name="60% - Акцент3 2 8 22" xfId="12041"/>
    <cellStyle name="60% - Акцент3 2 8 23" xfId="12276"/>
    <cellStyle name="60% - Акцент3 2 8 24" xfId="12511"/>
    <cellStyle name="60% - Акцент3 2 8 25" xfId="12746"/>
    <cellStyle name="60% - Акцент3 2 8 26" xfId="12981"/>
    <cellStyle name="60% - Акцент3 2 8 27" xfId="13216"/>
    <cellStyle name="60% - Акцент3 2 8 28" xfId="13451"/>
    <cellStyle name="60% - Акцент3 2 8 29" xfId="13686"/>
    <cellStyle name="60% - Акцент3 2 8 3" xfId="5588"/>
    <cellStyle name="60% - Акцент3 2 8 30" xfId="13920"/>
    <cellStyle name="60% - Акцент3 2 8 31" xfId="14146"/>
    <cellStyle name="60% - Акцент3 2 8 32" xfId="14372"/>
    <cellStyle name="60% - Акцент3 2 8 33" xfId="14592"/>
    <cellStyle name="60% - Акцент3 2 8 34" xfId="14810"/>
    <cellStyle name="60% - Акцент3 2 8 35" xfId="15006"/>
    <cellStyle name="60% - Акцент3 2 8 4" xfId="6082"/>
    <cellStyle name="60% - Акцент3 2 8 5" xfId="6282"/>
    <cellStyle name="60% - Акцент3 2 8 6" xfId="6564"/>
    <cellStyle name="60% - Акцент3 2 8 7" xfId="6803"/>
    <cellStyle name="60% - Акцент3 2 8 8" xfId="7220"/>
    <cellStyle name="60% - Акцент3 2 8 9" xfId="7447"/>
    <cellStyle name="60% - Акцент3 2 9" xfId="2088"/>
    <cellStyle name="60% — акцент3 2 9" xfId="5566"/>
    <cellStyle name="60% - Акцент3 2 9 10" xfId="7895"/>
    <cellStyle name="60% - Акцент3 2 9 11" xfId="8113"/>
    <cellStyle name="60% - Акцент3 2 9 12" xfId="8310"/>
    <cellStyle name="60% - Акцент3 2 9 13" xfId="10079"/>
    <cellStyle name="60% - Акцент3 2 9 14" xfId="10860"/>
    <cellStyle name="60% - Акцент3 2 9 15" xfId="10996"/>
    <cellStyle name="60% - Акцент3 2 9 16" xfId="10756"/>
    <cellStyle name="60% - Акцент3 2 9 17" xfId="11100"/>
    <cellStyle name="60% - Акцент3 2 9 18" xfId="11335"/>
    <cellStyle name="60% - Акцент3 2 9 19" xfId="11570"/>
    <cellStyle name="60% - Акцент3 2 9 2" xfId="4843"/>
    <cellStyle name="60% - Акцент3 2 9 20" xfId="11805"/>
    <cellStyle name="60% - Акцент3 2 9 21" xfId="12040"/>
    <cellStyle name="60% - Акцент3 2 9 22" xfId="12275"/>
    <cellStyle name="60% - Акцент3 2 9 23" xfId="12510"/>
    <cellStyle name="60% - Акцент3 2 9 24" xfId="12745"/>
    <cellStyle name="60% - Акцент3 2 9 25" xfId="12980"/>
    <cellStyle name="60% - Акцент3 2 9 26" xfId="13215"/>
    <cellStyle name="60% - Акцент3 2 9 27" xfId="13450"/>
    <cellStyle name="60% - Акцент3 2 9 28" xfId="13685"/>
    <cellStyle name="60% - Акцент3 2 9 29" xfId="13919"/>
    <cellStyle name="60% - Акцент3 2 9 3" xfId="6081"/>
    <cellStyle name="60% - Акцент3 2 9 30" xfId="14145"/>
    <cellStyle name="60% - Акцент3 2 9 31" xfId="14371"/>
    <cellStyle name="60% - Акцент3 2 9 32" xfId="14591"/>
    <cellStyle name="60% - Акцент3 2 9 33" xfId="14809"/>
    <cellStyle name="60% - Акцент3 2 9 34" xfId="15005"/>
    <cellStyle name="60% - Акцент3 2 9 4" xfId="6281"/>
    <cellStyle name="60% - Акцент3 2 9 5" xfId="6563"/>
    <cellStyle name="60% - Акцент3 2 9 6" xfId="6801"/>
    <cellStyle name="60% - Акцент3 2 9 7" xfId="7219"/>
    <cellStyle name="60% - Акцент3 2 9 8" xfId="7446"/>
    <cellStyle name="60% - Акцент3 2 9 9" xfId="7673"/>
    <cellStyle name="60% - Акцент3 2_МФ тепловой баланс 2015 дубль 3" xfId="2089"/>
    <cellStyle name="60% — акцент3 20" xfId="2090"/>
    <cellStyle name="60% — акцент3 21" xfId="2091"/>
    <cellStyle name="60% — акцент3 22" xfId="4832"/>
    <cellStyle name="60% — акцент3 23" xfId="5736"/>
    <cellStyle name="60% — акцент3 24" xfId="5893"/>
    <cellStyle name="60% — акцент3 25" xfId="5711"/>
    <cellStyle name="60% — акцент3 26" xfId="5923"/>
    <cellStyle name="60% — акцент3 27" xfId="5665"/>
    <cellStyle name="60% — акцент3 28" xfId="5989"/>
    <cellStyle name="60% — акцент3 29" xfId="5559"/>
    <cellStyle name="60% - Акцент3 3" xfId="2092"/>
    <cellStyle name="60% — акцент3 3" xfId="2093"/>
    <cellStyle name="60% - Акцент3 3 10" xfId="2094"/>
    <cellStyle name="60% - Акцент3 3 10 2" xfId="4845"/>
    <cellStyle name="60% - Акцент3 3 10 3" xfId="10081"/>
    <cellStyle name="60% - Акцент3 3 11" xfId="2095"/>
    <cellStyle name="60% - Акцент3 3 12" xfId="4844"/>
    <cellStyle name="60% - Акцент3 3 13" xfId="5748"/>
    <cellStyle name="60% - Акцент3 3 14" xfId="5881"/>
    <cellStyle name="60% - Акцент3 3 15" xfId="5728"/>
    <cellStyle name="60% - Акцент3 3 16" xfId="5906"/>
    <cellStyle name="60% - Акцент3 3 17" xfId="5683"/>
    <cellStyle name="60% - Акцент3 3 18" xfId="5963"/>
    <cellStyle name="60% - Акцент3 3 19" xfId="5596"/>
    <cellStyle name="60% - Акцент3 3 2" xfId="2096"/>
    <cellStyle name="60% - Акцент3 3 2 2" xfId="4846"/>
    <cellStyle name="60% - Акцент3 3 2 3" xfId="8874"/>
    <cellStyle name="60% - Акцент3 3 20" xfId="6076"/>
    <cellStyle name="60% - Акцент3 3 21" xfId="6279"/>
    <cellStyle name="60% - Акцент3 3 22" xfId="6559"/>
    <cellStyle name="60% - Акцент3 3 23" xfId="6800"/>
    <cellStyle name="60% - Акцент3 3 24" xfId="7010"/>
    <cellStyle name="60% - Акцент3 3 25" xfId="7445"/>
    <cellStyle name="60% - Акцент3 3 26" xfId="7672"/>
    <cellStyle name="60% - Акцент3 3 27" xfId="7894"/>
    <cellStyle name="60% - Акцент3 3 28" xfId="8112"/>
    <cellStyle name="60% - Акцент3 3 29" xfId="8309"/>
    <cellStyle name="60% - Акцент3 3 3" xfId="2097"/>
    <cellStyle name="60% - Акцент3 3 3 2" xfId="4847"/>
    <cellStyle name="60% - Акцент3 3 3 3" xfId="10083"/>
    <cellStyle name="60% - Акцент3 3 30" xfId="8873"/>
    <cellStyle name="60% - Акцент3 3 31" xfId="9116"/>
    <cellStyle name="60% - Акцент3 3 32" xfId="9155"/>
    <cellStyle name="60% - Акцент3 3 33" xfId="9288"/>
    <cellStyle name="60% - Акцент3 3 34" xfId="9379"/>
    <cellStyle name="60% - Акцент3 3 35" xfId="9468"/>
    <cellStyle name="60% - Акцент3 3 36" xfId="9555"/>
    <cellStyle name="60% - Акцент3 3 37" xfId="8992"/>
    <cellStyle name="60% - Акцент3 3 38" xfId="9682"/>
    <cellStyle name="60% - Акцент3 3 39" xfId="10080"/>
    <cellStyle name="60% - Акцент3 3 4" xfId="2098"/>
    <cellStyle name="60% - Акцент3 3 4 2" xfId="4848"/>
    <cellStyle name="60% - Акцент3 3 4 3" xfId="10084"/>
    <cellStyle name="60% - Акцент3 3 40" xfId="10861"/>
    <cellStyle name="60% - Акцент3 3 41" xfId="10995"/>
    <cellStyle name="60% - Акцент3 3 42" xfId="10757"/>
    <cellStyle name="60% - Акцент3 3 43" xfId="11099"/>
    <cellStyle name="60% - Акцент3 3 44" xfId="11334"/>
    <cellStyle name="60% - Акцент3 3 45" xfId="11569"/>
    <cellStyle name="60% - Акцент3 3 46" xfId="11804"/>
    <cellStyle name="60% - Акцент3 3 47" xfId="12039"/>
    <cellStyle name="60% - Акцент3 3 48" xfId="12274"/>
    <cellStyle name="60% - Акцент3 3 49" xfId="12509"/>
    <cellStyle name="60% - Акцент3 3 5" xfId="2099"/>
    <cellStyle name="60% - Акцент3 3 5 2" xfId="4849"/>
    <cellStyle name="60% - Акцент3 3 5 3" xfId="10085"/>
    <cellStyle name="60% - Акцент3 3 50" xfId="12744"/>
    <cellStyle name="60% - Акцент3 3 51" xfId="12979"/>
    <cellStyle name="60% - Акцент3 3 52" xfId="13214"/>
    <cellStyle name="60% - Акцент3 3 53" xfId="13449"/>
    <cellStyle name="60% - Акцент3 3 54" xfId="13684"/>
    <cellStyle name="60% - Акцент3 3 55" xfId="13918"/>
    <cellStyle name="60% - Акцент3 3 56" xfId="14144"/>
    <cellStyle name="60% - Акцент3 3 57" xfId="14370"/>
    <cellStyle name="60% - Акцент3 3 58" xfId="14590"/>
    <cellStyle name="60% - Акцент3 3 59" xfId="14808"/>
    <cellStyle name="60% - Акцент3 3 6" xfId="2100"/>
    <cellStyle name="60% - Акцент3 3 6 2" xfId="4850"/>
    <cellStyle name="60% - Акцент3 3 6 3" xfId="10086"/>
    <cellStyle name="60% - Акцент3 3 60" xfId="15004"/>
    <cellStyle name="60% - Акцент3 3 61" xfId="15562"/>
    <cellStyle name="60% - Акцент3 3 62" xfId="15596"/>
    <cellStyle name="60% - Акцент3 3 63" xfId="15672"/>
    <cellStyle name="60% - Акцент3 3 7" xfId="2101"/>
    <cellStyle name="60% - Акцент3 3 7 2" xfId="4851"/>
    <cellStyle name="60% - Акцент3 3 7 3" xfId="10087"/>
    <cellStyle name="60% - Акцент3 3 8" xfId="2102"/>
    <cellStyle name="60% - Акцент3 3 8 2" xfId="4852"/>
    <cellStyle name="60% - Акцент3 3 8 3" xfId="10088"/>
    <cellStyle name="60% - Акцент3 3 9" xfId="2103"/>
    <cellStyle name="60% - Акцент3 3 9 2" xfId="4853"/>
    <cellStyle name="60% - Акцент3 3 9 3" xfId="10089"/>
    <cellStyle name="60% - Акцент3 3_МФ тепловой баланс 2015 дубль 3" xfId="2104"/>
    <cellStyle name="60% — акцент3 30" xfId="6120"/>
    <cellStyle name="60% — акцент3 31" xfId="6429"/>
    <cellStyle name="60% — акцент3 32" xfId="6604"/>
    <cellStyle name="60% — акцент3 33" xfId="7024"/>
    <cellStyle name="60% — акцент3 34" xfId="7242"/>
    <cellStyle name="60% — акцент3 35" xfId="7469"/>
    <cellStyle name="60% — акцент3 36" xfId="7696"/>
    <cellStyle name="60% — акцент3 37" xfId="7918"/>
    <cellStyle name="60% — акцент3 38" xfId="8136"/>
    <cellStyle name="60% — акцент3 39" xfId="8333"/>
    <cellStyle name="60% - Акцент3 4" xfId="2105"/>
    <cellStyle name="60% — акцент3 4" xfId="2106"/>
    <cellStyle name="60% - Акцент3 4 2" xfId="2107"/>
    <cellStyle name="60% - Акцент3 4_МФ тепловой баланс 2015 дубль 3" xfId="2108"/>
    <cellStyle name="60% — акцент3 40" xfId="8869"/>
    <cellStyle name="60% — акцент3 41" xfId="9112"/>
    <cellStyle name="60% — акцент3 42" xfId="9159"/>
    <cellStyle name="60% — акцент3 43" xfId="9292"/>
    <cellStyle name="60% — акцент3 44" xfId="9383"/>
    <cellStyle name="60% — акцент3 45" xfId="9472"/>
    <cellStyle name="60% — акцент3 46" xfId="9559"/>
    <cellStyle name="60% — акцент3 47" xfId="9248"/>
    <cellStyle name="60% — акцент3 48" xfId="9686"/>
    <cellStyle name="60% — акцент3 49" xfId="10068"/>
    <cellStyle name="60% - Акцент3 5" xfId="2109"/>
    <cellStyle name="60% — акцент3 5" xfId="2110"/>
    <cellStyle name="60% - Акцент3 5 2" xfId="2111"/>
    <cellStyle name="60% - Акцент3 5_МФ тепловой баланс 2015 дубль 3" xfId="2112"/>
    <cellStyle name="60% — акцент3 50" xfId="10849"/>
    <cellStyle name="60% — акцент3 51" xfId="11007"/>
    <cellStyle name="60% — акцент3 52" xfId="10732"/>
    <cellStyle name="60% — акцент3 53" xfId="11123"/>
    <cellStyle name="60% — акцент3 54" xfId="11358"/>
    <cellStyle name="60% — акцент3 55" xfId="11593"/>
    <cellStyle name="60% — акцент3 56" xfId="11828"/>
    <cellStyle name="60% — акцент3 57" xfId="12063"/>
    <cellStyle name="60% — акцент3 58" xfId="12298"/>
    <cellStyle name="60% — акцент3 59" xfId="12533"/>
    <cellStyle name="60% - Акцент3 6" xfId="2113"/>
    <cellStyle name="60% — акцент3 6" xfId="2114"/>
    <cellStyle name="60% - Акцент3 6 2" xfId="2115"/>
    <cellStyle name="60% - Акцент3 6_МФ тепловой баланс 2015 дубль 3" xfId="2116"/>
    <cellStyle name="60% — акцент3 60" xfId="12768"/>
    <cellStyle name="60% — акцент3 61" xfId="13003"/>
    <cellStyle name="60% — акцент3 62" xfId="13238"/>
    <cellStyle name="60% — акцент3 63" xfId="13473"/>
    <cellStyle name="60% — акцент3 64" xfId="13708"/>
    <cellStyle name="60% — акцент3 65" xfId="13942"/>
    <cellStyle name="60% — акцент3 66" xfId="14168"/>
    <cellStyle name="60% — акцент3 67" xfId="14394"/>
    <cellStyle name="60% — акцент3 68" xfId="14614"/>
    <cellStyle name="60% — акцент3 69" xfId="14832"/>
    <cellStyle name="60% - Акцент3 7" xfId="2117"/>
    <cellStyle name="60% — акцент3 7" xfId="2118"/>
    <cellStyle name="60% - Акцент3 7 2" xfId="2119"/>
    <cellStyle name="60% - Акцент3 7_МФ тепловой баланс 2015 дубль 3" xfId="2120"/>
    <cellStyle name="60% — акцент3 70" xfId="15028"/>
    <cellStyle name="60% — акцент3 71" xfId="15558"/>
    <cellStyle name="60% — акцент3 72" xfId="15600"/>
    <cellStyle name="60% — акцент3 73" xfId="15676"/>
    <cellStyle name="60% - Акцент3 8" xfId="2121"/>
    <cellStyle name="60% — акцент3 8" xfId="2122"/>
    <cellStyle name="60% - Акцент3 8 2" xfId="2123"/>
    <cellStyle name="60% - Акцент3 9" xfId="2124"/>
    <cellStyle name="60% — акцент3 9" xfId="2125"/>
    <cellStyle name="60% - Акцент3 9 2" xfId="2126"/>
    <cellStyle name="60% — акцент4" xfId="2127"/>
    <cellStyle name="60% - Акцент4 10" xfId="2128"/>
    <cellStyle name="60% — акцент4 10" xfId="2129"/>
    <cellStyle name="60% — акцент4 11" xfId="2130"/>
    <cellStyle name="60% — акцент4 12" xfId="2131"/>
    <cellStyle name="60% — акцент4 13" xfId="2132"/>
    <cellStyle name="60% — акцент4 14" xfId="2133"/>
    <cellStyle name="60% — акцент4 15" xfId="2134"/>
    <cellStyle name="60% — акцент4 16" xfId="2135"/>
    <cellStyle name="60% — акцент4 17" xfId="2136"/>
    <cellStyle name="60% — акцент4 18" xfId="2137"/>
    <cellStyle name="60% — акцент4 19" xfId="2138"/>
    <cellStyle name="60% - Акцент4 2" xfId="2139"/>
    <cellStyle name="60% — акцент4 2" xfId="2140"/>
    <cellStyle name="60% - Акцент4 2 10" xfId="2141"/>
    <cellStyle name="60% — акцент4 2 10" xfId="6027"/>
    <cellStyle name="60% - Акцент4 2 10 10" xfId="7819"/>
    <cellStyle name="60% - Акцент4 2 10 11" xfId="8041"/>
    <cellStyle name="60% - Акцент4 2 10 12" xfId="10093"/>
    <cellStyle name="60% - Акцент4 2 10 13" xfId="10874"/>
    <cellStyle name="60% - Акцент4 2 10 14" xfId="10982"/>
    <cellStyle name="60% - Акцент4 2 10 15" xfId="10796"/>
    <cellStyle name="60% - Акцент4 2 10 16" xfId="11060"/>
    <cellStyle name="60% - Акцент4 2 10 17" xfId="10522"/>
    <cellStyle name="60% - Акцент4 2 10 18" xfId="11255"/>
    <cellStyle name="60% - Акцент4 2 10 19" xfId="11490"/>
    <cellStyle name="60% - Акцент4 2 10 2" xfId="4857"/>
    <cellStyle name="60% - Акцент4 2 10 20" xfId="11725"/>
    <cellStyle name="60% - Акцент4 2 10 21" xfId="11960"/>
    <cellStyle name="60% - Акцент4 2 10 22" xfId="12195"/>
    <cellStyle name="60% - Акцент4 2 10 23" xfId="12430"/>
    <cellStyle name="60% - Акцент4 2 10 24" xfId="12665"/>
    <cellStyle name="60% - Акцент4 2 10 25" xfId="12900"/>
    <cellStyle name="60% - Акцент4 2 10 26" xfId="13135"/>
    <cellStyle name="60% - Акцент4 2 10 27" xfId="13370"/>
    <cellStyle name="60% - Акцент4 2 10 28" xfId="13605"/>
    <cellStyle name="60% - Акцент4 2 10 29" xfId="13839"/>
    <cellStyle name="60% - Акцент4 2 10 3" xfId="6217"/>
    <cellStyle name="60% - Акцент4 2 10 30" xfId="14068"/>
    <cellStyle name="60% - Акцент4 2 10 31" xfId="14296"/>
    <cellStyle name="60% - Акцент4 2 10 32" xfId="14516"/>
    <cellStyle name="60% - Акцент4 2 10 33" xfId="14777"/>
    <cellStyle name="60% - Акцент4 2 10 4" xfId="6364"/>
    <cellStyle name="60% - Акцент4 2 10 5" xfId="6727"/>
    <cellStyle name="60% - Акцент4 2 10 6" xfId="6925"/>
    <cellStyle name="60% - Акцент4 2 10 7" xfId="7156"/>
    <cellStyle name="60% - Акцент4 2 10 8" xfId="7369"/>
    <cellStyle name="60% - Акцент4 2 10 9" xfId="7596"/>
    <cellStyle name="60% - Акцент4 2 11" xfId="4855"/>
    <cellStyle name="60% — акцент4 2 11" xfId="6218"/>
    <cellStyle name="60% - Акцент4 2 12" xfId="5759"/>
    <cellStyle name="60% — акцент4 2 12" xfId="6376"/>
    <cellStyle name="60% - Акцент4 2 13" xfId="5870"/>
    <cellStyle name="60% — акцент4 2 13" xfId="6752"/>
    <cellStyle name="60% - Акцент4 2 14" xfId="5743"/>
    <cellStyle name="60% — акцент4 2 14" xfId="6952"/>
    <cellStyle name="60% - Акцент4 2 15" xfId="5894"/>
    <cellStyle name="60% — акцент4 2 15" xfId="7196"/>
    <cellStyle name="60% - Акцент4 2 16" xfId="5706"/>
    <cellStyle name="60% — акцент4 2 16" xfId="7409"/>
    <cellStyle name="60% - Акцент4 2 17" xfId="5938"/>
    <cellStyle name="60% — акцент4 2 17" xfId="7636"/>
    <cellStyle name="60% - Акцент4 2 18" xfId="5623"/>
    <cellStyle name="60% — акцент4 2 18" xfId="7859"/>
    <cellStyle name="60% - Акцент4 2 19" xfId="6032"/>
    <cellStyle name="60% — акцент4 2 19" xfId="8081"/>
    <cellStyle name="60% - Акцент4 2 2" xfId="2142"/>
    <cellStyle name="60% — акцент4 2 2" xfId="4856"/>
    <cellStyle name="60% - Акцент4 2 2 10" xfId="5643"/>
    <cellStyle name="60% - Акцент4 2 2 11" xfId="6014"/>
    <cellStyle name="60% - Акцент4 2 2 12" xfId="5349"/>
    <cellStyle name="60% - Акцент4 2 2 13" xfId="6363"/>
    <cellStyle name="60% - Акцент4 2 2 14" xfId="6726"/>
    <cellStyle name="60% - Акцент4 2 2 15" xfId="6921"/>
    <cellStyle name="60% - Акцент4 2 2 16" xfId="7155"/>
    <cellStyle name="60% - Акцент4 2 2 17" xfId="7368"/>
    <cellStyle name="60% - Акцент4 2 2 18" xfId="7595"/>
    <cellStyle name="60% - Акцент4 2 2 19" xfId="7818"/>
    <cellStyle name="60% - Акцент4 2 2 2" xfId="2143"/>
    <cellStyle name="60% - Акцент4 2 2 20" xfId="8040"/>
    <cellStyle name="60% - Акцент4 2 2 21" xfId="8878"/>
    <cellStyle name="60% - Акцент4 2 2 22" xfId="9121"/>
    <cellStyle name="60% - Акцент4 2 2 23" xfId="9150"/>
    <cellStyle name="60% - Акцент4 2 2 24" xfId="9283"/>
    <cellStyle name="60% - Акцент4 2 2 25" xfId="9220"/>
    <cellStyle name="60% - Акцент4 2 2 26" xfId="9352"/>
    <cellStyle name="60% - Акцент4 2 2 27" xfId="9441"/>
    <cellStyle name="60% - Акцент4 2 2 28" xfId="9065"/>
    <cellStyle name="60% - Акцент4 2 2 29" xfId="9678"/>
    <cellStyle name="60% - Акцент4 2 2 3" xfId="4858"/>
    <cellStyle name="60% - Акцент4 2 2 30" xfId="10094"/>
    <cellStyle name="60% - Акцент4 2 2 31" xfId="10875"/>
    <cellStyle name="60% - Акцент4 2 2 32" xfId="10981"/>
    <cellStyle name="60% - Акцент4 2 2 33" xfId="10797"/>
    <cellStyle name="60% - Акцент4 2 2 34" xfId="11059"/>
    <cellStyle name="60% - Акцент4 2 2 35" xfId="10521"/>
    <cellStyle name="60% - Акцент4 2 2 36" xfId="11254"/>
    <cellStyle name="60% - Акцент4 2 2 37" xfId="11489"/>
    <cellStyle name="60% - Акцент4 2 2 38" xfId="11724"/>
    <cellStyle name="60% - Акцент4 2 2 39" xfId="11959"/>
    <cellStyle name="60% - Акцент4 2 2 4" xfId="5762"/>
    <cellStyle name="60% - Акцент4 2 2 40" xfId="12194"/>
    <cellStyle name="60% - Акцент4 2 2 41" xfId="12429"/>
    <cellStyle name="60% - Акцент4 2 2 42" xfId="12664"/>
    <cellStyle name="60% - Акцент4 2 2 43" xfId="12899"/>
    <cellStyle name="60% - Акцент4 2 2 44" xfId="13134"/>
    <cellStyle name="60% - Акцент4 2 2 45" xfId="13369"/>
    <cellStyle name="60% - Акцент4 2 2 46" xfId="13604"/>
    <cellStyle name="60% - Акцент4 2 2 47" xfId="13838"/>
    <cellStyle name="60% - Акцент4 2 2 48" xfId="14067"/>
    <cellStyle name="60% - Акцент4 2 2 49" xfId="14295"/>
    <cellStyle name="60% - Акцент4 2 2 5" xfId="5867"/>
    <cellStyle name="60% - Акцент4 2 2 50" xfId="14515"/>
    <cellStyle name="60% - Акцент4 2 2 51" xfId="14737"/>
    <cellStyle name="60% - Акцент4 2 2 52" xfId="15567"/>
    <cellStyle name="60% - Акцент4 2 2 53" xfId="15592"/>
    <cellStyle name="60% - Акцент4 2 2 54" xfId="15499"/>
    <cellStyle name="60% - Акцент4 2 2 6" xfId="5746"/>
    <cellStyle name="60% - Акцент4 2 2 7" xfId="5886"/>
    <cellStyle name="60% - Акцент4 2 2 8" xfId="5709"/>
    <cellStyle name="60% - Акцент4 2 2 9" xfId="5930"/>
    <cellStyle name="60% - Акцент4 2 20" xfId="6219"/>
    <cellStyle name="60% — акцент4 2 20" xfId="8877"/>
    <cellStyle name="60% - Акцент4 2 21" xfId="6383"/>
    <cellStyle name="60% — акцент4 2 21" xfId="9120"/>
    <cellStyle name="60% - Акцент4 2 22" xfId="6753"/>
    <cellStyle name="60% — акцент4 2 22" xfId="9151"/>
    <cellStyle name="60% - Акцент4 2 23" xfId="6953"/>
    <cellStyle name="60% — акцент4 2 23" xfId="9284"/>
    <cellStyle name="60% - Акцент4 2 24" xfId="7197"/>
    <cellStyle name="60% — акцент4 2 24" xfId="9225"/>
    <cellStyle name="60% - Акцент4 2 25" xfId="7410"/>
    <cellStyle name="60% — акцент4 2 25" xfId="9359"/>
    <cellStyle name="60% - Акцент4 2 26" xfId="7637"/>
    <cellStyle name="60% — акцент4 2 26" xfId="9448"/>
    <cellStyle name="60% - Акцент4 2 27" xfId="7860"/>
    <cellStyle name="60% — акцент4 2 27" xfId="9059"/>
    <cellStyle name="60% - Акцент4 2 28" xfId="8082"/>
    <cellStyle name="60% — акцент4 2 28" xfId="9679"/>
    <cellStyle name="60% - Акцент4 2 29" xfId="8876"/>
    <cellStyle name="60% — акцент4 2 29" xfId="10092"/>
    <cellStyle name="60% - Акцент4 2 3" xfId="2144"/>
    <cellStyle name="60% — акцент4 2 3" xfId="5760"/>
    <cellStyle name="60% - Акцент4 2 3 10" xfId="5333"/>
    <cellStyle name="60% - Акцент4 2 3 11" xfId="6361"/>
    <cellStyle name="60% - Акцент4 2 3 12" xfId="6722"/>
    <cellStyle name="60% - Акцент4 2 3 13" xfId="6911"/>
    <cellStyle name="60% - Акцент4 2 3 14" xfId="7154"/>
    <cellStyle name="60% - Акцент4 2 3 15" xfId="7367"/>
    <cellStyle name="60% - Акцент4 2 3 16" xfId="7594"/>
    <cellStyle name="60% - Акцент4 2 3 17" xfId="7817"/>
    <cellStyle name="60% - Акцент4 2 3 18" xfId="8039"/>
    <cellStyle name="60% - Акцент4 2 3 19" xfId="10095"/>
    <cellStyle name="60% - Акцент4 2 3 2" xfId="4859"/>
    <cellStyle name="60% - Акцент4 2 3 20" xfId="10876"/>
    <cellStyle name="60% - Акцент4 2 3 21" xfId="10980"/>
    <cellStyle name="60% - Акцент4 2 3 22" xfId="10798"/>
    <cellStyle name="60% - Акцент4 2 3 23" xfId="11058"/>
    <cellStyle name="60% - Акцент4 2 3 24" xfId="10520"/>
    <cellStyle name="60% - Акцент4 2 3 25" xfId="11253"/>
    <cellStyle name="60% - Акцент4 2 3 26" xfId="11488"/>
    <cellStyle name="60% - Акцент4 2 3 27" xfId="11723"/>
    <cellStyle name="60% - Акцент4 2 3 28" xfId="11958"/>
    <cellStyle name="60% - Акцент4 2 3 29" xfId="12193"/>
    <cellStyle name="60% - Акцент4 2 3 3" xfId="5866"/>
    <cellStyle name="60% - Акцент4 2 3 30" xfId="12428"/>
    <cellStyle name="60% - Акцент4 2 3 31" xfId="12663"/>
    <cellStyle name="60% - Акцент4 2 3 32" xfId="12898"/>
    <cellStyle name="60% - Акцент4 2 3 33" xfId="13133"/>
    <cellStyle name="60% - Акцент4 2 3 34" xfId="13368"/>
    <cellStyle name="60% - Акцент4 2 3 35" xfId="13603"/>
    <cellStyle name="60% - Акцент4 2 3 36" xfId="13837"/>
    <cellStyle name="60% - Акцент4 2 3 37" xfId="14066"/>
    <cellStyle name="60% - Акцент4 2 3 38" xfId="14294"/>
    <cellStyle name="60% - Акцент4 2 3 39" xfId="14514"/>
    <cellStyle name="60% - Акцент4 2 3 4" xfId="5747"/>
    <cellStyle name="60% - Акцент4 2 3 40" xfId="14736"/>
    <cellStyle name="60% - Акцент4 2 3 5" xfId="5885"/>
    <cellStyle name="60% - Акцент4 2 3 6" xfId="5710"/>
    <cellStyle name="60% - Акцент4 2 3 7" xfId="5929"/>
    <cellStyle name="60% - Акцент4 2 3 8" xfId="5645"/>
    <cellStyle name="60% - Акцент4 2 3 9" xfId="6004"/>
    <cellStyle name="60% - Акцент4 2 30" xfId="9119"/>
    <cellStyle name="60% — акцент4 2 30" xfId="10873"/>
    <cellStyle name="60% - Акцент4 2 31" xfId="9152"/>
    <cellStyle name="60% — акцент4 2 31" xfId="10983"/>
    <cellStyle name="60% - Акцент4 2 32" xfId="9285"/>
    <cellStyle name="60% — акцент4 2 32" xfId="10782"/>
    <cellStyle name="60% - Акцент4 2 33" xfId="9231"/>
    <cellStyle name="60% — акцент4 2 33" xfId="11074"/>
    <cellStyle name="60% - Акцент4 2 34" xfId="9365"/>
    <cellStyle name="60% — акцент4 2 34" xfId="10604"/>
    <cellStyle name="60% - Акцент4 2 35" xfId="9454"/>
    <cellStyle name="60% — акцент4 2 35" xfId="11295"/>
    <cellStyle name="60% - Акцент4 2 36" xfId="9053"/>
    <cellStyle name="60% — акцент4 2 36" xfId="11530"/>
    <cellStyle name="60% - Акцент4 2 37" xfId="9680"/>
    <cellStyle name="60% — акцент4 2 37" xfId="11765"/>
    <cellStyle name="60% - Акцент4 2 38" xfId="10091"/>
    <cellStyle name="60% — акцент4 2 38" xfId="12000"/>
    <cellStyle name="60% - Акцент4 2 39" xfId="10872"/>
    <cellStyle name="60% — акцент4 2 39" xfId="12235"/>
    <cellStyle name="60% - Акцент4 2 4" xfId="2145"/>
    <cellStyle name="60% — акцент4 2 4" xfId="5869"/>
    <cellStyle name="60% - Акцент4 2 4 10" xfId="6354"/>
    <cellStyle name="60% - Акцент4 2 4 11" xfId="6714"/>
    <cellStyle name="60% - Акцент4 2 4 12" xfId="6910"/>
    <cellStyle name="60% - Акцент4 2 4 13" xfId="7153"/>
    <cellStyle name="60% - Акцент4 2 4 14" xfId="7366"/>
    <cellStyle name="60% - Акцент4 2 4 15" xfId="7593"/>
    <cellStyle name="60% - Акцент4 2 4 16" xfId="7816"/>
    <cellStyle name="60% - Акцент4 2 4 17" xfId="8038"/>
    <cellStyle name="60% - Акцент4 2 4 18" xfId="10096"/>
    <cellStyle name="60% - Акцент4 2 4 19" xfId="10877"/>
    <cellStyle name="60% - Акцент4 2 4 2" xfId="4860"/>
    <cellStyle name="60% - Акцент4 2 4 20" xfId="10979"/>
    <cellStyle name="60% - Акцент4 2 4 21" xfId="10799"/>
    <cellStyle name="60% - Акцент4 2 4 22" xfId="11057"/>
    <cellStyle name="60% - Акцент4 2 4 23" xfId="10519"/>
    <cellStyle name="60% - Акцент4 2 4 24" xfId="11252"/>
    <cellStyle name="60% - Акцент4 2 4 25" xfId="11487"/>
    <cellStyle name="60% - Акцент4 2 4 26" xfId="11722"/>
    <cellStyle name="60% - Акцент4 2 4 27" xfId="11957"/>
    <cellStyle name="60% - Акцент4 2 4 28" xfId="12192"/>
    <cellStyle name="60% - Акцент4 2 4 29" xfId="12427"/>
    <cellStyle name="60% - Акцент4 2 4 3" xfId="5749"/>
    <cellStyle name="60% - Акцент4 2 4 30" xfId="12662"/>
    <cellStyle name="60% - Акцент4 2 4 31" xfId="12897"/>
    <cellStyle name="60% - Акцент4 2 4 32" xfId="13132"/>
    <cellStyle name="60% - Акцент4 2 4 33" xfId="13367"/>
    <cellStyle name="60% - Акцент4 2 4 34" xfId="13602"/>
    <cellStyle name="60% - Акцент4 2 4 35" xfId="13836"/>
    <cellStyle name="60% - Акцент4 2 4 36" xfId="14065"/>
    <cellStyle name="60% - Акцент4 2 4 37" xfId="14293"/>
    <cellStyle name="60% - Акцент4 2 4 38" xfId="14513"/>
    <cellStyle name="60% - Акцент4 2 4 39" xfId="14735"/>
    <cellStyle name="60% - Акцент4 2 4 4" xfId="5884"/>
    <cellStyle name="60% - Акцент4 2 4 5" xfId="5717"/>
    <cellStyle name="60% - Акцент4 2 4 6" xfId="5928"/>
    <cellStyle name="60% - Акцент4 2 4 7" xfId="5646"/>
    <cellStyle name="60% - Акцент4 2 4 8" xfId="6003"/>
    <cellStyle name="60% - Акцент4 2 4 9" xfId="5328"/>
    <cellStyle name="60% - Акцент4 2 40" xfId="10984"/>
    <cellStyle name="60% — акцент4 2 40" xfId="12470"/>
    <cellStyle name="60% - Акцент4 2 41" xfId="10781"/>
    <cellStyle name="60% — акцент4 2 41" xfId="12705"/>
    <cellStyle name="60% - Акцент4 2 42" xfId="11075"/>
    <cellStyle name="60% — акцент4 2 42" xfId="12940"/>
    <cellStyle name="60% - Акцент4 2 43" xfId="10606"/>
    <cellStyle name="60% — акцент4 2 43" xfId="13175"/>
    <cellStyle name="60% - Акцент4 2 44" xfId="11296"/>
    <cellStyle name="60% — акцент4 2 44" xfId="13410"/>
    <cellStyle name="60% - Акцент4 2 45" xfId="11531"/>
    <cellStyle name="60% — акцент4 2 45" xfId="13645"/>
    <cellStyle name="60% - Акцент4 2 46" xfId="11766"/>
    <cellStyle name="60% — акцент4 2 46" xfId="13879"/>
    <cellStyle name="60% - Акцент4 2 47" xfId="12001"/>
    <cellStyle name="60% — акцент4 2 47" xfId="14108"/>
    <cellStyle name="60% - Акцент4 2 48" xfId="12236"/>
    <cellStyle name="60% — акцент4 2 48" xfId="14336"/>
    <cellStyle name="60% - Акцент4 2 49" xfId="12471"/>
    <cellStyle name="60% — акцент4 2 49" xfId="14517"/>
    <cellStyle name="60% - Акцент4 2 5" xfId="2146"/>
    <cellStyle name="60% — акцент4 2 5" xfId="5744"/>
    <cellStyle name="60% - Акцент4 2 5 10" xfId="6712"/>
    <cellStyle name="60% - Акцент4 2 5 11" xfId="6909"/>
    <cellStyle name="60% - Акцент4 2 5 12" xfId="7152"/>
    <cellStyle name="60% - Акцент4 2 5 13" xfId="7365"/>
    <cellStyle name="60% - Акцент4 2 5 14" xfId="7592"/>
    <cellStyle name="60% - Акцент4 2 5 15" xfId="7815"/>
    <cellStyle name="60% - Акцент4 2 5 16" xfId="8037"/>
    <cellStyle name="60% - Акцент4 2 5 17" xfId="10097"/>
    <cellStyle name="60% - Акцент4 2 5 18" xfId="10878"/>
    <cellStyle name="60% - Акцент4 2 5 19" xfId="10978"/>
    <cellStyle name="60% - Акцент4 2 5 2" xfId="4861"/>
    <cellStyle name="60% - Акцент4 2 5 20" xfId="10800"/>
    <cellStyle name="60% - Акцент4 2 5 21" xfId="11056"/>
    <cellStyle name="60% - Акцент4 2 5 22" xfId="10518"/>
    <cellStyle name="60% - Акцент4 2 5 23" xfId="11251"/>
    <cellStyle name="60% - Акцент4 2 5 24" xfId="11486"/>
    <cellStyle name="60% - Акцент4 2 5 25" xfId="11721"/>
    <cellStyle name="60% - Акцент4 2 5 26" xfId="11956"/>
    <cellStyle name="60% - Акцент4 2 5 27" xfId="12191"/>
    <cellStyle name="60% - Акцент4 2 5 28" xfId="12426"/>
    <cellStyle name="60% - Акцент4 2 5 29" xfId="12661"/>
    <cellStyle name="60% - Акцент4 2 5 3" xfId="5883"/>
    <cellStyle name="60% - Акцент4 2 5 30" xfId="12896"/>
    <cellStyle name="60% - Акцент4 2 5 31" xfId="13131"/>
    <cellStyle name="60% - Акцент4 2 5 32" xfId="13366"/>
    <cellStyle name="60% - Акцент4 2 5 33" xfId="13601"/>
    <cellStyle name="60% - Акцент4 2 5 34" xfId="13835"/>
    <cellStyle name="60% - Акцент4 2 5 35" xfId="14064"/>
    <cellStyle name="60% - Акцент4 2 5 36" xfId="14292"/>
    <cellStyle name="60% - Акцент4 2 5 37" xfId="14512"/>
    <cellStyle name="60% - Акцент4 2 5 38" xfId="14734"/>
    <cellStyle name="60% - Акцент4 2 5 4" xfId="5722"/>
    <cellStyle name="60% - Акцент4 2 5 5" xfId="5927"/>
    <cellStyle name="60% - Акцент4 2 5 6" xfId="5647"/>
    <cellStyle name="60% - Акцент4 2 5 7" xfId="5999"/>
    <cellStyle name="60% - Акцент4 2 5 8" xfId="5326"/>
    <cellStyle name="60% - Акцент4 2 5 9" xfId="6321"/>
    <cellStyle name="60% - Акцент4 2 50" xfId="12706"/>
    <cellStyle name="60% — акцент4 2 50" xfId="14778"/>
    <cellStyle name="60% - Акцент4 2 51" xfId="12941"/>
    <cellStyle name="60% — акцент4 2 51" xfId="15566"/>
    <cellStyle name="60% - Акцент4 2 52" xfId="13176"/>
    <cellStyle name="60% — акцент4 2 52" xfId="15593"/>
    <cellStyle name="60% - Акцент4 2 53" xfId="13411"/>
    <cellStyle name="60% — акцент4 2 53" xfId="15493"/>
    <cellStyle name="60% - Акцент4 2 54" xfId="13646"/>
    <cellStyle name="60% - Акцент4 2 55" xfId="13880"/>
    <cellStyle name="60% - Акцент4 2 56" xfId="14109"/>
    <cellStyle name="60% - Акцент4 2 57" xfId="14337"/>
    <cellStyle name="60% - Акцент4 2 58" xfId="14557"/>
    <cellStyle name="60% - Акцент4 2 59" xfId="14779"/>
    <cellStyle name="60% - Акцент4 2 6" xfId="2147"/>
    <cellStyle name="60% — акцент4 2 6" xfId="5890"/>
    <cellStyle name="60% - Акцент4 2 6 10" xfId="6908"/>
    <cellStyle name="60% - Акцент4 2 6 11" xfId="7151"/>
    <cellStyle name="60% - Акцент4 2 6 12" xfId="7364"/>
    <cellStyle name="60% - Акцент4 2 6 13" xfId="7591"/>
    <cellStyle name="60% - Акцент4 2 6 14" xfId="7814"/>
    <cellStyle name="60% - Акцент4 2 6 15" xfId="8036"/>
    <cellStyle name="60% - Акцент4 2 6 16" xfId="10098"/>
    <cellStyle name="60% - Акцент4 2 6 17" xfId="10879"/>
    <cellStyle name="60% - Акцент4 2 6 18" xfId="10977"/>
    <cellStyle name="60% - Акцент4 2 6 19" xfId="10801"/>
    <cellStyle name="60% - Акцент4 2 6 2" xfId="4862"/>
    <cellStyle name="60% - Акцент4 2 6 20" xfId="11055"/>
    <cellStyle name="60% - Акцент4 2 6 21" xfId="10517"/>
    <cellStyle name="60% - Акцент4 2 6 22" xfId="11250"/>
    <cellStyle name="60% - Акцент4 2 6 23" xfId="11485"/>
    <cellStyle name="60% - Акцент4 2 6 24" xfId="11720"/>
    <cellStyle name="60% - Акцент4 2 6 25" xfId="11955"/>
    <cellStyle name="60% - Акцент4 2 6 26" xfId="12190"/>
    <cellStyle name="60% - Акцент4 2 6 27" xfId="12425"/>
    <cellStyle name="60% - Акцент4 2 6 28" xfId="12660"/>
    <cellStyle name="60% - Акцент4 2 6 29" xfId="12895"/>
    <cellStyle name="60% - Акцент4 2 6 3" xfId="5723"/>
    <cellStyle name="60% - Акцент4 2 6 30" xfId="13130"/>
    <cellStyle name="60% - Акцент4 2 6 31" xfId="13365"/>
    <cellStyle name="60% - Акцент4 2 6 32" xfId="13600"/>
    <cellStyle name="60% - Акцент4 2 6 33" xfId="13834"/>
    <cellStyle name="60% - Акцент4 2 6 34" xfId="14063"/>
    <cellStyle name="60% - Акцент4 2 6 35" xfId="14291"/>
    <cellStyle name="60% - Акцент4 2 6 36" xfId="14498"/>
    <cellStyle name="60% - Акцент4 2 6 37" xfId="14733"/>
    <cellStyle name="60% - Акцент4 2 6 4" xfId="5926"/>
    <cellStyle name="60% - Акцент4 2 6 5" xfId="5651"/>
    <cellStyle name="60% - Акцент4 2 6 6" xfId="5356"/>
    <cellStyle name="60% - Акцент4 2 6 7" xfId="5315"/>
    <cellStyle name="60% - Акцент4 2 6 8" xfId="6320"/>
    <cellStyle name="60% - Акцент4 2 6 9" xfId="6711"/>
    <cellStyle name="60% - Акцент4 2 60" xfId="15565"/>
    <cellStyle name="60% - Акцент4 2 61" xfId="15594"/>
    <cellStyle name="60% - Акцент4 2 62" xfId="15487"/>
    <cellStyle name="60% - Акцент4 2 7" xfId="2148"/>
    <cellStyle name="60% — акцент4 2 7" xfId="5707"/>
    <cellStyle name="60% - Акцент4 2 7 10" xfId="7137"/>
    <cellStyle name="60% - Акцент4 2 7 11" xfId="7350"/>
    <cellStyle name="60% - Акцент4 2 7 12" xfId="7577"/>
    <cellStyle name="60% - Акцент4 2 7 13" xfId="7800"/>
    <cellStyle name="60% - Акцент4 2 7 14" xfId="8022"/>
    <cellStyle name="60% - Акцент4 2 7 15" xfId="10099"/>
    <cellStyle name="60% - Акцент4 2 7 16" xfId="10880"/>
    <cellStyle name="60% - Акцент4 2 7 17" xfId="10976"/>
    <cellStyle name="60% - Акцент4 2 7 18" xfId="10802"/>
    <cellStyle name="60% - Акцент4 2 7 19" xfId="11054"/>
    <cellStyle name="60% - Акцент4 2 7 2" xfId="4863"/>
    <cellStyle name="60% - Акцент4 2 7 20" xfId="10472"/>
    <cellStyle name="60% - Акцент4 2 7 21" xfId="11236"/>
    <cellStyle name="60% - Акцент4 2 7 22" xfId="11471"/>
    <cellStyle name="60% - Акцент4 2 7 23" xfId="11706"/>
    <cellStyle name="60% - Акцент4 2 7 24" xfId="11941"/>
    <cellStyle name="60% - Акцент4 2 7 25" xfId="12176"/>
    <cellStyle name="60% - Акцент4 2 7 26" xfId="12411"/>
    <cellStyle name="60% - Акцент4 2 7 27" xfId="12646"/>
    <cellStyle name="60% - Акцент4 2 7 28" xfId="12881"/>
    <cellStyle name="60% - Акцент4 2 7 29" xfId="13116"/>
    <cellStyle name="60% - Акцент4 2 7 3" xfId="5924"/>
    <cellStyle name="60% - Акцент4 2 7 30" xfId="13351"/>
    <cellStyle name="60% - Акцент4 2 7 31" xfId="13586"/>
    <cellStyle name="60% - Акцент4 2 7 32" xfId="13820"/>
    <cellStyle name="60% - Акцент4 2 7 33" xfId="14049"/>
    <cellStyle name="60% - Акцент4 2 7 34" xfId="14277"/>
    <cellStyle name="60% - Акцент4 2 7 35" xfId="14497"/>
    <cellStyle name="60% - Акцент4 2 7 36" xfId="14732"/>
    <cellStyle name="60% - Акцент4 2 7 4" xfId="5653"/>
    <cellStyle name="60% - Акцент4 2 7 5" xfId="5995"/>
    <cellStyle name="60% - Акцент4 2 7 6" xfId="5306"/>
    <cellStyle name="60% - Акцент4 2 7 7" xfId="6318"/>
    <cellStyle name="60% - Акцент4 2 7 8" xfId="6710"/>
    <cellStyle name="60% - Акцент4 2 7 9" xfId="6907"/>
    <cellStyle name="60% - Акцент4 2 8" xfId="2149"/>
    <cellStyle name="60% — акцент4 2 8" xfId="5934"/>
    <cellStyle name="60% - Акцент4 2 8 10" xfId="7349"/>
    <cellStyle name="60% - Акцент4 2 8 11" xfId="7576"/>
    <cellStyle name="60% - Акцент4 2 8 12" xfId="7799"/>
    <cellStyle name="60% - Акцент4 2 8 13" xfId="8021"/>
    <cellStyle name="60% - Акцент4 2 8 14" xfId="10100"/>
    <cellStyle name="60% - Акцент4 2 8 15" xfId="10881"/>
    <cellStyle name="60% - Акцент4 2 8 16" xfId="10975"/>
    <cellStyle name="60% - Акцент4 2 8 17" xfId="10803"/>
    <cellStyle name="60% - Акцент4 2 8 18" xfId="11053"/>
    <cellStyle name="60% - Акцент4 2 8 19" xfId="10471"/>
    <cellStyle name="60% - Акцент4 2 8 2" xfId="4864"/>
    <cellStyle name="60% - Акцент4 2 8 20" xfId="11235"/>
    <cellStyle name="60% - Акцент4 2 8 21" xfId="11470"/>
    <cellStyle name="60% - Акцент4 2 8 22" xfId="11705"/>
    <cellStyle name="60% - Акцент4 2 8 23" xfId="11940"/>
    <cellStyle name="60% - Акцент4 2 8 24" xfId="12175"/>
    <cellStyle name="60% - Акцент4 2 8 25" xfId="12410"/>
    <cellStyle name="60% - Акцент4 2 8 26" xfId="12645"/>
    <cellStyle name="60% - Акцент4 2 8 27" xfId="12880"/>
    <cellStyle name="60% - Акцент4 2 8 28" xfId="13115"/>
    <cellStyle name="60% - Акцент4 2 8 29" xfId="13350"/>
    <cellStyle name="60% - Акцент4 2 8 3" xfId="5654"/>
    <cellStyle name="60% - Акцент4 2 8 30" xfId="13585"/>
    <cellStyle name="60% - Акцент4 2 8 31" xfId="13819"/>
    <cellStyle name="60% - Акцент4 2 8 32" xfId="14048"/>
    <cellStyle name="60% - Акцент4 2 8 33" xfId="14276"/>
    <cellStyle name="60% - Акцент4 2 8 34" xfId="14496"/>
    <cellStyle name="60% - Акцент4 2 8 35" xfId="14718"/>
    <cellStyle name="60% - Акцент4 2 8 4" xfId="5994"/>
    <cellStyle name="60% - Акцент4 2 8 5" xfId="5304"/>
    <cellStyle name="60% - Акцент4 2 8 6" xfId="6317"/>
    <cellStyle name="60% - Акцент4 2 8 7" xfId="6709"/>
    <cellStyle name="60% - Акцент4 2 8 8" xfId="6906"/>
    <cellStyle name="60% - Акцент4 2 8 9" xfId="7136"/>
    <cellStyle name="60% - Акцент4 2 9" xfId="2150"/>
    <cellStyle name="60% — акцент4 2 9" xfId="5640"/>
    <cellStyle name="60% - Акцент4 2 9 10" xfId="7575"/>
    <cellStyle name="60% - Акцент4 2 9 11" xfId="7798"/>
    <cellStyle name="60% - Акцент4 2 9 12" xfId="8020"/>
    <cellStyle name="60% - Акцент4 2 9 13" xfId="10101"/>
    <cellStyle name="60% - Акцент4 2 9 14" xfId="10882"/>
    <cellStyle name="60% - Акцент4 2 9 15" xfId="10974"/>
    <cellStyle name="60% - Акцент4 2 9 16" xfId="10804"/>
    <cellStyle name="60% - Акцент4 2 9 17" xfId="11052"/>
    <cellStyle name="60% - Акцент4 2 9 18" xfId="10463"/>
    <cellStyle name="60% - Акцент4 2 9 19" xfId="11234"/>
    <cellStyle name="60% - Акцент4 2 9 2" xfId="4865"/>
    <cellStyle name="60% - Акцент4 2 9 20" xfId="11469"/>
    <cellStyle name="60% - Акцент4 2 9 21" xfId="11704"/>
    <cellStyle name="60% - Акцент4 2 9 22" xfId="11939"/>
    <cellStyle name="60% - Акцент4 2 9 23" xfId="12174"/>
    <cellStyle name="60% - Акцент4 2 9 24" xfId="12409"/>
    <cellStyle name="60% - Акцент4 2 9 25" xfId="12644"/>
    <cellStyle name="60% - Акцент4 2 9 26" xfId="12879"/>
    <cellStyle name="60% - Акцент4 2 9 27" xfId="13114"/>
    <cellStyle name="60% - Акцент4 2 9 28" xfId="13349"/>
    <cellStyle name="60% - Акцент4 2 9 29" xfId="13584"/>
    <cellStyle name="60% - Акцент4 2 9 3" xfId="5993"/>
    <cellStyle name="60% - Акцент4 2 9 30" xfId="13818"/>
    <cellStyle name="60% - Акцент4 2 9 31" xfId="14047"/>
    <cellStyle name="60% - Акцент4 2 9 32" xfId="14275"/>
    <cellStyle name="60% - Акцент4 2 9 33" xfId="14468"/>
    <cellStyle name="60% - Акцент4 2 9 34" xfId="14717"/>
    <cellStyle name="60% - Акцент4 2 9 4" xfId="5303"/>
    <cellStyle name="60% - Акцент4 2 9 5" xfId="6316"/>
    <cellStyle name="60% - Акцент4 2 9 6" xfId="6708"/>
    <cellStyle name="60% - Акцент4 2 9 7" xfId="6905"/>
    <cellStyle name="60% - Акцент4 2 9 8" xfId="7135"/>
    <cellStyle name="60% - Акцент4 2 9 9" xfId="7348"/>
    <cellStyle name="60% - Акцент4 2_МФ тепловой баланс 2015 дубль 3" xfId="2151"/>
    <cellStyle name="60% — акцент4 20" xfId="2152"/>
    <cellStyle name="60% — акцент4 21" xfId="2153"/>
    <cellStyle name="60% — акцент4 22" xfId="4854"/>
    <cellStyle name="60% — акцент4 23" xfId="5758"/>
    <cellStyle name="60% — акцент4 24" xfId="5871"/>
    <cellStyle name="60% — акцент4 25" xfId="5742"/>
    <cellStyle name="60% — акцент4 26" xfId="5895"/>
    <cellStyle name="60% — акцент4 27" xfId="5705"/>
    <cellStyle name="60% — акцент4 28" xfId="5940"/>
    <cellStyle name="60% — акцент4 29" xfId="5619"/>
    <cellStyle name="60% - Акцент4 3" xfId="2154"/>
    <cellStyle name="60% — акцент4 3" xfId="2155"/>
    <cellStyle name="60% - Акцент4 3 10" xfId="2156"/>
    <cellStyle name="60% - Акцент4 3 10 2" xfId="4867"/>
    <cellStyle name="60% - Акцент4 3 10 3" xfId="10103"/>
    <cellStyle name="60% - Акцент4 3 11" xfId="2157"/>
    <cellStyle name="60% - Акцент4 3 12" xfId="4866"/>
    <cellStyle name="60% - Акцент4 3 13" xfId="5768"/>
    <cellStyle name="60% - Акцент4 3 14" xfId="5859"/>
    <cellStyle name="60% - Акцент4 3 15" xfId="5755"/>
    <cellStyle name="60% - Акцент4 3 16" xfId="5877"/>
    <cellStyle name="60% - Акцент4 3 17" xfId="5729"/>
    <cellStyle name="60% - Акцент4 3 18" xfId="5909"/>
    <cellStyle name="60% - Акцент4 3 19" xfId="5659"/>
    <cellStyle name="60% - Акцент4 3 2" xfId="2158"/>
    <cellStyle name="60% - Акцент4 3 2 2" xfId="4868"/>
    <cellStyle name="60% - Акцент4 3 2 3" xfId="8880"/>
    <cellStyle name="60% - Акцент4 3 20" xfId="5992"/>
    <cellStyle name="60% - Акцент4 3 21" xfId="5278"/>
    <cellStyle name="60% - Акцент4 3 22" xfId="6315"/>
    <cellStyle name="60% - Акцент4 3 23" xfId="6683"/>
    <cellStyle name="60% - Акцент4 3 24" xfId="6867"/>
    <cellStyle name="60% - Акцент4 3 25" xfId="7107"/>
    <cellStyle name="60% - Акцент4 3 26" xfId="7320"/>
    <cellStyle name="60% - Акцент4 3 27" xfId="7547"/>
    <cellStyle name="60% - Акцент4 3 28" xfId="7770"/>
    <cellStyle name="60% - Акцент4 3 29" xfId="7992"/>
    <cellStyle name="60% - Акцент4 3 3" xfId="2159"/>
    <cellStyle name="60% - Акцент4 3 3 2" xfId="4869"/>
    <cellStyle name="60% - Акцент4 3 3 3" xfId="10105"/>
    <cellStyle name="60% - Акцент4 3 30" xfId="8879"/>
    <cellStyle name="60% - Акцент4 3 31" xfId="9122"/>
    <cellStyle name="60% - Акцент4 3 32" xfId="9149"/>
    <cellStyle name="60% - Акцент4 3 33" xfId="9282"/>
    <cellStyle name="60% - Акцент4 3 34" xfId="9214"/>
    <cellStyle name="60% - Акцент4 3 35" xfId="9346"/>
    <cellStyle name="60% - Акцент4 3 36" xfId="9435"/>
    <cellStyle name="60% - Акцент4 3 37" xfId="9071"/>
    <cellStyle name="60% - Акцент4 3 38" xfId="9677"/>
    <cellStyle name="60% - Акцент4 3 39" xfId="10102"/>
    <cellStyle name="60% - Акцент4 3 4" xfId="2160"/>
    <cellStyle name="60% - Акцент4 3 4 2" xfId="4870"/>
    <cellStyle name="60% - Акцент4 3 4 3" xfId="10106"/>
    <cellStyle name="60% - Акцент4 3 40" xfId="10883"/>
    <cellStyle name="60% - Акцент4 3 41" xfId="10973"/>
    <cellStyle name="60% - Акцент4 3 42" xfId="10818"/>
    <cellStyle name="60% - Акцент4 3 43" xfId="11038"/>
    <cellStyle name="60% - Акцент4 3 44" xfId="10348"/>
    <cellStyle name="60% - Акцент4 3 45" xfId="11206"/>
    <cellStyle name="60% - Акцент4 3 46" xfId="11441"/>
    <cellStyle name="60% - Акцент4 3 47" xfId="11676"/>
    <cellStyle name="60% - Акцент4 3 48" xfId="11911"/>
    <cellStyle name="60% - Акцент4 3 49" xfId="12146"/>
    <cellStyle name="60% - Акцент4 3 5" xfId="2161"/>
    <cellStyle name="60% - Акцент4 3 5 2" xfId="4871"/>
    <cellStyle name="60% - Акцент4 3 5 3" xfId="10107"/>
    <cellStyle name="60% - Акцент4 3 50" xfId="12381"/>
    <cellStyle name="60% - Акцент4 3 51" xfId="12616"/>
    <cellStyle name="60% - Акцент4 3 52" xfId="12851"/>
    <cellStyle name="60% - Акцент4 3 53" xfId="13086"/>
    <cellStyle name="60% - Акцент4 3 54" xfId="13321"/>
    <cellStyle name="60% - Акцент4 3 55" xfId="13556"/>
    <cellStyle name="60% - Акцент4 3 56" xfId="13790"/>
    <cellStyle name="60% - Акцент4 3 57" xfId="14019"/>
    <cellStyle name="60% - Акцент4 3 58" xfId="14247"/>
    <cellStyle name="60% - Акцент4 3 59" xfId="14467"/>
    <cellStyle name="60% - Акцент4 3 6" xfId="2162"/>
    <cellStyle name="60% - Акцент4 3 6 2" xfId="4872"/>
    <cellStyle name="60% - Акцент4 3 6 3" xfId="10108"/>
    <cellStyle name="60% - Акцент4 3 60" xfId="14716"/>
    <cellStyle name="60% - Акцент4 3 61" xfId="15568"/>
    <cellStyle name="60% - Акцент4 3 62" xfId="15591"/>
    <cellStyle name="60% - Акцент4 3 63" xfId="15505"/>
    <cellStyle name="60% - Акцент4 3 7" xfId="2163"/>
    <cellStyle name="60% - Акцент4 3 7 2" xfId="4873"/>
    <cellStyle name="60% - Акцент4 3 7 3" xfId="10109"/>
    <cellStyle name="60% - Акцент4 3 8" xfId="2164"/>
    <cellStyle name="60% - Акцент4 3 8 2" xfId="4874"/>
    <cellStyle name="60% - Акцент4 3 8 3" xfId="10110"/>
    <cellStyle name="60% - Акцент4 3 9" xfId="2165"/>
    <cellStyle name="60% - Акцент4 3 9 2" xfId="4875"/>
    <cellStyle name="60% - Акцент4 3 9 3" xfId="10111"/>
    <cellStyle name="60% - Акцент4 3_МФ тепловой баланс 2015 дубль 3" xfId="2166"/>
    <cellStyle name="60% — акцент4 30" xfId="6038"/>
    <cellStyle name="60% — акцент4 31" xfId="6223"/>
    <cellStyle name="60% — акцент4 32" xfId="6384"/>
    <cellStyle name="60% — акцент4 33" xfId="6755"/>
    <cellStyle name="60% — акцент4 34" xfId="6954"/>
    <cellStyle name="60% — акцент4 35" xfId="7198"/>
    <cellStyle name="60% — акцент4 36" xfId="7411"/>
    <cellStyle name="60% — акцент4 37" xfId="7638"/>
    <cellStyle name="60% — акцент4 38" xfId="7861"/>
    <cellStyle name="60% — акцент4 39" xfId="8083"/>
    <cellStyle name="60% - Акцент4 4" xfId="2167"/>
    <cellStyle name="60% — акцент4 4" xfId="2168"/>
    <cellStyle name="60% - Акцент4 4 2" xfId="2169"/>
    <cellStyle name="60% - Акцент4 4_МФ тепловой баланс 2015 дубль 3" xfId="2170"/>
    <cellStyle name="60% — акцент4 40" xfId="8875"/>
    <cellStyle name="60% — акцент4 41" xfId="9118"/>
    <cellStyle name="60% — акцент4 42" xfId="9153"/>
    <cellStyle name="60% — акцент4 43" xfId="9286"/>
    <cellStyle name="60% — акцент4 44" xfId="9237"/>
    <cellStyle name="60% — акцент4 45" xfId="9371"/>
    <cellStyle name="60% — акцент4 46" xfId="9460"/>
    <cellStyle name="60% — акцент4 47" xfId="8981"/>
    <cellStyle name="60% — акцент4 48" xfId="9681"/>
    <cellStyle name="60% — акцент4 49" xfId="10090"/>
    <cellStyle name="60% - Акцент4 5" xfId="2171"/>
    <cellStyle name="60% — акцент4 5" xfId="2172"/>
    <cellStyle name="60% - Акцент4 5 2" xfId="2173"/>
    <cellStyle name="60% - Акцент4 5_МФ тепловой баланс 2015 дубль 3" xfId="2174"/>
    <cellStyle name="60% — акцент4 50" xfId="10871"/>
    <cellStyle name="60% — акцент4 51" xfId="10985"/>
    <cellStyle name="60% — акцент4 52" xfId="10780"/>
    <cellStyle name="60% — акцент4 53" xfId="11076"/>
    <cellStyle name="60% — акцент4 54" xfId="10614"/>
    <cellStyle name="60% — акцент4 55" xfId="11297"/>
    <cellStyle name="60% — акцент4 56" xfId="11532"/>
    <cellStyle name="60% — акцент4 57" xfId="11767"/>
    <cellStyle name="60% — акцент4 58" xfId="12002"/>
    <cellStyle name="60% — акцент4 59" xfId="12237"/>
    <cellStyle name="60% - Акцент4 6" xfId="2175"/>
    <cellStyle name="60% — акцент4 6" xfId="2176"/>
    <cellStyle name="60% - Акцент4 6 2" xfId="2177"/>
    <cellStyle name="60% - Акцент4 6_МФ тепловой баланс 2015 дубль 3" xfId="2178"/>
    <cellStyle name="60% — акцент4 60" xfId="12472"/>
    <cellStyle name="60% — акцент4 61" xfId="12707"/>
    <cellStyle name="60% — акцент4 62" xfId="12942"/>
    <cellStyle name="60% — акцент4 63" xfId="13177"/>
    <cellStyle name="60% — акцент4 64" xfId="13412"/>
    <cellStyle name="60% — акцент4 65" xfId="13647"/>
    <cellStyle name="60% — акцент4 66" xfId="13881"/>
    <cellStyle name="60% — акцент4 67" xfId="14110"/>
    <cellStyle name="60% — акцент4 68" xfId="14338"/>
    <cellStyle name="60% — акцент4 69" xfId="14558"/>
    <cellStyle name="60% - Акцент4 7" xfId="2179"/>
    <cellStyle name="60% — акцент4 7" xfId="2180"/>
    <cellStyle name="60% - Акцент4 7 2" xfId="2181"/>
    <cellStyle name="60% - Акцент4 7_МФ тепловой баланс 2015 дубль 3" xfId="2182"/>
    <cellStyle name="60% — акцент4 70" xfId="14780"/>
    <cellStyle name="60% — акцент4 71" xfId="15564"/>
    <cellStyle name="60% — акцент4 72" xfId="15595"/>
    <cellStyle name="60% — акцент4 73" xfId="15481"/>
    <cellStyle name="60% - Акцент4 8" xfId="2183"/>
    <cellStyle name="60% — акцент4 8" xfId="2184"/>
    <cellStyle name="60% - Акцент4 8 2" xfId="2185"/>
    <cellStyle name="60% - Акцент4 9" xfId="2186"/>
    <cellStyle name="60% — акцент4 9" xfId="2187"/>
    <cellStyle name="60% - Акцент4 9 2" xfId="2188"/>
    <cellStyle name="60% — акцент5" xfId="2189"/>
    <cellStyle name="60% - Акцент5 10" xfId="2190"/>
    <cellStyle name="60% — акцент5 10" xfId="2191"/>
    <cellStyle name="60% — акцент5 11" xfId="2192"/>
    <cellStyle name="60% — акцент5 12" xfId="2193"/>
    <cellStyle name="60% — акцент5 13" xfId="2194"/>
    <cellStyle name="60% — акцент5 14" xfId="2195"/>
    <cellStyle name="60% — акцент5 15" xfId="2196"/>
    <cellStyle name="60% — акцент5 16" xfId="2197"/>
    <cellStyle name="60% — акцент5 17" xfId="2198"/>
    <cellStyle name="60% — акцент5 18" xfId="2199"/>
    <cellStyle name="60% — акцент5 19" xfId="2200"/>
    <cellStyle name="60% - Акцент5 2" xfId="2201"/>
    <cellStyle name="60% — акцент5 2" xfId="2202"/>
    <cellStyle name="60% - Акцент5 2 10" xfId="2203"/>
    <cellStyle name="60% — акцент5 2 10" xfId="5942"/>
    <cellStyle name="60% - Акцент5 2 10 10" xfId="7714"/>
    <cellStyle name="60% - Акцент5 2 10 11" xfId="7936"/>
    <cellStyle name="60% - Акцент5 2 10 12" xfId="10115"/>
    <cellStyle name="60% - Акцент5 2 10 13" xfId="10896"/>
    <cellStyle name="60% - Акцент5 2 10 14" xfId="10960"/>
    <cellStyle name="60% - Акцент5 2 10 15" xfId="10844"/>
    <cellStyle name="60% - Акцент5 2 10 16" xfId="11012"/>
    <cellStyle name="60% - Акцент5 2 10 17" xfId="9774"/>
    <cellStyle name="60% - Акцент5 2 10 18" xfId="11141"/>
    <cellStyle name="60% - Акцент5 2 10 19" xfId="11376"/>
    <cellStyle name="60% - Акцент5 2 10 2" xfId="4879"/>
    <cellStyle name="60% - Акцент5 2 10 20" xfId="11611"/>
    <cellStyle name="60% - Акцент5 2 10 21" xfId="11846"/>
    <cellStyle name="60% - Акцент5 2 10 22" xfId="12081"/>
    <cellStyle name="60% - Акцент5 2 10 23" xfId="12316"/>
    <cellStyle name="60% - Акцент5 2 10 24" xfId="12551"/>
    <cellStyle name="60% - Акцент5 2 10 25" xfId="12786"/>
    <cellStyle name="60% - Акцент5 2 10 26" xfId="13021"/>
    <cellStyle name="60% - Акцент5 2 10 27" xfId="13256"/>
    <cellStyle name="60% - Акцент5 2 10 28" xfId="13491"/>
    <cellStyle name="60% - Акцент5 2 10 29" xfId="13726"/>
    <cellStyle name="60% - Акцент5 2 10 3" xfId="5558"/>
    <cellStyle name="60% - Акцент5 2 10 30" xfId="13960"/>
    <cellStyle name="60% - Акцент5 2 10 31" xfId="14186"/>
    <cellStyle name="60% - Акцент5 2 10 32" xfId="14411"/>
    <cellStyle name="60% - Акцент5 2 10 33" xfId="14633"/>
    <cellStyle name="60% - Акцент5 2 10 4" xfId="6137"/>
    <cellStyle name="60% - Акцент5 2 10 5" xfId="6442"/>
    <cellStyle name="60% - Акцент5 2 10 6" xfId="6633"/>
    <cellStyle name="60% - Акцент5 2 10 7" xfId="7042"/>
    <cellStyle name="60% - Акцент5 2 10 8" xfId="7260"/>
    <cellStyle name="60% - Акцент5 2 10 9" xfId="7487"/>
    <cellStyle name="60% - Акцент5 2 11" xfId="4877"/>
    <cellStyle name="60% — акцент5 2 11" xfId="5556"/>
    <cellStyle name="60% - Акцент5 2 12" xfId="5778"/>
    <cellStyle name="60% — акцент5 2 12" xfId="6138"/>
    <cellStyle name="60% - Акцент5 2 13" xfId="5848"/>
    <cellStyle name="60% — акцент5 2 13" xfId="6444"/>
    <cellStyle name="60% - Акцент5 2 14" xfId="5769"/>
    <cellStyle name="60% — акцент5 2 14" xfId="6634"/>
    <cellStyle name="60% - Акцент5 2 15" xfId="5861"/>
    <cellStyle name="60% — акцент5 2 15" xfId="7043"/>
    <cellStyle name="60% - Акцент5 2 16" xfId="5751"/>
    <cellStyle name="60% — акцент5 2 16" xfId="7261"/>
    <cellStyle name="60% - Акцент5 2 17" xfId="5896"/>
    <cellStyle name="60% — акцент5 2 17" xfId="7488"/>
    <cellStyle name="60% - Акцент5 2 18" xfId="5699"/>
    <cellStyle name="60% — акцент5 2 18" xfId="7715"/>
    <cellStyle name="60% - Акцент5 2 19" xfId="5943"/>
    <cellStyle name="60% — акцент5 2 19" xfId="7937"/>
    <cellStyle name="60% - Акцент5 2 2" xfId="2204"/>
    <cellStyle name="60% — акцент5 2 2" xfId="4878"/>
    <cellStyle name="60% - Акцент5 2 2 10" xfId="5703"/>
    <cellStyle name="60% - Акцент5 2 2 11" xfId="5931"/>
    <cellStyle name="60% - Акцент5 2 2 12" xfId="5567"/>
    <cellStyle name="60% - Акцент5 2 2 13" xfId="6103"/>
    <cellStyle name="60% - Акцент5 2 2 14" xfId="6441"/>
    <cellStyle name="60% - Акцент5 2 2 15" xfId="6632"/>
    <cellStyle name="60% - Акцент5 2 2 16" xfId="7041"/>
    <cellStyle name="60% - Акцент5 2 2 17" xfId="7259"/>
    <cellStyle name="60% - Акцент5 2 2 18" xfId="7486"/>
    <cellStyle name="60% - Акцент5 2 2 19" xfId="7713"/>
    <cellStyle name="60% - Акцент5 2 2 2" xfId="2205"/>
    <cellStyle name="60% - Акцент5 2 2 20" xfId="7935"/>
    <cellStyle name="60% - Акцент5 2 2 21" xfId="8884"/>
    <cellStyle name="60% - Акцент5 2 2 22" xfId="9127"/>
    <cellStyle name="60% - Акцент5 2 2 23" xfId="9144"/>
    <cellStyle name="60% - Акцент5 2 2 24" xfId="9277"/>
    <cellStyle name="60% - Акцент5 2 2 25" xfId="9184"/>
    <cellStyle name="60% - Акцент5 2 2 26" xfId="9316"/>
    <cellStyle name="60% - Акцент5 2 2 27" xfId="9406"/>
    <cellStyle name="60% - Акцент5 2 2 28" xfId="9100"/>
    <cellStyle name="60% - Акцент5 2 2 29" xfId="9673"/>
    <cellStyle name="60% - Акцент5 2 2 3" xfId="4880"/>
    <cellStyle name="60% - Акцент5 2 2 30" xfId="10116"/>
    <cellStyle name="60% - Акцент5 2 2 31" xfId="10897"/>
    <cellStyle name="60% - Акцент5 2 2 32" xfId="10959"/>
    <cellStyle name="60% - Акцент5 2 2 33" xfId="10845"/>
    <cellStyle name="60% - Акцент5 2 2 34" xfId="11011"/>
    <cellStyle name="60% - Акцент5 2 2 35" xfId="10715"/>
    <cellStyle name="60% - Акцент5 2 2 36" xfId="11140"/>
    <cellStyle name="60% - Акцент5 2 2 37" xfId="11375"/>
    <cellStyle name="60% - Акцент5 2 2 38" xfId="11610"/>
    <cellStyle name="60% - Акцент5 2 2 39" xfId="11845"/>
    <cellStyle name="60% - Акцент5 2 2 4" xfId="5781"/>
    <cellStyle name="60% - Акцент5 2 2 40" xfId="12080"/>
    <cellStyle name="60% - Акцент5 2 2 41" xfId="12315"/>
    <cellStyle name="60% - Акцент5 2 2 42" xfId="12550"/>
    <cellStyle name="60% - Акцент5 2 2 43" xfId="12785"/>
    <cellStyle name="60% - Акцент5 2 2 44" xfId="13020"/>
    <cellStyle name="60% - Акцент5 2 2 45" xfId="13255"/>
    <cellStyle name="60% - Акцент5 2 2 46" xfId="13490"/>
    <cellStyle name="60% - Акцент5 2 2 47" xfId="13725"/>
    <cellStyle name="60% - Акцент5 2 2 48" xfId="13959"/>
    <cellStyle name="60% - Акцент5 2 2 49" xfId="14185"/>
    <cellStyle name="60% - Акцент5 2 2 5" xfId="5845"/>
    <cellStyle name="60% - Акцент5 2 2 50" xfId="14410"/>
    <cellStyle name="60% - Акцент5 2 2 51" xfId="14632"/>
    <cellStyle name="60% - Акцент5 2 2 52" xfId="15573"/>
    <cellStyle name="60% - Акцент5 2 2 53" xfId="15587"/>
    <cellStyle name="60% - Акцент5 2 2 54" xfId="15534"/>
    <cellStyle name="60% - Акцент5 2 2 6" xfId="5772"/>
    <cellStyle name="60% - Акцент5 2 2 7" xfId="5857"/>
    <cellStyle name="60% - Акцент5 2 2 8" xfId="5754"/>
    <cellStyle name="60% - Акцент5 2 2 9" xfId="5880"/>
    <cellStyle name="60% - Акцент5 2 20" xfId="5543"/>
    <cellStyle name="60% — акцент5 2 20" xfId="8883"/>
    <cellStyle name="60% - Акцент5 2 21" xfId="6139"/>
    <cellStyle name="60% — акцент5 2 21" xfId="9126"/>
    <cellStyle name="60% - Акцент5 2 22" xfId="6453"/>
    <cellStyle name="60% — акцент5 2 22" xfId="9145"/>
    <cellStyle name="60% - Акцент5 2 23" xfId="6635"/>
    <cellStyle name="60% — акцент5 2 23" xfId="9278"/>
    <cellStyle name="60% - Акцент5 2 24" xfId="7044"/>
    <cellStyle name="60% — акцент5 2 24" xfId="9190"/>
    <cellStyle name="60% - Акцент5 2 25" xfId="7262"/>
    <cellStyle name="60% — акцент5 2 25" xfId="9322"/>
    <cellStyle name="60% - Акцент5 2 26" xfId="7489"/>
    <cellStyle name="60% — акцент5 2 26" xfId="9412"/>
    <cellStyle name="60% - Акцент5 2 27" xfId="7716"/>
    <cellStyle name="60% — акцент5 2 27" xfId="9094"/>
    <cellStyle name="60% - Акцент5 2 28" xfId="7938"/>
    <cellStyle name="60% — акцент5 2 28" xfId="9674"/>
    <cellStyle name="60% - Акцент5 2 29" xfId="8882"/>
    <cellStyle name="60% — акцент5 2 29" xfId="10114"/>
    <cellStyle name="60% - Акцент5 2 3" xfId="2206"/>
    <cellStyle name="60% — акцент5 2 3" xfId="5779"/>
    <cellStyle name="60% - Акцент5 2 3 10" xfId="5595"/>
    <cellStyle name="60% - Акцент5 2 3 11" xfId="6058"/>
    <cellStyle name="60% - Акцент5 2 3 12" xfId="6440"/>
    <cellStyle name="60% - Акцент5 2 3 13" xfId="6631"/>
    <cellStyle name="60% - Акцент5 2 3 14" xfId="7040"/>
    <cellStyle name="60% - Акцент5 2 3 15" xfId="7258"/>
    <cellStyle name="60% - Акцент5 2 3 16" xfId="7485"/>
    <cellStyle name="60% - Акцент5 2 3 17" xfId="7712"/>
    <cellStyle name="60% - Акцент5 2 3 18" xfId="7934"/>
    <cellStyle name="60% - Акцент5 2 3 19" xfId="10117"/>
    <cellStyle name="60% - Акцент5 2 3 2" xfId="4881"/>
    <cellStyle name="60% - Акцент5 2 3 20" xfId="10898"/>
    <cellStyle name="60% - Акцент5 2 3 21" xfId="10958"/>
    <cellStyle name="60% - Акцент5 2 3 22" xfId="10846"/>
    <cellStyle name="60% - Акцент5 2 3 23" xfId="11010"/>
    <cellStyle name="60% - Акцент5 2 3 24" xfId="10716"/>
    <cellStyle name="60% - Акцент5 2 3 25" xfId="11139"/>
    <cellStyle name="60% - Акцент5 2 3 26" xfId="11374"/>
    <cellStyle name="60% - Акцент5 2 3 27" xfId="11609"/>
    <cellStyle name="60% - Акцент5 2 3 28" xfId="11844"/>
    <cellStyle name="60% - Акцент5 2 3 29" xfId="12079"/>
    <cellStyle name="60% - Акцент5 2 3 3" xfId="5844"/>
    <cellStyle name="60% - Акцент5 2 3 30" xfId="12314"/>
    <cellStyle name="60% - Акцент5 2 3 31" xfId="12549"/>
    <cellStyle name="60% - Акцент5 2 3 32" xfId="12784"/>
    <cellStyle name="60% - Акцент5 2 3 33" xfId="13019"/>
    <cellStyle name="60% - Акцент5 2 3 34" xfId="13254"/>
    <cellStyle name="60% - Акцент5 2 3 35" xfId="13489"/>
    <cellStyle name="60% - Акцент5 2 3 36" xfId="13724"/>
    <cellStyle name="60% - Акцент5 2 3 37" xfId="13958"/>
    <cellStyle name="60% - Акцент5 2 3 38" xfId="14184"/>
    <cellStyle name="60% - Акцент5 2 3 39" xfId="14396"/>
    <cellStyle name="60% - Акцент5 2 3 4" xfId="5773"/>
    <cellStyle name="60% - Акцент5 2 3 40" xfId="14631"/>
    <cellStyle name="60% - Акцент5 2 3 5" xfId="5856"/>
    <cellStyle name="60% - Акцент5 2 3 6" xfId="5756"/>
    <cellStyle name="60% - Акцент5 2 3 7" xfId="5879"/>
    <cellStyle name="60% - Акцент5 2 3 8" xfId="5708"/>
    <cellStyle name="60% - Акцент5 2 3 9" xfId="5920"/>
    <cellStyle name="60% - Акцент5 2 30" xfId="9125"/>
    <cellStyle name="60% — акцент5 2 30" xfId="10895"/>
    <cellStyle name="60% - Акцент5 2 31" xfId="9146"/>
    <cellStyle name="60% — акцент5 2 31" xfId="10961"/>
    <cellStyle name="60% - Акцент5 2 32" xfId="9279"/>
    <cellStyle name="60% — акцент5 2 32" xfId="10843"/>
    <cellStyle name="60% - Акцент5 2 33" xfId="9196"/>
    <cellStyle name="60% — акцент5 2 33" xfId="11013"/>
    <cellStyle name="60% - Акцент5 2 34" xfId="9328"/>
    <cellStyle name="60% — акцент5 2 34" xfId="9796"/>
    <cellStyle name="60% - Акцент5 2 35" xfId="9418"/>
    <cellStyle name="60% — акцент5 2 35" xfId="11142"/>
    <cellStyle name="60% - Акцент5 2 36" xfId="9088"/>
    <cellStyle name="60% — акцент5 2 36" xfId="11377"/>
    <cellStyle name="60% - Акцент5 2 37" xfId="9675"/>
    <cellStyle name="60% — акцент5 2 37" xfId="11612"/>
    <cellStyle name="60% - Акцент5 2 38" xfId="10113"/>
    <cellStyle name="60% — акцент5 2 38" xfId="11847"/>
    <cellStyle name="60% - Акцент5 2 39" xfId="10894"/>
    <cellStyle name="60% — акцент5 2 39" xfId="12082"/>
    <cellStyle name="60% - Акцент5 2 4" xfId="2207"/>
    <cellStyle name="60% — акцент5 2 4" xfId="5847"/>
    <cellStyle name="60% - Акцент5 2 4 10" xfId="6055"/>
    <cellStyle name="60% - Акцент5 2 4 11" xfId="6436"/>
    <cellStyle name="60% - Акцент5 2 4 12" xfId="6619"/>
    <cellStyle name="60% - Акцент5 2 4 13" xfId="7026"/>
    <cellStyle name="60% - Акцент5 2 4 14" xfId="7244"/>
    <cellStyle name="60% - Акцент5 2 4 15" xfId="7471"/>
    <cellStyle name="60% - Акцент5 2 4 16" xfId="7698"/>
    <cellStyle name="60% - Акцент5 2 4 17" xfId="7920"/>
    <cellStyle name="60% - Акцент5 2 4 18" xfId="10118"/>
    <cellStyle name="60% - Акцент5 2 4 19" xfId="10899"/>
    <cellStyle name="60% - Акцент5 2 4 2" xfId="4882"/>
    <cellStyle name="60% - Акцент5 2 4 20" xfId="10957"/>
    <cellStyle name="60% - Акцент5 2 4 21" xfId="10847"/>
    <cellStyle name="60% - Акцент5 2 4 22" xfId="11009"/>
    <cellStyle name="60% - Акцент5 2 4 23" xfId="10730"/>
    <cellStyle name="60% - Акцент5 2 4 24" xfId="11125"/>
    <cellStyle name="60% - Акцент5 2 4 25" xfId="11360"/>
    <cellStyle name="60% - Акцент5 2 4 26" xfId="11595"/>
    <cellStyle name="60% - Акцент5 2 4 27" xfId="11830"/>
    <cellStyle name="60% - Акцент5 2 4 28" xfId="12065"/>
    <cellStyle name="60% - Акцент5 2 4 29" xfId="12300"/>
    <cellStyle name="60% - Акцент5 2 4 3" xfId="5774"/>
    <cellStyle name="60% - Акцент5 2 4 30" xfId="12535"/>
    <cellStyle name="60% - Акцент5 2 4 31" xfId="12770"/>
    <cellStyle name="60% - Акцент5 2 4 32" xfId="13005"/>
    <cellStyle name="60% - Акцент5 2 4 33" xfId="13240"/>
    <cellStyle name="60% - Акцент5 2 4 34" xfId="13475"/>
    <cellStyle name="60% - Акцент5 2 4 35" xfId="13710"/>
    <cellStyle name="60% - Акцент5 2 4 36" xfId="13944"/>
    <cellStyle name="60% - Акцент5 2 4 37" xfId="14170"/>
    <cellStyle name="60% - Акцент5 2 4 38" xfId="14395"/>
    <cellStyle name="60% - Акцент5 2 4 39" xfId="14630"/>
    <cellStyle name="60% - Акцент5 2 4 4" xfId="5855"/>
    <cellStyle name="60% - Акцент5 2 4 5" xfId="5757"/>
    <cellStyle name="60% - Акцент5 2 4 6" xfId="5878"/>
    <cellStyle name="60% - Акцент5 2 4 7" xfId="5724"/>
    <cellStyle name="60% - Акцент5 2 4 8" xfId="5912"/>
    <cellStyle name="60% - Акцент5 2 4 9" xfId="5597"/>
    <cellStyle name="60% - Акцент5 2 40" xfId="10962"/>
    <cellStyle name="60% — акцент5 2 40" xfId="12317"/>
    <cellStyle name="60% - Акцент5 2 41" xfId="10842"/>
    <cellStyle name="60% — акцент5 2 41" xfId="12552"/>
    <cellStyle name="60% - Акцент5 2 42" xfId="11014"/>
    <cellStyle name="60% — акцент5 2 42" xfId="12787"/>
    <cellStyle name="60% - Акцент5 2 43" xfId="9818"/>
    <cellStyle name="60% — акцент5 2 43" xfId="13022"/>
    <cellStyle name="60% - Акцент5 2 44" xfId="11143"/>
    <cellStyle name="60% — акцент5 2 44" xfId="13257"/>
    <cellStyle name="60% - Акцент5 2 45" xfId="11378"/>
    <cellStyle name="60% — акцент5 2 45" xfId="13492"/>
    <cellStyle name="60% - Акцент5 2 46" xfId="11613"/>
    <cellStyle name="60% — акцент5 2 46" xfId="13727"/>
    <cellStyle name="60% - Акцент5 2 47" xfId="11848"/>
    <cellStyle name="60% — акцент5 2 47" xfId="13961"/>
    <cellStyle name="60% - Акцент5 2 48" xfId="12083"/>
    <cellStyle name="60% — акцент5 2 48" xfId="14187"/>
    <cellStyle name="60% - Акцент5 2 49" xfId="12318"/>
    <cellStyle name="60% — акцент5 2 49" xfId="14412"/>
    <cellStyle name="60% - Акцент5 2 5" xfId="2208"/>
    <cellStyle name="60% — акцент5 2 5" xfId="5770"/>
    <cellStyle name="60% - Акцент5 2 5 10" xfId="6430"/>
    <cellStyle name="60% - Акцент5 2 5 11" xfId="6608"/>
    <cellStyle name="60% - Акцент5 2 5 12" xfId="7025"/>
    <cellStyle name="60% - Акцент5 2 5 13" xfId="7243"/>
    <cellStyle name="60% - Акцент5 2 5 14" xfId="7470"/>
    <cellStyle name="60% - Акцент5 2 5 15" xfId="7697"/>
    <cellStyle name="60% - Акцент5 2 5 16" xfId="7919"/>
    <cellStyle name="60% - Акцент5 2 5 17" xfId="10119"/>
    <cellStyle name="60% - Акцент5 2 5 18" xfId="10900"/>
    <cellStyle name="60% - Акцент5 2 5 19" xfId="10956"/>
    <cellStyle name="60% - Акцент5 2 5 2" xfId="4883"/>
    <cellStyle name="60% - Акцент5 2 5 20" xfId="10848"/>
    <cellStyle name="60% - Акцент5 2 5 21" xfId="11008"/>
    <cellStyle name="60% - Акцент5 2 5 22" xfId="10731"/>
    <cellStyle name="60% - Акцент5 2 5 23" xfId="11124"/>
    <cellStyle name="60% - Акцент5 2 5 24" xfId="11359"/>
    <cellStyle name="60% - Акцент5 2 5 25" xfId="11594"/>
    <cellStyle name="60% - Акцент5 2 5 26" xfId="11829"/>
    <cellStyle name="60% - Акцент5 2 5 27" xfId="12064"/>
    <cellStyle name="60% - Акцент5 2 5 28" xfId="12299"/>
    <cellStyle name="60% - Акцент5 2 5 29" xfId="12534"/>
    <cellStyle name="60% - Акцент5 2 5 3" xfId="5854"/>
    <cellStyle name="60% - Акцент5 2 5 30" xfId="12769"/>
    <cellStyle name="60% - Акцент5 2 5 31" xfId="13004"/>
    <cellStyle name="60% - Акцент5 2 5 32" xfId="13239"/>
    <cellStyle name="60% - Акцент5 2 5 33" xfId="13474"/>
    <cellStyle name="60% - Акцент5 2 5 34" xfId="13709"/>
    <cellStyle name="60% - Акцент5 2 5 35" xfId="13943"/>
    <cellStyle name="60% - Акцент5 2 5 36" xfId="14169"/>
    <cellStyle name="60% - Акцент5 2 5 37" xfId="14369"/>
    <cellStyle name="60% - Акцент5 2 5 38" xfId="14616"/>
    <cellStyle name="60% - Акцент5 2 5 4" xfId="5761"/>
    <cellStyle name="60% - Акцент5 2 5 5" xfId="5876"/>
    <cellStyle name="60% - Акцент5 2 5 6" xfId="5725"/>
    <cellStyle name="60% - Акцент5 2 5 7" xfId="5908"/>
    <cellStyle name="60% - Акцент5 2 5 8" xfId="5609"/>
    <cellStyle name="60% - Акцент5 2 5 9" xfId="6053"/>
    <cellStyle name="60% - Акцент5 2 50" xfId="12553"/>
    <cellStyle name="60% — акцент5 2 50" xfId="14634"/>
    <cellStyle name="60% - Акцент5 2 51" xfId="12788"/>
    <cellStyle name="60% — акцент5 2 51" xfId="15572"/>
    <cellStyle name="60% - Акцент5 2 52" xfId="13023"/>
    <cellStyle name="60% — акцент5 2 52" xfId="15588"/>
    <cellStyle name="60% - Акцент5 2 53" xfId="13258"/>
    <cellStyle name="60% — акцент5 2 53" xfId="15528"/>
    <cellStyle name="60% - Акцент5 2 54" xfId="13493"/>
    <cellStyle name="60% - Акцент5 2 55" xfId="13728"/>
    <cellStyle name="60% - Акцент5 2 56" xfId="13962"/>
    <cellStyle name="60% - Акцент5 2 57" xfId="14188"/>
    <cellStyle name="60% - Акцент5 2 58" xfId="14413"/>
    <cellStyle name="60% - Акцент5 2 59" xfId="14635"/>
    <cellStyle name="60% - Акцент5 2 6" xfId="2209"/>
    <cellStyle name="60% — акцент5 2 6" xfId="5860"/>
    <cellStyle name="60% - Акцент5 2 6 10" xfId="6552"/>
    <cellStyle name="60% - Акцент5 2 6 11" xfId="6799"/>
    <cellStyle name="60% - Акцент5 2 6 12" xfId="7000"/>
    <cellStyle name="60% - Акцент5 2 6 13" xfId="7444"/>
    <cellStyle name="60% - Акцент5 2 6 14" xfId="7671"/>
    <cellStyle name="60% - Акцент5 2 6 15" xfId="7893"/>
    <cellStyle name="60% - Акцент5 2 6 16" xfId="10120"/>
    <cellStyle name="60% - Акцент5 2 6 17" xfId="10901"/>
    <cellStyle name="60% - Акцент5 2 6 18" xfId="10955"/>
    <cellStyle name="60% - Акцент5 2 6 19" xfId="10862"/>
    <cellStyle name="60% - Акцент5 2 6 2" xfId="4884"/>
    <cellStyle name="60% - Акцент5 2 6 20" xfId="10994"/>
    <cellStyle name="60% - Акцент5 2 6 21" xfId="10758"/>
    <cellStyle name="60% - Акцент5 2 6 22" xfId="11098"/>
    <cellStyle name="60% - Акцент5 2 6 23" xfId="11333"/>
    <cellStyle name="60% - Акцент5 2 6 24" xfId="11568"/>
    <cellStyle name="60% - Акцент5 2 6 25" xfId="11803"/>
    <cellStyle name="60% - Акцент5 2 6 26" xfId="12038"/>
    <cellStyle name="60% - Акцент5 2 6 27" xfId="12273"/>
    <cellStyle name="60% - Акцент5 2 6 28" xfId="12508"/>
    <cellStyle name="60% - Акцент5 2 6 29" xfId="12743"/>
    <cellStyle name="60% - Акцент5 2 6 3" xfId="5763"/>
    <cellStyle name="60% - Акцент5 2 6 30" xfId="12978"/>
    <cellStyle name="60% - Акцент5 2 6 31" xfId="13213"/>
    <cellStyle name="60% - Акцент5 2 6 32" xfId="13448"/>
    <cellStyle name="60% - Акцент5 2 6 33" xfId="13683"/>
    <cellStyle name="60% - Акцент5 2 6 34" xfId="13917"/>
    <cellStyle name="60% - Акцент5 2 6 35" xfId="14143"/>
    <cellStyle name="60% - Акцент5 2 6 36" xfId="14368"/>
    <cellStyle name="60% - Акцент5 2 6 37" xfId="14615"/>
    <cellStyle name="60% - Акцент5 2 6 4" xfId="5875"/>
    <cellStyle name="60% - Акцент5 2 6 5" xfId="5727"/>
    <cellStyle name="60% - Акцент5 2 6 6" xfId="5907"/>
    <cellStyle name="60% - Акцент5 2 6 7" xfId="5610"/>
    <cellStyle name="60% - Акцент5 2 6 8" xfId="6052"/>
    <cellStyle name="60% - Акцент5 2 6 9" xfId="6275"/>
    <cellStyle name="60% - Акцент5 2 60" xfId="15571"/>
    <cellStyle name="60% - Акцент5 2 61" xfId="15589"/>
    <cellStyle name="60% - Акцент5 2 62" xfId="15522"/>
    <cellStyle name="60% - Акцент5 2 7" xfId="2210"/>
    <cellStyle name="60% — акцент5 2 7" xfId="5752"/>
    <cellStyle name="60% - Акцент5 2 7 10" xfId="6798"/>
    <cellStyle name="60% - Акцент5 2 7 11" xfId="6999"/>
    <cellStyle name="60% - Акцент5 2 7 12" xfId="7443"/>
    <cellStyle name="60% - Акцент5 2 7 13" xfId="7670"/>
    <cellStyle name="60% - Акцент5 2 7 14" xfId="7892"/>
    <cellStyle name="60% - Акцент5 2 7 15" xfId="10121"/>
    <cellStyle name="60% - Акцент5 2 7 16" xfId="10902"/>
    <cellStyle name="60% - Акцент5 2 7 17" xfId="10954"/>
    <cellStyle name="60% - Акцент5 2 7 18" xfId="10863"/>
    <cellStyle name="60% - Акцент5 2 7 19" xfId="10993"/>
    <cellStyle name="60% - Акцент5 2 7 2" xfId="4885"/>
    <cellStyle name="60% - Акцент5 2 7 20" xfId="10759"/>
    <cellStyle name="60% - Акцент5 2 7 21" xfId="11097"/>
    <cellStyle name="60% - Акцент5 2 7 22" xfId="11332"/>
    <cellStyle name="60% - Акцент5 2 7 23" xfId="11567"/>
    <cellStyle name="60% - Акцент5 2 7 24" xfId="11802"/>
    <cellStyle name="60% - Акцент5 2 7 25" xfId="12037"/>
    <cellStyle name="60% - Акцент5 2 7 26" xfId="12272"/>
    <cellStyle name="60% - Акцент5 2 7 27" xfId="12507"/>
    <cellStyle name="60% - Акцент5 2 7 28" xfId="12742"/>
    <cellStyle name="60% - Акцент5 2 7 29" xfId="12977"/>
    <cellStyle name="60% - Акцент5 2 7 3" xfId="5874"/>
    <cellStyle name="60% - Акцент5 2 7 30" xfId="13212"/>
    <cellStyle name="60% - Акцент5 2 7 31" xfId="13447"/>
    <cellStyle name="60% - Акцент5 2 7 32" xfId="13682"/>
    <cellStyle name="60% - Акцент5 2 7 33" xfId="13916"/>
    <cellStyle name="60% - Акцент5 2 7 34" xfId="14142"/>
    <cellStyle name="60% - Акцент5 2 7 35" xfId="14367"/>
    <cellStyle name="60% - Акцент5 2 7 36" xfId="14589"/>
    <cellStyle name="60% - Акцент5 2 7 4" xfId="5730"/>
    <cellStyle name="60% - Акцент5 2 7 5" xfId="5905"/>
    <cellStyle name="60% - Акцент5 2 7 6" xfId="5611"/>
    <cellStyle name="60% - Акцент5 2 7 7" xfId="6051"/>
    <cellStyle name="60% - Акцент5 2 7 8" xfId="6263"/>
    <cellStyle name="60% - Акцент5 2 7 9" xfId="6551"/>
    <cellStyle name="60% - Акцент5 2 8" xfId="2211"/>
    <cellStyle name="60% — акцент5 2 8" xfId="5887"/>
    <cellStyle name="60% - Акцент5 2 8 10" xfId="6998"/>
    <cellStyle name="60% - Акцент5 2 8 11" xfId="7442"/>
    <cellStyle name="60% - Акцент5 2 8 12" xfId="7669"/>
    <cellStyle name="60% - Акцент5 2 8 13" xfId="7891"/>
    <cellStyle name="60% - Акцент5 2 8 14" xfId="10122"/>
    <cellStyle name="60% - Акцент5 2 8 15" xfId="10903"/>
    <cellStyle name="60% - Акцент5 2 8 16" xfId="10953"/>
    <cellStyle name="60% - Акцент5 2 8 17" xfId="10864"/>
    <cellStyle name="60% - Акцент5 2 8 18" xfId="10992"/>
    <cellStyle name="60% - Акцент5 2 8 19" xfId="10760"/>
    <cellStyle name="60% - Акцент5 2 8 2" xfId="4886"/>
    <cellStyle name="60% - Акцент5 2 8 20" xfId="11096"/>
    <cellStyle name="60% - Акцент5 2 8 21" xfId="11331"/>
    <cellStyle name="60% - Акцент5 2 8 22" xfId="11566"/>
    <cellStyle name="60% - Акцент5 2 8 23" xfId="11801"/>
    <cellStyle name="60% - Акцент5 2 8 24" xfId="12036"/>
    <cellStyle name="60% - Акцент5 2 8 25" xfId="12271"/>
    <cellStyle name="60% - Акцент5 2 8 26" xfId="12506"/>
    <cellStyle name="60% - Акцент5 2 8 27" xfId="12741"/>
    <cellStyle name="60% - Акцент5 2 8 28" xfId="12976"/>
    <cellStyle name="60% - Акцент5 2 8 29" xfId="13211"/>
    <cellStyle name="60% - Акцент5 2 8 3" xfId="5731"/>
    <cellStyle name="60% - Акцент5 2 8 30" xfId="13446"/>
    <cellStyle name="60% - Акцент5 2 8 31" xfId="13681"/>
    <cellStyle name="60% - Акцент5 2 8 32" xfId="13915"/>
    <cellStyle name="60% - Акцент5 2 8 33" xfId="14141"/>
    <cellStyle name="60% - Акцент5 2 8 34" xfId="14353"/>
    <cellStyle name="60% - Акцент5 2 8 35" xfId="14588"/>
    <cellStyle name="60% - Акцент5 2 8 4" xfId="5904"/>
    <cellStyle name="60% - Акцент5 2 8 5" xfId="5612"/>
    <cellStyle name="60% - Акцент5 2 8 6" xfId="6050"/>
    <cellStyle name="60% - Акцент5 2 8 7" xfId="6257"/>
    <cellStyle name="60% - Акцент5 2 8 8" xfId="6549"/>
    <cellStyle name="60% - Акцент5 2 8 9" xfId="6797"/>
    <cellStyle name="60% - Акцент5 2 9" xfId="2212"/>
    <cellStyle name="60% — акцент5 2 9" xfId="5701"/>
    <cellStyle name="60% - Акцент5 2 9 10" xfId="7428"/>
    <cellStyle name="60% - Акцент5 2 9 11" xfId="7655"/>
    <cellStyle name="60% - Акцент5 2 9 12" xfId="7877"/>
    <cellStyle name="60% - Акцент5 2 9 13" xfId="10123"/>
    <cellStyle name="60% - Акцент5 2 9 14" xfId="10904"/>
    <cellStyle name="60% - Акцент5 2 9 15" xfId="10952"/>
    <cellStyle name="60% - Акцент5 2 9 16" xfId="10865"/>
    <cellStyle name="60% - Акцент5 2 9 17" xfId="10991"/>
    <cellStyle name="60% - Акцент5 2 9 18" xfId="10774"/>
    <cellStyle name="60% - Акцент5 2 9 19" xfId="11082"/>
    <cellStyle name="60% - Акцент5 2 9 2" xfId="4887"/>
    <cellStyle name="60% - Акцент5 2 9 20" xfId="11317"/>
    <cellStyle name="60% - Акцент5 2 9 21" xfId="11552"/>
    <cellStyle name="60% - Акцент5 2 9 22" xfId="11787"/>
    <cellStyle name="60% - Акцент5 2 9 23" xfId="12022"/>
    <cellStyle name="60% - Акцент5 2 9 24" xfId="12257"/>
    <cellStyle name="60% - Акцент5 2 9 25" xfId="12492"/>
    <cellStyle name="60% - Акцент5 2 9 26" xfId="12727"/>
    <cellStyle name="60% - Акцент5 2 9 27" xfId="12962"/>
    <cellStyle name="60% - Акцент5 2 9 28" xfId="13197"/>
    <cellStyle name="60% - Акцент5 2 9 29" xfId="13432"/>
    <cellStyle name="60% - Акцент5 2 9 3" xfId="5902"/>
    <cellStyle name="60% - Акцент5 2 9 30" xfId="13667"/>
    <cellStyle name="60% - Акцент5 2 9 31" xfId="13901"/>
    <cellStyle name="60% - Акцент5 2 9 32" xfId="14127"/>
    <cellStyle name="60% - Акцент5 2 9 33" xfId="14112"/>
    <cellStyle name="60% - Акцент5 2 9 34" xfId="14587"/>
    <cellStyle name="60% - Акцент5 2 9 4" xfId="5613"/>
    <cellStyle name="60% - Акцент5 2 9 5" xfId="6049"/>
    <cellStyle name="60% - Акцент5 2 9 6" xfId="6240"/>
    <cellStyle name="60% - Акцент5 2 9 7" xfId="6548"/>
    <cellStyle name="60% - Акцент5 2 9 8" xfId="6772"/>
    <cellStyle name="60% - Акцент5 2 9 9" xfId="6972"/>
    <cellStyle name="60% - Акцент5 2_МФ тепловой баланс 2015 дубль 3" xfId="2213"/>
    <cellStyle name="60% — акцент5 20" xfId="2214"/>
    <cellStyle name="60% — акцент5 21" xfId="2215"/>
    <cellStyle name="60% — акцент5 22" xfId="4876"/>
    <cellStyle name="60% — акцент5 23" xfId="5777"/>
    <cellStyle name="60% — акцент5 24" xfId="5849"/>
    <cellStyle name="60% — акцент5 25" xfId="5767"/>
    <cellStyle name="60% — акцент5 26" xfId="5862"/>
    <cellStyle name="60% — акцент5 27" xfId="5750"/>
    <cellStyle name="60% — акцент5 28" xfId="5897"/>
    <cellStyle name="60% — акцент5 29" xfId="5698"/>
    <cellStyle name="60% - Акцент5 3" xfId="2216"/>
    <cellStyle name="60% — акцент5 3" xfId="2217"/>
    <cellStyle name="60% - Акцент5 3 10" xfId="2218"/>
    <cellStyle name="60% - Акцент5 3 10 2" xfId="4889"/>
    <cellStyle name="60% - Акцент5 3 10 3" xfId="10125"/>
    <cellStyle name="60% - Акцент5 3 11" xfId="2219"/>
    <cellStyle name="60% - Акцент5 3 12" xfId="4888"/>
    <cellStyle name="60% - Акцент5 3 13" xfId="5789"/>
    <cellStyle name="60% - Акцент5 3 14" xfId="5837"/>
    <cellStyle name="60% - Акцент5 3 15" xfId="5783"/>
    <cellStyle name="60% - Акцент5 3 16" xfId="5846"/>
    <cellStyle name="60% - Акцент5 3 17" xfId="5765"/>
    <cellStyle name="60% - Акцент5 3 18" xfId="5868"/>
    <cellStyle name="60% - Акцент5 3 19" xfId="5733"/>
    <cellStyle name="60% - Акцент5 3 2" xfId="2220"/>
    <cellStyle name="60% - Акцент5 3 2 2" xfId="4890"/>
    <cellStyle name="60% - Акцент5 3 2 3" xfId="8886"/>
    <cellStyle name="60% - Акцент5 3 20" xfId="5901"/>
    <cellStyle name="60% - Акцент5 3 21" xfId="5615"/>
    <cellStyle name="60% - Акцент5 3 22" xfId="6048"/>
    <cellStyle name="60% - Акцент5 3 23" xfId="6232"/>
    <cellStyle name="60% - Акцент5 3 24" xfId="6547"/>
    <cellStyle name="60% - Акцент5 3 25" xfId="6771"/>
    <cellStyle name="60% - Акцент5 3 26" xfId="6971"/>
    <cellStyle name="60% - Акцент5 3 27" xfId="7203"/>
    <cellStyle name="60% - Акцент5 3 28" xfId="7412"/>
    <cellStyle name="60% - Акцент5 3 29" xfId="7639"/>
    <cellStyle name="60% - Акцент5 3 3" xfId="2221"/>
    <cellStyle name="60% - Акцент5 3 3 2" xfId="4891"/>
    <cellStyle name="60% - Акцент5 3 3 3" xfId="10127"/>
    <cellStyle name="60% - Акцент5 3 30" xfId="8885"/>
    <cellStyle name="60% - Акцент5 3 31" xfId="9128"/>
    <cellStyle name="60% - Акцент5 3 32" xfId="9143"/>
    <cellStyle name="60% - Акцент5 3 33" xfId="9276"/>
    <cellStyle name="60% - Акцент5 3 34" xfId="9178"/>
    <cellStyle name="60% - Акцент5 3 35" xfId="9310"/>
    <cellStyle name="60% - Акцент5 3 36" xfId="9400"/>
    <cellStyle name="60% - Акцент5 3 37" xfId="9106"/>
    <cellStyle name="60% - Акцент5 3 38" xfId="9672"/>
    <cellStyle name="60% - Акцент5 3 39" xfId="10124"/>
    <cellStyle name="60% - Акцент5 3 4" xfId="2222"/>
    <cellStyle name="60% - Акцент5 3 4 2" xfId="4892"/>
    <cellStyle name="60% - Акцент5 3 4 3" xfId="10128"/>
    <cellStyle name="60% - Акцент5 3 40" xfId="10905"/>
    <cellStyle name="60% - Акцент5 3 41" xfId="10951"/>
    <cellStyle name="60% - Акцент5 3 42" xfId="10866"/>
    <cellStyle name="60% - Акцент5 3 43" xfId="10990"/>
    <cellStyle name="60% - Акцент5 3 44" xfId="10775"/>
    <cellStyle name="60% - Акцент5 3 45" xfId="11081"/>
    <cellStyle name="60% - Акцент5 3 46" xfId="10636"/>
    <cellStyle name="60% - Акцент5 3 47" xfId="11302"/>
    <cellStyle name="60% - Акцент5 3 48" xfId="11537"/>
    <cellStyle name="60% - Акцент5 3 49" xfId="11772"/>
    <cellStyle name="60% - Акцент5 3 5" xfId="2223"/>
    <cellStyle name="60% - Акцент5 3 5 2" xfId="4893"/>
    <cellStyle name="60% - Акцент5 3 5 3" xfId="10129"/>
    <cellStyle name="60% - Акцент5 3 50" xfId="12007"/>
    <cellStyle name="60% - Акцент5 3 51" xfId="12242"/>
    <cellStyle name="60% - Акцент5 3 52" xfId="12477"/>
    <cellStyle name="60% - Акцент5 3 53" xfId="12712"/>
    <cellStyle name="60% - Акцент5 3 54" xfId="12947"/>
    <cellStyle name="60% - Акцент5 3 55" xfId="13182"/>
    <cellStyle name="60% - Акцент5 3 56" xfId="13417"/>
    <cellStyle name="60% - Акцент5 3 57" xfId="13652"/>
    <cellStyle name="60% - Акцент5 3 58" xfId="13886"/>
    <cellStyle name="60% - Акцент5 3 59" xfId="14111"/>
    <cellStyle name="60% - Акцент5 3 6" xfId="2224"/>
    <cellStyle name="60% - Акцент5 3 6 2" xfId="4894"/>
    <cellStyle name="60% - Акцент5 3 6 3" xfId="10130"/>
    <cellStyle name="60% - Акцент5 3 60" xfId="14573"/>
    <cellStyle name="60% - Акцент5 3 61" xfId="15574"/>
    <cellStyle name="60% - Акцент5 3 62" xfId="15586"/>
    <cellStyle name="60% - Акцент5 3 63" xfId="15540"/>
    <cellStyle name="60% - Акцент5 3 7" xfId="2225"/>
    <cellStyle name="60% - Акцент5 3 7 2" xfId="4895"/>
    <cellStyle name="60% - Акцент5 3 7 3" xfId="10131"/>
    <cellStyle name="60% - Акцент5 3 8" xfId="2226"/>
    <cellStyle name="60% - Акцент5 3 8 2" xfId="4896"/>
    <cellStyle name="60% - Акцент5 3 8 3" xfId="10132"/>
    <cellStyle name="60% - Акцент5 3 9" xfId="2227"/>
    <cellStyle name="60% - Акцент5 3 9 2" xfId="4897"/>
    <cellStyle name="60% - Акцент5 3 9 3" xfId="10133"/>
    <cellStyle name="60% - Акцент5 3_МФ тепловой баланс 2015 дубль 3" xfId="2228"/>
    <cellStyle name="60% — акцент5 30" xfId="5949"/>
    <cellStyle name="60% — акцент5 31" xfId="5535"/>
    <cellStyle name="60% — акцент5 32" xfId="6140"/>
    <cellStyle name="60% — акцент5 33" xfId="6465"/>
    <cellStyle name="60% — акцент5 34" xfId="6636"/>
    <cellStyle name="60% — акцент5 35" xfId="7045"/>
    <cellStyle name="60% — акцент5 36" xfId="7263"/>
    <cellStyle name="60% — акцент5 37" xfId="7490"/>
    <cellStyle name="60% — акцент5 38" xfId="7717"/>
    <cellStyle name="60% — акцент5 39" xfId="7939"/>
    <cellStyle name="60% - Акцент5 4" xfId="2229"/>
    <cellStyle name="60% — акцент5 4" xfId="2230"/>
    <cellStyle name="60% - Акцент5 4 2" xfId="2231"/>
    <cellStyle name="60% - Акцент5 4_МФ тепловой баланс 2015 дубль 3" xfId="2232"/>
    <cellStyle name="60% — акцент5 40" xfId="8881"/>
    <cellStyle name="60% — акцент5 41" xfId="9124"/>
    <cellStyle name="60% — акцент5 42" xfId="9147"/>
    <cellStyle name="60% — акцент5 43" xfId="9280"/>
    <cellStyle name="60% — акцент5 44" xfId="9202"/>
    <cellStyle name="60% — акцент5 45" xfId="9334"/>
    <cellStyle name="60% — акцент5 46" xfId="9424"/>
    <cellStyle name="60% — акцент5 47" xfId="9082"/>
    <cellStyle name="60% — акцент5 48" xfId="9676"/>
    <cellStyle name="60% — акцент5 49" xfId="10112"/>
    <cellStyle name="60% - Акцент5 5" xfId="2233"/>
    <cellStyle name="60% — акцент5 5" xfId="2234"/>
    <cellStyle name="60% - Акцент5 5 2" xfId="2235"/>
    <cellStyle name="60% - Акцент5 5_МФ тепловой баланс 2015 дубль 3" xfId="2236"/>
    <cellStyle name="60% — акцент5 50" xfId="10893"/>
    <cellStyle name="60% — акцент5 51" xfId="10963"/>
    <cellStyle name="60% — акцент5 52" xfId="10841"/>
    <cellStyle name="60% — акцент5 53" xfId="11015"/>
    <cellStyle name="60% — акцент5 54" xfId="9840"/>
    <cellStyle name="60% — акцент5 55" xfId="11144"/>
    <cellStyle name="60% — акцент5 56" xfId="11379"/>
    <cellStyle name="60% — акцент5 57" xfId="11614"/>
    <cellStyle name="60% — акцент5 58" xfId="11849"/>
    <cellStyle name="60% — акцент5 59" xfId="12084"/>
    <cellStyle name="60% - Акцент5 6" xfId="2237"/>
    <cellStyle name="60% — акцент5 6" xfId="2238"/>
    <cellStyle name="60% - Акцент5 6 2" xfId="2239"/>
    <cellStyle name="60% - Акцент5 6_МФ тепловой баланс 2015 дубль 3" xfId="2240"/>
    <cellStyle name="60% — акцент5 60" xfId="12319"/>
    <cellStyle name="60% — акцент5 61" xfId="12554"/>
    <cellStyle name="60% — акцент5 62" xfId="12789"/>
    <cellStyle name="60% — акцент5 63" xfId="13024"/>
    <cellStyle name="60% — акцент5 64" xfId="13259"/>
    <cellStyle name="60% — акцент5 65" xfId="13494"/>
    <cellStyle name="60% — акцент5 66" xfId="13729"/>
    <cellStyle name="60% — акцент5 67" xfId="13963"/>
    <cellStyle name="60% — акцент5 68" xfId="14189"/>
    <cellStyle name="60% — акцент5 69" xfId="14414"/>
    <cellStyle name="60% - Акцент5 7" xfId="2241"/>
    <cellStyle name="60% — акцент5 7" xfId="2242"/>
    <cellStyle name="60% - Акцент5 7 2" xfId="2243"/>
    <cellStyle name="60% - Акцент5 7_МФ тепловой баланс 2015 дубль 3" xfId="2244"/>
    <cellStyle name="60% — акцент5 70" xfId="14636"/>
    <cellStyle name="60% — акцент5 71" xfId="15570"/>
    <cellStyle name="60% — акцент5 72" xfId="15590"/>
    <cellStyle name="60% — акцент5 73" xfId="15516"/>
    <cellStyle name="60% - Акцент5 8" xfId="2245"/>
    <cellStyle name="60% — акцент5 8" xfId="2246"/>
    <cellStyle name="60% - Акцент5 8 2" xfId="2247"/>
    <cellStyle name="60% - Акцент5 9" xfId="2248"/>
    <cellStyle name="60% — акцент5 9" xfId="2249"/>
    <cellStyle name="60% - Акцент5 9 2" xfId="2250"/>
    <cellStyle name="60% — акцент6" xfId="2251"/>
    <cellStyle name="60% - Акцент6 10" xfId="2252"/>
    <cellStyle name="60% — акцент6 10" xfId="2253"/>
    <cellStyle name="60% — акцент6 11" xfId="2254"/>
    <cellStyle name="60% — акцент6 12" xfId="2255"/>
    <cellStyle name="60% — акцент6 13" xfId="2256"/>
    <cellStyle name="60% — акцент6 14" xfId="2257"/>
    <cellStyle name="60% — акцент6 15" xfId="2258"/>
    <cellStyle name="60% — акцент6 16" xfId="2259"/>
    <cellStyle name="60% — акцент6 17" xfId="2260"/>
    <cellStyle name="60% — акцент6 18" xfId="2261"/>
    <cellStyle name="60% — акцент6 19" xfId="2262"/>
    <cellStyle name="60% - Акцент6 2" xfId="2263"/>
    <cellStyle name="60% — акцент6 2" xfId="2264"/>
    <cellStyle name="60% - Акцент6 2 10" xfId="2265"/>
    <cellStyle name="60% — акцент6 2 10" xfId="5852"/>
    <cellStyle name="60% - Акцент6 2 10 10" xfId="7264"/>
    <cellStyle name="60% - Акцент6 2 10 11" xfId="7491"/>
    <cellStyle name="60% - Акцент6 2 10 12" xfId="10137"/>
    <cellStyle name="60% - Акцент6 2 10 13" xfId="10918"/>
    <cellStyle name="60% - Акцент6 2 10 14" xfId="10938"/>
    <cellStyle name="60% - Акцент6 2 10 15" xfId="10892"/>
    <cellStyle name="60% - Акцент6 2 10 16" xfId="10964"/>
    <cellStyle name="60% - Акцент6 2 10 17" xfId="10840"/>
    <cellStyle name="60% - Акцент6 2 10 18" xfId="11016"/>
    <cellStyle name="60% - Акцент6 2 10 19" xfId="9862"/>
    <cellStyle name="60% - Акцент6 2 10 2" xfId="4901"/>
    <cellStyle name="60% - Акцент6 2 10 20" xfId="11145"/>
    <cellStyle name="60% - Акцент6 2 10 21" xfId="11380"/>
    <cellStyle name="60% - Акцент6 2 10 22" xfId="11615"/>
    <cellStyle name="60% - Акцент6 2 10 23" xfId="11850"/>
    <cellStyle name="60% - Акцент6 2 10 24" xfId="12085"/>
    <cellStyle name="60% - Акцент6 2 10 25" xfId="12320"/>
    <cellStyle name="60% - Акцент6 2 10 26" xfId="12555"/>
    <cellStyle name="60% - Акцент6 2 10 27" xfId="12790"/>
    <cellStyle name="60% - Акцент6 2 10 28" xfId="13025"/>
    <cellStyle name="60% - Акцент6 2 10 29" xfId="13260"/>
    <cellStyle name="60% - Акцент6 2 10 3" xfId="5697"/>
    <cellStyle name="60% - Акцент6 2 10 30" xfId="13495"/>
    <cellStyle name="60% - Акцент6 2 10 31" xfId="13730"/>
    <cellStyle name="60% - Акцент6 2 10 32" xfId="13651"/>
    <cellStyle name="60% - Акцент6 2 10 33" xfId="14230"/>
    <cellStyle name="60% - Акцент6 2 10 4" xfId="5900"/>
    <cellStyle name="60% - Акцент6 2 10 5" xfId="5534"/>
    <cellStyle name="60% - Акцент6 2 10 6" xfId="6141"/>
    <cellStyle name="60% - Акцент6 2 10 7" xfId="6466"/>
    <cellStyle name="60% - Акцент6 2 10 8" xfId="6637"/>
    <cellStyle name="60% - Акцент6 2 10 9" xfId="7046"/>
    <cellStyle name="60% - Акцент6 2 11" xfId="4899"/>
    <cellStyle name="60% — акцент6 2 11" xfId="5695"/>
    <cellStyle name="60% - Акцент6 2 12" xfId="5800"/>
    <cellStyle name="60% — акцент6 2 12" xfId="5941"/>
    <cellStyle name="60% - Акцент6 2 13" xfId="5826"/>
    <cellStyle name="60% — акцент6 2 13" xfId="5533"/>
    <cellStyle name="60% - Акцент6 2 14" xfId="5795"/>
    <cellStyle name="60% — акцент6 2 14" xfId="6142"/>
    <cellStyle name="60% - Акцент6 2 15" xfId="5832"/>
    <cellStyle name="60% — акцент6 2 15" xfId="6509"/>
    <cellStyle name="60% - Акцент6 2 16" xfId="5787"/>
    <cellStyle name="60% — акцент6 2 16" xfId="6859"/>
    <cellStyle name="60% - Акцент6 2 17" xfId="5841"/>
    <cellStyle name="60% — акцент6 2 17" xfId="7086"/>
    <cellStyle name="60% - Акцент6 2 18" xfId="5771"/>
    <cellStyle name="60% — акцент6 2 18" xfId="7304"/>
    <cellStyle name="60% - Акцент6 2 19" xfId="5853"/>
    <cellStyle name="60% — акцент6 2 19" xfId="7531"/>
    <cellStyle name="60% - Акцент6 2 2" xfId="2266"/>
    <cellStyle name="60% — акцент6 2 2" xfId="4900"/>
    <cellStyle name="60% - Акцент6 2 2 10" xfId="5776"/>
    <cellStyle name="60% - Акцент6 2 2 11" xfId="5850"/>
    <cellStyle name="60% - Акцент6 2 2 12" xfId="5702"/>
    <cellStyle name="60% - Акцент6 2 2 13" xfId="5899"/>
    <cellStyle name="60% - Акцент6 2 2 14" xfId="5617"/>
    <cellStyle name="60% - Акцент6 2 2 15" xfId="6047"/>
    <cellStyle name="60% - Акцент6 2 2 16" xfId="6231"/>
    <cellStyle name="60% - Акцент6 2 2 17" xfId="6543"/>
    <cellStyle name="60% - Акцент6 2 2 18" xfId="6767"/>
    <cellStyle name="60% - Акцент6 2 2 19" xfId="6970"/>
    <cellStyle name="60% - Акцент6 2 2 2" xfId="2267"/>
    <cellStyle name="60% - Акцент6 2 2 20" xfId="7202"/>
    <cellStyle name="60% - Акцент6 2 2 21" xfId="8890"/>
    <cellStyle name="60% - Акцент6 2 2 22" xfId="9133"/>
    <cellStyle name="60% - Акцент6 2 2 23" xfId="9138"/>
    <cellStyle name="60% - Акцент6 2 2 24" xfId="9271"/>
    <cellStyle name="60% - Акцент6 2 2 25" xfId="9148"/>
    <cellStyle name="60% - Акцент6 2 2 26" xfId="9281"/>
    <cellStyle name="60% - Акцент6 2 2 27" xfId="9208"/>
    <cellStyle name="60% - Акцент6 2 2 28" xfId="9135"/>
    <cellStyle name="60% - Акцент6 2 2 29" xfId="9668"/>
    <cellStyle name="60% - Акцент6 2 2 3" xfId="4902"/>
    <cellStyle name="60% - Акцент6 2 2 30" xfId="10138"/>
    <cellStyle name="60% - Акцент6 2 2 31" xfId="10919"/>
    <cellStyle name="60% - Акцент6 2 2 32" xfId="10937"/>
    <cellStyle name="60% - Акцент6 2 2 33" xfId="10906"/>
    <cellStyle name="60% - Акцент6 2 2 34" xfId="10950"/>
    <cellStyle name="60% - Акцент6 2 2 35" xfId="10867"/>
    <cellStyle name="60% - Акцент6 2 2 36" xfId="10989"/>
    <cellStyle name="60% - Акцент6 2 2 37" xfId="10776"/>
    <cellStyle name="60% - Акцент6 2 2 38" xfId="11080"/>
    <cellStyle name="60% - Акцент6 2 2 39" xfId="10627"/>
    <cellStyle name="60% - Акцент6 2 2 4" xfId="5803"/>
    <cellStyle name="60% - Акцент6 2 2 40" xfId="11301"/>
    <cellStyle name="60% - Акцент6 2 2 41" xfId="11536"/>
    <cellStyle name="60% - Акцент6 2 2 42" xfId="11771"/>
    <cellStyle name="60% - Акцент6 2 2 43" xfId="12006"/>
    <cellStyle name="60% - Акцент6 2 2 44" xfId="12241"/>
    <cellStyle name="60% - Акцент6 2 2 45" xfId="12476"/>
    <cellStyle name="60% - Акцент6 2 2 46" xfId="12711"/>
    <cellStyle name="60% - Акцент6 2 2 47" xfId="12946"/>
    <cellStyle name="60% - Акцент6 2 2 48" xfId="13181"/>
    <cellStyle name="60% - Акцент6 2 2 49" xfId="13416"/>
    <cellStyle name="60% - Акцент6 2 2 5" xfId="5823"/>
    <cellStyle name="60% - Акцент6 2 2 50" xfId="13650"/>
    <cellStyle name="60% - Акцент6 2 2 51" xfId="14190"/>
    <cellStyle name="60% - Акцент6 2 2 52" xfId="15579"/>
    <cellStyle name="60% - Акцент6 2 2 53" xfId="15582"/>
    <cellStyle name="60% - Акцент6 2 2 54" xfId="15569"/>
    <cellStyle name="60% - Акцент6 2 2 6" xfId="5798"/>
    <cellStyle name="60% - Акцент6 2 2 7" xfId="5829"/>
    <cellStyle name="60% - Акцент6 2 2 8" xfId="5791"/>
    <cellStyle name="60% - Акцент6 2 2 9" xfId="5838"/>
    <cellStyle name="60% - Акцент6 2 20" xfId="5691"/>
    <cellStyle name="60% — акцент6 2 20" xfId="8889"/>
    <cellStyle name="60% - Акцент6 2 21" xfId="5953"/>
    <cellStyle name="60% — акцент6 2 21" xfId="9132"/>
    <cellStyle name="60% - Акцент6 2 22" xfId="5532"/>
    <cellStyle name="60% — акцент6 2 22" xfId="9139"/>
    <cellStyle name="60% - Акцент6 2 23" xfId="6143"/>
    <cellStyle name="60% — акцент6 2 23" xfId="9272"/>
    <cellStyle name="60% - Акцент6 2 24" xfId="6510"/>
    <cellStyle name="60% — акцент6 2 24" xfId="9154"/>
    <cellStyle name="60% - Акцент6 2 25" xfId="6860"/>
    <cellStyle name="60% — акцент6 2 25" xfId="9287"/>
    <cellStyle name="60% - Акцент6 2 26" xfId="7087"/>
    <cellStyle name="60% — акцент6 2 26" xfId="9378"/>
    <cellStyle name="60% - Акцент6 2 27" xfId="7305"/>
    <cellStyle name="60% — акцент6 2 27" xfId="9129"/>
    <cellStyle name="60% - Акцент6 2 28" xfId="7532"/>
    <cellStyle name="60% — акцент6 2 28" xfId="9669"/>
    <cellStyle name="60% - Акцент6 2 29" xfId="8888"/>
    <cellStyle name="60% — акцент6 2 29" xfId="10136"/>
    <cellStyle name="60% - Акцент6 2 3" xfId="2268"/>
    <cellStyle name="60% — акцент6 2 3" xfId="5801"/>
    <cellStyle name="60% - Акцент6 2 3 10" xfId="5732"/>
    <cellStyle name="60% - Акцент6 2 3 11" xfId="5898"/>
    <cellStyle name="60% - Акцент6 2 3 12" xfId="5618"/>
    <cellStyle name="60% - Акцент6 2 3 13" xfId="6015"/>
    <cellStyle name="60% - Акцент6 2 3 14" xfId="6229"/>
    <cellStyle name="60% - Акцент6 2 3 15" xfId="6387"/>
    <cellStyle name="60% - Акцент6 2 3 16" xfId="6759"/>
    <cellStyle name="60% - Акцент6 2 3 17" xfId="6966"/>
    <cellStyle name="60% - Акцент6 2 3 18" xfId="7201"/>
    <cellStyle name="60% - Акцент6 2 3 19" xfId="10139"/>
    <cellStyle name="60% - Акцент6 2 3 2" xfId="4903"/>
    <cellStyle name="60% - Акцент6 2 3 20" xfId="10920"/>
    <cellStyle name="60% - Акцент6 2 3 21" xfId="10936"/>
    <cellStyle name="60% - Акцент6 2 3 22" xfId="10907"/>
    <cellStyle name="60% - Акцент6 2 3 23" xfId="10949"/>
    <cellStyle name="60% - Акцент6 2 3 24" xfId="10868"/>
    <cellStyle name="60% - Акцент6 2 3 25" xfId="10988"/>
    <cellStyle name="60% - Акцент6 2 3 26" xfId="10777"/>
    <cellStyle name="60% - Акцент6 2 3 27" xfId="11079"/>
    <cellStyle name="60% - Акцент6 2 3 28" xfId="10625"/>
    <cellStyle name="60% - Акцент6 2 3 29" xfId="11300"/>
    <cellStyle name="60% - Акцент6 2 3 3" xfId="5822"/>
    <cellStyle name="60% - Акцент6 2 3 30" xfId="11535"/>
    <cellStyle name="60% - Акцент6 2 3 31" xfId="11770"/>
    <cellStyle name="60% - Акцент6 2 3 32" xfId="12005"/>
    <cellStyle name="60% - Акцент6 2 3 33" xfId="12240"/>
    <cellStyle name="60% - Акцент6 2 3 34" xfId="12475"/>
    <cellStyle name="60% - Акцент6 2 3 35" xfId="12710"/>
    <cellStyle name="60% - Акцент6 2 3 36" xfId="12945"/>
    <cellStyle name="60% - Акцент6 2 3 37" xfId="13180"/>
    <cellStyle name="60% - Акцент6 2 3 38" xfId="13415"/>
    <cellStyle name="60% - Акцент6 2 3 39" xfId="13649"/>
    <cellStyle name="60% - Акцент6 2 3 4" xfId="5802"/>
    <cellStyle name="60% - Акцент6 2 3 40" xfId="13885"/>
    <cellStyle name="60% - Акцент6 2 3 5" xfId="5828"/>
    <cellStyle name="60% - Акцент6 2 3 6" xfId="5792"/>
    <cellStyle name="60% - Акцент6 2 3 7" xfId="5836"/>
    <cellStyle name="60% - Акцент6 2 3 8" xfId="5780"/>
    <cellStyle name="60% - Акцент6 2 3 9" xfId="5843"/>
    <cellStyle name="60% - Акцент6 2 30" xfId="9131"/>
    <cellStyle name="60% — акцент6 2 30" xfId="10917"/>
    <cellStyle name="60% - Акцент6 2 31" xfId="9140"/>
    <cellStyle name="60% — акцент6 2 31" xfId="10939"/>
    <cellStyle name="60% - Акцент6 2 32" xfId="9273"/>
    <cellStyle name="60% — акцент6 2 32" xfId="10891"/>
    <cellStyle name="60% - Акцент6 2 33" xfId="9160"/>
    <cellStyle name="60% — акцент6 2 33" xfId="10965"/>
    <cellStyle name="60% - Акцент6 2 34" xfId="9293"/>
    <cellStyle name="60% — акцент6 2 34" xfId="10826"/>
    <cellStyle name="60% - Акцент6 2 35" xfId="9384"/>
    <cellStyle name="60% — акцент6 2 35" xfId="11030"/>
    <cellStyle name="60% - Акцент6 2 36" xfId="9123"/>
    <cellStyle name="60% — акцент6 2 36" xfId="10262"/>
    <cellStyle name="60% - Акцент6 2 37" xfId="9670"/>
    <cellStyle name="60% — акцент6 2 37" xfId="11185"/>
    <cellStyle name="60% - Акцент6 2 38" xfId="10135"/>
    <cellStyle name="60% — акцент6 2 38" xfId="11420"/>
    <cellStyle name="60% - Акцент6 2 39" xfId="10916"/>
    <cellStyle name="60% — акцент6 2 39" xfId="11655"/>
    <cellStyle name="60% - Акцент6 2 4" xfId="2269"/>
    <cellStyle name="60% — акцент6 2 4" xfId="5825"/>
    <cellStyle name="60% - Акцент6 2 4 10" xfId="5882"/>
    <cellStyle name="60% - Акцент6 2 4 11" xfId="5641"/>
    <cellStyle name="60% - Акцент6 2 4 12" xfId="5990"/>
    <cellStyle name="60% - Акцент6 2 4 13" xfId="6228"/>
    <cellStyle name="60% - Акцент6 2 4 14" xfId="6386"/>
    <cellStyle name="60% - Акцент6 2 4 15" xfId="6757"/>
    <cellStyle name="60% - Акцент6 2 4 16" xfId="6956"/>
    <cellStyle name="60% - Акцент6 2 4 17" xfId="7200"/>
    <cellStyle name="60% - Акцент6 2 4 18" xfId="10140"/>
    <cellStyle name="60% - Акцент6 2 4 19" xfId="10921"/>
    <cellStyle name="60% - Акцент6 2 4 2" xfId="4904"/>
    <cellStyle name="60% - Акцент6 2 4 20" xfId="10935"/>
    <cellStyle name="60% - Акцент6 2 4 21" xfId="10908"/>
    <cellStyle name="60% - Акцент6 2 4 22" xfId="10948"/>
    <cellStyle name="60% - Акцент6 2 4 23" xfId="10869"/>
    <cellStyle name="60% - Акцент6 2 4 24" xfId="10987"/>
    <cellStyle name="60% - Акцент6 2 4 25" xfId="10778"/>
    <cellStyle name="60% - Акцент6 2 4 26" xfId="11078"/>
    <cellStyle name="60% - Акцент6 2 4 27" xfId="10617"/>
    <cellStyle name="60% - Акцент6 2 4 28" xfId="11299"/>
    <cellStyle name="60% - Акцент6 2 4 29" xfId="11534"/>
    <cellStyle name="60% - Акцент6 2 4 3" xfId="5804"/>
    <cellStyle name="60% - Акцент6 2 4 30" xfId="11769"/>
    <cellStyle name="60% - Акцент6 2 4 31" xfId="12004"/>
    <cellStyle name="60% - Акцент6 2 4 32" xfId="12239"/>
    <cellStyle name="60% - Акцент6 2 4 33" xfId="12474"/>
    <cellStyle name="60% - Акцент6 2 4 34" xfId="12709"/>
    <cellStyle name="60% - Акцент6 2 4 35" xfId="12944"/>
    <cellStyle name="60% - Акцент6 2 4 36" xfId="13179"/>
    <cellStyle name="60% - Акцент6 2 4 37" xfId="13414"/>
    <cellStyle name="60% - Акцент6 2 4 38" xfId="13648"/>
    <cellStyle name="60% - Акцент6 2 4 39" xfId="13884"/>
    <cellStyle name="60% - Акцент6 2 4 4" xfId="5824"/>
    <cellStyle name="60% - Акцент6 2 4 5" xfId="5793"/>
    <cellStyle name="60% - Акцент6 2 4 6" xfId="5835"/>
    <cellStyle name="60% - Акцент6 2 4 7" xfId="5782"/>
    <cellStyle name="60% - Акцент6 2 4 8" xfId="5839"/>
    <cellStyle name="60% - Акцент6 2 4 9" xfId="5734"/>
    <cellStyle name="60% - Акцент6 2 40" xfId="10940"/>
    <cellStyle name="60% — акцент6 2 40" xfId="11890"/>
    <cellStyle name="60% - Акцент6 2 41" xfId="10890"/>
    <cellStyle name="60% — акцент6 2 41" xfId="12125"/>
    <cellStyle name="60% - Акцент6 2 42" xfId="10966"/>
    <cellStyle name="60% — акцент6 2 42" xfId="12360"/>
    <cellStyle name="60% - Акцент6 2 43" xfId="10825"/>
    <cellStyle name="60% — акцент6 2 43" xfId="12595"/>
    <cellStyle name="60% - Акцент6 2 44" xfId="11031"/>
    <cellStyle name="60% — акцент6 2 44" xfId="12830"/>
    <cellStyle name="60% - Акцент6 2 45" xfId="10264"/>
    <cellStyle name="60% — акцент6 2 45" xfId="13065"/>
    <cellStyle name="60% - Акцент6 2 46" xfId="11186"/>
    <cellStyle name="60% — акцент6 2 46" xfId="13300"/>
    <cellStyle name="60% - Акцент6 2 47" xfId="11421"/>
    <cellStyle name="60% — акцент6 2 47" xfId="13535"/>
    <cellStyle name="60% - Акцент6 2 48" xfId="11656"/>
    <cellStyle name="60% — акцент6 2 48" xfId="13770"/>
    <cellStyle name="60% - Акцент6 2 49" xfId="11891"/>
    <cellStyle name="60% — акцент6 2 49" xfId="13964"/>
    <cellStyle name="60% - Акцент6 2 5" xfId="2270"/>
    <cellStyle name="60% — акцент6 2 5" xfId="5796"/>
    <cellStyle name="60% - Акцент6 2 5 10" xfId="5655"/>
    <cellStyle name="60% - Акцент6 2 5 11" xfId="5986"/>
    <cellStyle name="60% - Акцент6 2 5 12" xfId="6227"/>
    <cellStyle name="60% - Акцент6 2 5 13" xfId="6385"/>
    <cellStyle name="60% - Акцент6 2 5 14" xfId="6756"/>
    <cellStyle name="60% - Акцент6 2 5 15" xfId="6955"/>
    <cellStyle name="60% - Акцент6 2 5 16" xfId="7199"/>
    <cellStyle name="60% - Акцент6 2 5 17" xfId="10141"/>
    <cellStyle name="60% - Акцент6 2 5 18" xfId="10922"/>
    <cellStyle name="60% - Акцент6 2 5 19" xfId="10934"/>
    <cellStyle name="60% - Акцент6 2 5 2" xfId="4905"/>
    <cellStyle name="60% - Акцент6 2 5 20" xfId="10909"/>
    <cellStyle name="60% - Акцент6 2 5 21" xfId="10947"/>
    <cellStyle name="60% - Акцент6 2 5 22" xfId="10870"/>
    <cellStyle name="60% - Акцент6 2 5 23" xfId="10986"/>
    <cellStyle name="60% - Акцент6 2 5 24" xfId="10779"/>
    <cellStyle name="60% - Акцент6 2 5 25" xfId="11077"/>
    <cellStyle name="60% - Акцент6 2 5 26" xfId="10615"/>
    <cellStyle name="60% - Акцент6 2 5 27" xfId="11298"/>
    <cellStyle name="60% - Акцент6 2 5 28" xfId="11533"/>
    <cellStyle name="60% - Акцент6 2 5 29" xfId="11768"/>
    <cellStyle name="60% - Акцент6 2 5 3" xfId="5821"/>
    <cellStyle name="60% - Акцент6 2 5 30" xfId="12003"/>
    <cellStyle name="60% - Акцент6 2 5 31" xfId="12238"/>
    <cellStyle name="60% - Акцент6 2 5 32" xfId="12473"/>
    <cellStyle name="60% - Акцент6 2 5 33" xfId="12708"/>
    <cellStyle name="60% - Акцент6 2 5 34" xfId="12943"/>
    <cellStyle name="60% - Акцент6 2 5 35" xfId="13178"/>
    <cellStyle name="60% - Акцент6 2 5 36" xfId="13413"/>
    <cellStyle name="60% - Акцент6 2 5 37" xfId="13555"/>
    <cellStyle name="60% - Акцент6 2 5 38" xfId="13883"/>
    <cellStyle name="60% - Акцент6 2 5 4" xfId="5797"/>
    <cellStyle name="60% - Акцент6 2 5 5" xfId="5834"/>
    <cellStyle name="60% - Акцент6 2 5 6" xfId="5784"/>
    <cellStyle name="60% - Акцент6 2 5 7" xfId="5819"/>
    <cellStyle name="60% - Акцент6 2 5 8" xfId="5735"/>
    <cellStyle name="60% - Акцент6 2 5 9" xfId="5873"/>
    <cellStyle name="60% - Акцент6 2 50" xfId="12126"/>
    <cellStyle name="60% — акцент6 2 50" xfId="14231"/>
    <cellStyle name="60% - Акцент6 2 51" xfId="12361"/>
    <cellStyle name="60% — акцент6 2 51" xfId="15578"/>
    <cellStyle name="60% - Акцент6 2 52" xfId="12596"/>
    <cellStyle name="60% — акцент6 2 52" xfId="15583"/>
    <cellStyle name="60% - Акцент6 2 53" xfId="12831"/>
    <cellStyle name="60% — акцент6 2 53" xfId="15563"/>
    <cellStyle name="60% - Акцент6 2 54" xfId="13066"/>
    <cellStyle name="60% - Акцент6 2 55" xfId="13301"/>
    <cellStyle name="60% - Акцент6 2 56" xfId="13536"/>
    <cellStyle name="60% - Акцент6 2 57" xfId="13771"/>
    <cellStyle name="60% - Акцент6 2 58" xfId="14004"/>
    <cellStyle name="60% - Акцент6 2 59" xfId="14232"/>
    <cellStyle name="60% - Акцент6 2 6" xfId="2271"/>
    <cellStyle name="60% — акцент6 2 6" xfId="5831"/>
    <cellStyle name="60% - Акцент6 2 6 10" xfId="5965"/>
    <cellStyle name="60% - Акцент6 2 6 11" xfId="5277"/>
    <cellStyle name="60% - Акцент6 2 6 12" xfId="6314"/>
    <cellStyle name="60% - Акцент6 2 6 13" xfId="6682"/>
    <cellStyle name="60% - Акцент6 2 6 14" xfId="6866"/>
    <cellStyle name="60% - Акцент6 2 6 15" xfId="7106"/>
    <cellStyle name="60% - Акцент6 2 6 16" xfId="10142"/>
    <cellStyle name="60% - Акцент6 2 6 17" xfId="10923"/>
    <cellStyle name="60% - Акцент6 2 6 18" xfId="10933"/>
    <cellStyle name="60% - Акцент6 2 6 19" xfId="10910"/>
    <cellStyle name="60% - Акцент6 2 6 2" xfId="4906"/>
    <cellStyle name="60% - Акцент6 2 6 20" xfId="10946"/>
    <cellStyle name="60% - Акцент6 2 6 21" xfId="10884"/>
    <cellStyle name="60% - Акцент6 2 6 22" xfId="10972"/>
    <cellStyle name="60% - Акцент6 2 6 23" xfId="10819"/>
    <cellStyle name="60% - Акцент6 2 6 24" xfId="11037"/>
    <cellStyle name="60% - Акцент6 2 6 25" xfId="10346"/>
    <cellStyle name="60% - Акцент6 2 6 26" xfId="11205"/>
    <cellStyle name="60% - Акцент6 2 6 27" xfId="11440"/>
    <cellStyle name="60% - Акцент6 2 6 28" xfId="11675"/>
    <cellStyle name="60% - Акцент6 2 6 29" xfId="11910"/>
    <cellStyle name="60% - Акцент6 2 6 3" xfId="5805"/>
    <cellStyle name="60% - Акцент6 2 6 30" xfId="12145"/>
    <cellStyle name="60% - Акцент6 2 6 31" xfId="12380"/>
    <cellStyle name="60% - Акцент6 2 6 32" xfId="12615"/>
    <cellStyle name="60% - Акцент6 2 6 33" xfId="12850"/>
    <cellStyle name="60% - Акцент6 2 6 34" xfId="13085"/>
    <cellStyle name="60% - Акцент6 2 6 35" xfId="13320"/>
    <cellStyle name="60% - Акцент6 2 6 36" xfId="13541"/>
    <cellStyle name="60% - Акцент6 2 6 37" xfId="13882"/>
    <cellStyle name="60% - Акцент6 2 6 4" xfId="5830"/>
    <cellStyle name="60% - Акцент6 2 6 5" xfId="5785"/>
    <cellStyle name="60% - Акцент6 2 6 6" xfId="5818"/>
    <cellStyle name="60% - Акцент6 2 6 7" xfId="5739"/>
    <cellStyle name="60% - Акцент6 2 6 8" xfId="5872"/>
    <cellStyle name="60% - Акцент6 2 6 9" xfId="5664"/>
    <cellStyle name="60% - Акцент6 2 60" xfId="15577"/>
    <cellStyle name="60% - Акцент6 2 61" xfId="15584"/>
    <cellStyle name="60% - Акцент6 2 62" xfId="15557"/>
    <cellStyle name="60% - Акцент6 2 7" xfId="2272"/>
    <cellStyle name="60% — акцент6 2 7" xfId="5788"/>
    <cellStyle name="60% - Акцент6 2 7 10" xfId="4523"/>
    <cellStyle name="60% - Акцент6 2 7 11" xfId="6303"/>
    <cellStyle name="60% - Акцент6 2 7 12" xfId="6678"/>
    <cellStyle name="60% - Акцент6 2 7 13" xfId="6865"/>
    <cellStyle name="60% - Акцент6 2 7 14" xfId="7092"/>
    <cellStyle name="60% - Акцент6 2 7 15" xfId="10143"/>
    <cellStyle name="60% - Акцент6 2 7 16" xfId="10924"/>
    <cellStyle name="60% - Акцент6 2 7 17" xfId="10932"/>
    <cellStyle name="60% - Акцент6 2 7 18" xfId="10911"/>
    <cellStyle name="60% - Акцент6 2 7 19" xfId="10945"/>
    <cellStyle name="60% - Акцент6 2 7 2" xfId="4907"/>
    <cellStyle name="60% - Акцент6 2 7 20" xfId="10885"/>
    <cellStyle name="60% - Акцент6 2 7 21" xfId="10971"/>
    <cellStyle name="60% - Акцент6 2 7 22" xfId="10820"/>
    <cellStyle name="60% - Акцент6 2 7 23" xfId="11036"/>
    <cellStyle name="60% - Акцент6 2 7 24" xfId="10285"/>
    <cellStyle name="60% - Акцент6 2 7 25" xfId="11191"/>
    <cellStyle name="60% - Акцент6 2 7 26" xfId="11426"/>
    <cellStyle name="60% - Акцент6 2 7 27" xfId="11661"/>
    <cellStyle name="60% - Акцент6 2 7 28" xfId="11896"/>
    <cellStyle name="60% - Акцент6 2 7 29" xfId="12131"/>
    <cellStyle name="60% - Акцент6 2 7 3" xfId="5820"/>
    <cellStyle name="60% - Акцент6 2 7 30" xfId="12366"/>
    <cellStyle name="60% - Акцент6 2 7 31" xfId="12601"/>
    <cellStyle name="60% - Акцент6 2 7 32" xfId="12836"/>
    <cellStyle name="60% - Акцент6 2 7 33" xfId="13071"/>
    <cellStyle name="60% - Акцент6 2 7 34" xfId="13306"/>
    <cellStyle name="60% - Акцент6 2 7 35" xfId="13540"/>
    <cellStyle name="60% - Акцент6 2 7 36" xfId="13789"/>
    <cellStyle name="60% - Акцент6 2 7 4" xfId="5790"/>
    <cellStyle name="60% - Акцент6 2 7 5" xfId="5814"/>
    <cellStyle name="60% - Акцент6 2 7 6" xfId="5741"/>
    <cellStyle name="60% - Акцент6 2 7 7" xfId="5865"/>
    <cellStyle name="60% - Акцент6 2 7 8" xfId="5668"/>
    <cellStyle name="60% - Акцент6 2 7 9" xfId="5964"/>
    <cellStyle name="60% - Акцент6 2 8" xfId="2273"/>
    <cellStyle name="60% — акцент6 2 8" xfId="5840"/>
    <cellStyle name="60% - Акцент6 2 8 10" xfId="6296"/>
    <cellStyle name="60% - Акцент6 2 8 11" xfId="6515"/>
    <cellStyle name="60% - Акцент6 2 8 12" xfId="6864"/>
    <cellStyle name="60% - Акцент6 2 8 13" xfId="7091"/>
    <cellStyle name="60% - Акцент6 2 8 14" xfId="10144"/>
    <cellStyle name="60% - Акцент6 2 8 15" xfId="10925"/>
    <cellStyle name="60% - Акцент6 2 8 16" xfId="10931"/>
    <cellStyle name="60% - Акцент6 2 8 17" xfId="10912"/>
    <cellStyle name="60% - Акцент6 2 8 18" xfId="10944"/>
    <cellStyle name="60% - Акцент6 2 8 19" xfId="10886"/>
    <cellStyle name="60% - Акцент6 2 8 2" xfId="4908"/>
    <cellStyle name="60% - Акцент6 2 8 20" xfId="10970"/>
    <cellStyle name="60% - Акцент6 2 8 21" xfId="10821"/>
    <cellStyle name="60% - Акцент6 2 8 22" xfId="11035"/>
    <cellStyle name="60% - Акцент6 2 8 23" xfId="10283"/>
    <cellStyle name="60% - Акцент6 2 8 24" xfId="11190"/>
    <cellStyle name="60% - Акцент6 2 8 25" xfId="11425"/>
    <cellStyle name="60% - Акцент6 2 8 26" xfId="11660"/>
    <cellStyle name="60% - Акцент6 2 8 27" xfId="11895"/>
    <cellStyle name="60% - Акцент6 2 8 28" xfId="12130"/>
    <cellStyle name="60% - Акцент6 2 8 29" xfId="12365"/>
    <cellStyle name="60% - Акцент6 2 8 3" xfId="5806"/>
    <cellStyle name="60% - Акцент6 2 8 30" xfId="12600"/>
    <cellStyle name="60% - Акцент6 2 8 31" xfId="12835"/>
    <cellStyle name="60% - Акцент6 2 8 32" xfId="13070"/>
    <cellStyle name="60% - Акцент6 2 8 33" xfId="13305"/>
    <cellStyle name="60% - Акцент6 2 8 34" xfId="13539"/>
    <cellStyle name="60% - Акцент6 2 8 35" xfId="13775"/>
    <cellStyle name="60% - Акцент6 2 8 4" xfId="5813"/>
    <cellStyle name="60% - Акцент6 2 8 5" xfId="5745"/>
    <cellStyle name="60% - Акцент6 2 8 6" xfId="5864"/>
    <cellStyle name="60% - Акцент6 2 8 7" xfId="5679"/>
    <cellStyle name="60% - Акцент6 2 8 8" xfId="5962"/>
    <cellStyle name="60% - Акцент6 2 8 9" xfId="5493"/>
    <cellStyle name="60% - Акцент6 2 9" xfId="2274"/>
    <cellStyle name="60% — акцент6 2 9" xfId="5775"/>
    <cellStyle name="60% - Акцент6 2 9 10" xfId="6513"/>
    <cellStyle name="60% - Акцент6 2 9 11" xfId="6863"/>
    <cellStyle name="60% - Акцент6 2 9 12" xfId="7090"/>
    <cellStyle name="60% - Акцент6 2 9 13" xfId="10145"/>
    <cellStyle name="60% - Акцент6 2 9 14" xfId="10926"/>
    <cellStyle name="60% - Акцент6 2 9 15" xfId="10930"/>
    <cellStyle name="60% - Акцент6 2 9 16" xfId="10913"/>
    <cellStyle name="60% - Акцент6 2 9 17" xfId="10943"/>
    <cellStyle name="60% - Акцент6 2 9 18" xfId="10887"/>
    <cellStyle name="60% - Акцент6 2 9 19" xfId="10969"/>
    <cellStyle name="60% - Акцент6 2 9 2" xfId="4909"/>
    <cellStyle name="60% - Акцент6 2 9 20" xfId="10822"/>
    <cellStyle name="60% - Акцент6 2 9 21" xfId="11034"/>
    <cellStyle name="60% - Акцент6 2 9 22" xfId="10282"/>
    <cellStyle name="60% - Акцент6 2 9 23" xfId="11189"/>
    <cellStyle name="60% - Акцент6 2 9 24" xfId="11424"/>
    <cellStyle name="60% - Акцент6 2 9 25" xfId="11659"/>
    <cellStyle name="60% - Акцент6 2 9 26" xfId="11894"/>
    <cellStyle name="60% - Акцент6 2 9 27" xfId="12129"/>
    <cellStyle name="60% - Акцент6 2 9 28" xfId="12364"/>
    <cellStyle name="60% - Акцент6 2 9 29" xfId="12599"/>
    <cellStyle name="60% - Акцент6 2 9 3" xfId="5812"/>
    <cellStyle name="60% - Акцент6 2 9 30" xfId="12834"/>
    <cellStyle name="60% - Акцент6 2 9 31" xfId="13069"/>
    <cellStyle name="60% - Акцент6 2 9 32" xfId="13304"/>
    <cellStyle name="60% - Акцент6 2 9 33" xfId="13538"/>
    <cellStyle name="60% - Акцент6 2 9 34" xfId="13774"/>
    <cellStyle name="60% - Акцент6 2 9 4" xfId="5753"/>
    <cellStyle name="60% - Акцент6 2 9 5" xfId="5863"/>
    <cellStyle name="60% - Акцент6 2 9 6" xfId="5680"/>
    <cellStyle name="60% - Акцент6 2 9 7" xfId="5961"/>
    <cellStyle name="60% - Акцент6 2 9 8" xfId="5526"/>
    <cellStyle name="60% - Акцент6 2 9 9" xfId="6194"/>
    <cellStyle name="60% - Акцент6 2_МФ тепловой баланс 2015 дубль 3" xfId="2275"/>
    <cellStyle name="60% — акцент6 20" xfId="2276"/>
    <cellStyle name="60% — акцент6 21" xfId="2277"/>
    <cellStyle name="60% — акцент6 22" xfId="4898"/>
    <cellStyle name="60% — акцент6 23" xfId="5799"/>
    <cellStyle name="60% — акцент6 24" xfId="5827"/>
    <cellStyle name="60% — акцент6 25" xfId="5794"/>
    <cellStyle name="60% — акцент6 26" xfId="5833"/>
    <cellStyle name="60% — акцент6 27" xfId="5786"/>
    <cellStyle name="60% — акцент6 28" xfId="5842"/>
    <cellStyle name="60% — акцент6 29" xfId="5766"/>
    <cellStyle name="60% - Акцент6 3" xfId="2278"/>
    <cellStyle name="60% — акцент6 3" xfId="2279"/>
    <cellStyle name="60% - Акцент6 3 10" xfId="2280"/>
    <cellStyle name="60% - Акцент6 3 10 2" xfId="4911"/>
    <cellStyle name="60% - Акцент6 3 10 3" xfId="10147"/>
    <cellStyle name="60% - Акцент6 3 11" xfId="2281"/>
    <cellStyle name="60% - Акцент6 3 12" xfId="4910"/>
    <cellStyle name="60% - Акцент6 3 13" xfId="5810"/>
    <cellStyle name="60% - Акцент6 3 14" xfId="5815"/>
    <cellStyle name="60% - Акцент6 3 15" xfId="5809"/>
    <cellStyle name="60% - Акцент6 3 16" xfId="5816"/>
    <cellStyle name="60% - Акцент6 3 17" xfId="5808"/>
    <cellStyle name="60% - Акцент6 3 18" xfId="5817"/>
    <cellStyle name="60% - Акцент6 3 19" xfId="5807"/>
    <cellStyle name="60% - Акцент6 3 2" xfId="2282"/>
    <cellStyle name="60% - Акцент6 3 2 2" xfId="4912"/>
    <cellStyle name="60% - Акцент6 3 2 3" xfId="8892"/>
    <cellStyle name="60% - Акцент6 3 20" xfId="5811"/>
    <cellStyle name="60% - Акцент6 3 21" xfId="5764"/>
    <cellStyle name="60% - Акцент6 3 22" xfId="5851"/>
    <cellStyle name="60% - Акцент6 3 23" xfId="5681"/>
    <cellStyle name="60% - Акцент6 3 24" xfId="5960"/>
    <cellStyle name="60% - Акцент6 3 25" xfId="5529"/>
    <cellStyle name="60% - Акцент6 3 26" xfId="6146"/>
    <cellStyle name="60% - Акцент6 3 27" xfId="6512"/>
    <cellStyle name="60% - Акцент6 3 28" xfId="6862"/>
    <cellStyle name="60% - Акцент6 3 29" xfId="7089"/>
    <cellStyle name="60% - Акцент6 3 3" xfId="2283"/>
    <cellStyle name="60% - Акцент6 3 3 2" xfId="4913"/>
    <cellStyle name="60% - Акцент6 3 3 3" xfId="10149"/>
    <cellStyle name="60% - Акцент6 3 30" xfId="8891"/>
    <cellStyle name="60% - Акцент6 3 31" xfId="9134"/>
    <cellStyle name="60% - Акцент6 3 32" xfId="9137"/>
    <cellStyle name="60% - Акцент6 3 33" xfId="9270"/>
    <cellStyle name="60% - Акцент6 3 34" xfId="9142"/>
    <cellStyle name="60% - Акцент6 3 35" xfId="9275"/>
    <cellStyle name="60% - Акцент6 3 36" xfId="9172"/>
    <cellStyle name="60% - Акцент6 3 37" xfId="9136"/>
    <cellStyle name="60% - Акцент6 3 38" xfId="9667"/>
    <cellStyle name="60% - Акцент6 3 39" xfId="10146"/>
    <cellStyle name="60% - Акцент6 3 4" xfId="2284"/>
    <cellStyle name="60% - Акцент6 3 4 2" xfId="4914"/>
    <cellStyle name="60% - Акцент6 3 4 3" xfId="10150"/>
    <cellStyle name="60% - Акцент6 3 40" xfId="10927"/>
    <cellStyle name="60% - Акцент6 3 41" xfId="10929"/>
    <cellStyle name="60% - Акцент6 3 42" xfId="10914"/>
    <cellStyle name="60% - Акцент6 3 43" xfId="10942"/>
    <cellStyle name="60% - Акцент6 3 44" xfId="10888"/>
    <cellStyle name="60% - Акцент6 3 45" xfId="10968"/>
    <cellStyle name="60% - Акцент6 3 46" xfId="10823"/>
    <cellStyle name="60% - Акцент6 3 47" xfId="11033"/>
    <cellStyle name="60% - Акцент6 3 48" xfId="10274"/>
    <cellStyle name="60% - Акцент6 3 49" xfId="11188"/>
    <cellStyle name="60% - Акцент6 3 5" xfId="2285"/>
    <cellStyle name="60% - Акцент6 3 5 2" xfId="4915"/>
    <cellStyle name="60% - Акцент6 3 5 3" xfId="10151"/>
    <cellStyle name="60% - Акцент6 3 50" xfId="11423"/>
    <cellStyle name="60% - Акцент6 3 51" xfId="11658"/>
    <cellStyle name="60% - Акцент6 3 52" xfId="11893"/>
    <cellStyle name="60% - Акцент6 3 53" xfId="12128"/>
    <cellStyle name="60% - Акцент6 3 54" xfId="12363"/>
    <cellStyle name="60% - Акцент6 3 55" xfId="12598"/>
    <cellStyle name="60% - Акцент6 3 56" xfId="12833"/>
    <cellStyle name="60% - Акцент6 3 57" xfId="13068"/>
    <cellStyle name="60% - Акцент6 3 58" xfId="13303"/>
    <cellStyle name="60% - Акцент6 3 59" xfId="10928"/>
    <cellStyle name="60% - Акцент6 3 6" xfId="2286"/>
    <cellStyle name="60% - Акцент6 3 6 2" xfId="4916"/>
    <cellStyle name="60% - Акцент6 3 6 3" xfId="10152"/>
    <cellStyle name="60% - Акцент6 3 60" xfId="13773"/>
    <cellStyle name="60% - Акцент6 3 61" xfId="15580"/>
    <cellStyle name="60% - Акцент6 3 62" xfId="15581"/>
    <cellStyle name="60% - Акцент6 3 63" xfId="15575"/>
    <cellStyle name="60% - Акцент6 3 7" xfId="2287"/>
    <cellStyle name="60% - Акцент6 3 7 2" xfId="4917"/>
    <cellStyle name="60% - Акцент6 3 7 3" xfId="10153"/>
    <cellStyle name="60% - Акцент6 3 8" xfId="2288"/>
    <cellStyle name="60% - Акцент6 3 8 2" xfId="4918"/>
    <cellStyle name="60% - Акцент6 3 8 3" xfId="10154"/>
    <cellStyle name="60% - Акцент6 3 9" xfId="2289"/>
    <cellStyle name="60% - Акцент6 3 9 2" xfId="4919"/>
    <cellStyle name="60% - Акцент6 3 9 3" xfId="10155"/>
    <cellStyle name="60% - Акцент6 3_МФ тепловой баланс 2015 дубль 3" xfId="2290"/>
    <cellStyle name="60% — акцент6 30" xfId="5858"/>
    <cellStyle name="60% — акцент6 31" xfId="5687"/>
    <cellStyle name="60% — акцент6 32" xfId="5956"/>
    <cellStyle name="60% — акцент6 33" xfId="5531"/>
    <cellStyle name="60% — акцент6 34" xfId="6144"/>
    <cellStyle name="60% — акцент6 35" xfId="6511"/>
    <cellStyle name="60% — акцент6 36" xfId="6861"/>
    <cellStyle name="60% — акцент6 37" xfId="7088"/>
    <cellStyle name="60% — акцент6 38" xfId="7306"/>
    <cellStyle name="60% — акцент6 39" xfId="7533"/>
    <cellStyle name="60% - Акцент6 4" xfId="2291"/>
    <cellStyle name="60% — акцент6 4" xfId="2292"/>
    <cellStyle name="60% - Акцент6 4 2" xfId="2293"/>
    <cellStyle name="60% - Акцент6 4_МФ тепловой баланс 2015 дубль 3" xfId="2294"/>
    <cellStyle name="60% — акцент6 40" xfId="8887"/>
    <cellStyle name="60% — акцент6 41" xfId="9130"/>
    <cellStyle name="60% — акцент6 42" xfId="9141"/>
    <cellStyle name="60% — акцент6 43" xfId="9274"/>
    <cellStyle name="60% — акцент6 44" xfId="9166"/>
    <cellStyle name="60% — акцент6 45" xfId="9299"/>
    <cellStyle name="60% — акцент6 46" xfId="9390"/>
    <cellStyle name="60% — акцент6 47" xfId="9117"/>
    <cellStyle name="60% — акцент6 48" xfId="9671"/>
    <cellStyle name="60% — акцент6 49" xfId="10134"/>
    <cellStyle name="60% - Акцент6 5" xfId="2295"/>
    <cellStyle name="60% — акцент6 5" xfId="2296"/>
    <cellStyle name="60% - Акцент6 5 2" xfId="2297"/>
    <cellStyle name="60% - Акцент6 5_МФ тепловой баланс 2015 дубль 3" xfId="2298"/>
    <cellStyle name="60% — акцент6 50" xfId="10915"/>
    <cellStyle name="60% — акцент6 51" xfId="10941"/>
    <cellStyle name="60% — акцент6 52" xfId="10889"/>
    <cellStyle name="60% — акцент6 53" xfId="10967"/>
    <cellStyle name="60% — акцент6 54" xfId="10824"/>
    <cellStyle name="60% — акцент6 55" xfId="11032"/>
    <cellStyle name="60% — акцент6 56" xfId="10272"/>
    <cellStyle name="60% — акцент6 57" xfId="11187"/>
    <cellStyle name="60% — акцент6 58" xfId="11422"/>
    <cellStyle name="60% — акцент6 59" xfId="11657"/>
    <cellStyle name="60% - Акцент6 6" xfId="2299"/>
    <cellStyle name="60% — акцент6 6" xfId="2300"/>
    <cellStyle name="60% - Акцент6 6 2" xfId="2301"/>
    <cellStyle name="60% - Акцент6 6_МФ тепловой баланс 2015 дубль 3" xfId="2302"/>
    <cellStyle name="60% — акцент6 60" xfId="11892"/>
    <cellStyle name="60% — акцент6 61" xfId="12127"/>
    <cellStyle name="60% — акцент6 62" xfId="12362"/>
    <cellStyle name="60% — акцент6 63" xfId="12597"/>
    <cellStyle name="60% — акцент6 64" xfId="12832"/>
    <cellStyle name="60% — акцент6 65" xfId="13067"/>
    <cellStyle name="60% — акцент6 66" xfId="13302"/>
    <cellStyle name="60% — акцент6 67" xfId="13537"/>
    <cellStyle name="60% — акцент6 68" xfId="13772"/>
    <cellStyle name="60% — акцент6 69" xfId="14005"/>
    <cellStyle name="60% - Акцент6 7" xfId="2303"/>
    <cellStyle name="60% — акцент6 7" xfId="2304"/>
    <cellStyle name="60% - Акцент6 7 2" xfId="2305"/>
    <cellStyle name="60% - Акцент6 7_МФ тепловой баланс 2015 дубль 3" xfId="2306"/>
    <cellStyle name="60% — акцент6 70" xfId="14233"/>
    <cellStyle name="60% — акцент6 71" xfId="15576"/>
    <cellStyle name="60% — акцент6 72" xfId="15585"/>
    <cellStyle name="60% — акцент6 73" xfId="15551"/>
    <cellStyle name="60% - Акцент6 8" xfId="2307"/>
    <cellStyle name="60% — акцент6 8" xfId="2308"/>
    <cellStyle name="60% - Акцент6 8 2" xfId="2309"/>
    <cellStyle name="60% - Акцент6 9" xfId="2310"/>
    <cellStyle name="60% — акцент6 9" xfId="2311"/>
    <cellStyle name="60% - Акцент6 9 2" xfId="2312"/>
    <cellStyle name="Accent1" xfId="2313"/>
    <cellStyle name="Accent2" xfId="2314"/>
    <cellStyle name="Accent3" xfId="2315"/>
    <cellStyle name="Accent4" xfId="2316"/>
    <cellStyle name="Accent5" xfId="2317"/>
    <cellStyle name="Accent6" xfId="2318"/>
    <cellStyle name="Ăčďĺđńńűëęŕ" xfId="2319"/>
    <cellStyle name="Action" xfId="2320"/>
    <cellStyle name="AFE" xfId="2321"/>
    <cellStyle name="Áĺççŕůčňíűé" xfId="2322"/>
    <cellStyle name="Äĺíĺćíűé [0]_(ňŕá 3č)" xfId="2323"/>
    <cellStyle name="Äĺíĺćíűé_(ňŕá 3č)" xfId="2324"/>
    <cellStyle name="Bad" xfId="2325"/>
    <cellStyle name="Blue" xfId="2326"/>
    <cellStyle name="Body_$Dollars" xfId="2327"/>
    <cellStyle name="Calculation" xfId="2328"/>
    <cellStyle name="Cells" xfId="2329"/>
    <cellStyle name="Cells 2" xfId="2330"/>
    <cellStyle name="Cells 2 2" xfId="2331"/>
    <cellStyle name="Cells 3" xfId="2332"/>
    <cellStyle name="Check Cell" xfId="2333"/>
    <cellStyle name="Chek" xfId="2334"/>
    <cellStyle name="Comma [0]_0_Cash" xfId="2335"/>
    <cellStyle name="Comma 0" xfId="2336"/>
    <cellStyle name="Comma 0*" xfId="2337"/>
    <cellStyle name="Comma 2" xfId="2338"/>
    <cellStyle name="Comma 3*" xfId="2339"/>
    <cellStyle name="Comma_0_Cash" xfId="2340"/>
    <cellStyle name="Comma0" xfId="2341"/>
    <cellStyle name="Çŕůčňíűé" xfId="2342"/>
    <cellStyle name="Currency [0]" xfId="2343"/>
    <cellStyle name="Currency [0] 2" xfId="2344"/>
    <cellStyle name="Currency [0] 2 2" xfId="2345"/>
    <cellStyle name="Currency [0] 2 3" xfId="2346"/>
    <cellStyle name="Currency [0] 2 4" xfId="2347"/>
    <cellStyle name="Currency [0] 2 5" xfId="2348"/>
    <cellStyle name="Currency [0] 2 6" xfId="2349"/>
    <cellStyle name="Currency [0] 2 7" xfId="2350"/>
    <cellStyle name="Currency [0] 2 8" xfId="2351"/>
    <cellStyle name="Currency [0] 2 9" xfId="2352"/>
    <cellStyle name="Currency [0] 3" xfId="2353"/>
    <cellStyle name="Currency [0] 3 2" xfId="2354"/>
    <cellStyle name="Currency [0] 3 3" xfId="2355"/>
    <cellStyle name="Currency [0] 3 4" xfId="2356"/>
    <cellStyle name="Currency [0] 3 5" xfId="2357"/>
    <cellStyle name="Currency [0] 3 6" xfId="2358"/>
    <cellStyle name="Currency [0] 3 7" xfId="2359"/>
    <cellStyle name="Currency [0] 3 8" xfId="2360"/>
    <cellStyle name="Currency [0] 3 9" xfId="2361"/>
    <cellStyle name="Currency [0] 4" xfId="2362"/>
    <cellStyle name="Currency [0] 4 2" xfId="2363"/>
    <cellStyle name="Currency [0] 4 3" xfId="2364"/>
    <cellStyle name="Currency [0] 4 4" xfId="2365"/>
    <cellStyle name="Currency [0] 4 5" xfId="2366"/>
    <cellStyle name="Currency [0] 4 6" xfId="2367"/>
    <cellStyle name="Currency [0] 4 7" xfId="2368"/>
    <cellStyle name="Currency [0] 4 8" xfId="2369"/>
    <cellStyle name="Currency [0] 4 9" xfId="2370"/>
    <cellStyle name="Currency [0] 5" xfId="2371"/>
    <cellStyle name="Currency [0] 5 2" xfId="2372"/>
    <cellStyle name="Currency [0] 5 3" xfId="2373"/>
    <cellStyle name="Currency [0] 5 4" xfId="2374"/>
    <cellStyle name="Currency [0] 5 5" xfId="2375"/>
    <cellStyle name="Currency [0] 5 6" xfId="2376"/>
    <cellStyle name="Currency [0] 5 7" xfId="2377"/>
    <cellStyle name="Currency [0] 5 8" xfId="2378"/>
    <cellStyle name="Currency [0] 5 9" xfId="2379"/>
    <cellStyle name="Currency [0] 6" xfId="2380"/>
    <cellStyle name="Currency [0] 6 2" xfId="2381"/>
    <cellStyle name="Currency [0] 6 3" xfId="2382"/>
    <cellStyle name="Currency [0] 7" xfId="2383"/>
    <cellStyle name="Currency [0] 7 2" xfId="2384"/>
    <cellStyle name="Currency [0] 7 3" xfId="2385"/>
    <cellStyle name="Currency [0] 8" xfId="2386"/>
    <cellStyle name="Currency [0] 8 2" xfId="2387"/>
    <cellStyle name="Currency [0] 8 3" xfId="2388"/>
    <cellStyle name="Currency [0]_Приложения ЛФ корр" xfId="2389"/>
    <cellStyle name="Currency 0" xfId="2390"/>
    <cellStyle name="Currency 2" xfId="2391"/>
    <cellStyle name="Currency_0_Cash" xfId="2392"/>
    <cellStyle name="Currency0" xfId="2393"/>
    <cellStyle name="currency1" xfId="2394"/>
    <cellStyle name="Currency2" xfId="2395"/>
    <cellStyle name="currency3" xfId="2396"/>
    <cellStyle name="currency4" xfId="2397"/>
    <cellStyle name="Date" xfId="2398"/>
    <cellStyle name="Date Aligned" xfId="2399"/>
    <cellStyle name="Dates" xfId="2400"/>
    <cellStyle name="DblClick" xfId="2401"/>
    <cellStyle name="DblClick 2" xfId="2402"/>
    <cellStyle name="Dezimal [0]_NEGS" xfId="2403"/>
    <cellStyle name="Dezimal_NEGS" xfId="2404"/>
    <cellStyle name="Dotted Line" xfId="2405"/>
    <cellStyle name="E&amp;Y House" xfId="2406"/>
    <cellStyle name="E-mail" xfId="2407"/>
    <cellStyle name="E-mail 2" xfId="2408"/>
    <cellStyle name="E-mail_46EP.2011(v2.0)" xfId="2409"/>
    <cellStyle name="Euro" xfId="2410"/>
    <cellStyle name="Euro 2" xfId="2411"/>
    <cellStyle name="Euro 3" xfId="2412"/>
    <cellStyle name="Euro 4" xfId="2413"/>
    <cellStyle name="ew" xfId="2414"/>
    <cellStyle name="Excel Built-in Normal" xfId="2415"/>
    <cellStyle name="Excel Built-in Normal 1" xfId="2416"/>
    <cellStyle name="Excel Built-in Normal 2" xfId="2417"/>
    <cellStyle name="Explanatory Text" xfId="2418"/>
    <cellStyle name="F2" xfId="2419"/>
    <cellStyle name="F3" xfId="2420"/>
    <cellStyle name="F4" xfId="2421"/>
    <cellStyle name="F5" xfId="2422"/>
    <cellStyle name="F6" xfId="2423"/>
    <cellStyle name="F7" xfId="2424"/>
    <cellStyle name="F8" xfId="2425"/>
    <cellStyle name="Fixed" xfId="2426"/>
    <cellStyle name="fo]_x000d__x000a_UserName=Murat Zelef_x000d__x000a_UserCompany=Bumerang_x000d__x000a__x000d__x000a_[File Paths]_x000d__x000a_WorkingDirectory=C:\EQUIS\DLWIN_x000d__x000a_DownLoader=C" xfId="2427"/>
    <cellStyle name="Followed Hyperlink" xfId="2428"/>
    <cellStyle name="Footnote" xfId="2429"/>
    <cellStyle name="Formuls" xfId="2430"/>
    <cellStyle name="Formuls 2" xfId="2431"/>
    <cellStyle name="Good" xfId="2432"/>
    <cellStyle name="hard no" xfId="2433"/>
    <cellStyle name="Hard Percent" xfId="2434"/>
    <cellStyle name="hardno" xfId="2435"/>
    <cellStyle name="Head 1" xfId="2436"/>
    <cellStyle name="Header" xfId="2437"/>
    <cellStyle name="Header 3" xfId="2438"/>
    <cellStyle name="Header 3 2" xfId="2439"/>
    <cellStyle name="header1" xfId="2440"/>
    <cellStyle name="header2" xfId="2441"/>
    <cellStyle name="Heading" xfId="2442"/>
    <cellStyle name="Heading 1" xfId="2443"/>
    <cellStyle name="Heading 1 2" xfId="2444"/>
    <cellStyle name="Heading 2" xfId="2445"/>
    <cellStyle name="Heading 2 2" xfId="2446"/>
    <cellStyle name="Heading 3" xfId="2447"/>
    <cellStyle name="Heading 4" xfId="2448"/>
    <cellStyle name="Heading_GP.ITOG.4.78(v1.0) - для разделения" xfId="2449"/>
    <cellStyle name="Heading2" xfId="2450"/>
    <cellStyle name="Heading2 2" xfId="2451"/>
    <cellStyle name="Heading2_46EP.2011(v2.0)" xfId="2452"/>
    <cellStyle name="Headline I" xfId="2453"/>
    <cellStyle name="Headline II" xfId="2454"/>
    <cellStyle name="Headline III" xfId="2455"/>
    <cellStyle name="Hyperlink" xfId="2456"/>
    <cellStyle name="Iau?iue_130 nnd. are." xfId="2457"/>
    <cellStyle name="Îáű÷íűé__FES" xfId="2458"/>
    <cellStyle name="Îáû÷íûé_cogs" xfId="2459"/>
    <cellStyle name="Îňęđűâŕâřŕ˙ń˙ ăčďĺđńńűëęŕ" xfId="2460"/>
    <cellStyle name="Info" xfId="2461"/>
    <cellStyle name="Input" xfId="2462"/>
    <cellStyle name="InputCurrency" xfId="2463"/>
    <cellStyle name="InputCurrency2" xfId="2464"/>
    <cellStyle name="InputMultiple1" xfId="2465"/>
    <cellStyle name="InputPercent1" xfId="2466"/>
    <cellStyle name="Inputs" xfId="2467"/>
    <cellStyle name="Inputs (const)" xfId="2468"/>
    <cellStyle name="Inputs (const) 2" xfId="2469"/>
    <cellStyle name="Inputs (const)_46EP.2011(v2.0)" xfId="2470"/>
    <cellStyle name="Inputs 2" xfId="2471"/>
    <cellStyle name="Inputs Co" xfId="2472"/>
    <cellStyle name="Inputs_46EE.2011(v1.0)" xfId="2473"/>
    <cellStyle name="Linked Cell" xfId="2474"/>
    <cellStyle name="Millares [0]_RESULTS" xfId="2475"/>
    <cellStyle name="Millares_RESULTS" xfId="2476"/>
    <cellStyle name="Milliers [0]_Fonctions Macros XL4" xfId="2477"/>
    <cellStyle name="Milliers_Fonctions Macros XL4" xfId="2478"/>
    <cellStyle name="mnb" xfId="2479"/>
    <cellStyle name="Moneda [0]_RESULTS" xfId="2480"/>
    <cellStyle name="Moneda_RESULTS" xfId="2481"/>
    <cellStyle name="Monétaire [0]_RESULTS" xfId="2482"/>
    <cellStyle name="Monétaire_RESULTS" xfId="2483"/>
    <cellStyle name="Multiple" xfId="2484"/>
    <cellStyle name="Multiple1" xfId="2485"/>
    <cellStyle name="MultipleBelow" xfId="2486"/>
    <cellStyle name="namber" xfId="2487"/>
    <cellStyle name="Neutral" xfId="2488"/>
    <cellStyle name="Norma11l" xfId="2489"/>
    <cellStyle name="normal" xfId="2490"/>
    <cellStyle name="Normal - Style1" xfId="2491"/>
    <cellStyle name="normal 10" xfId="2492"/>
    <cellStyle name="Normal 2" xfId="2493"/>
    <cellStyle name="Normal 2 2" xfId="2494"/>
    <cellStyle name="Normal 2 3" xfId="2495"/>
    <cellStyle name="normal 3" xfId="2496"/>
    <cellStyle name="normal 4" xfId="2497"/>
    <cellStyle name="normal 5" xfId="2498"/>
    <cellStyle name="normal 6" xfId="2499"/>
    <cellStyle name="normal 7" xfId="2500"/>
    <cellStyle name="normal 8" xfId="2501"/>
    <cellStyle name="normal 9" xfId="2502"/>
    <cellStyle name="Normal." xfId="2503"/>
    <cellStyle name="Normal_06_9m" xfId="2504"/>
    <cellStyle name="Normal1" xfId="2505"/>
    <cellStyle name="Normal2" xfId="2506"/>
    <cellStyle name="NormalGB" xfId="2507"/>
    <cellStyle name="Normalny_24. 02. 97." xfId="2508"/>
    <cellStyle name="normбlnм_laroux" xfId="2509"/>
    <cellStyle name="Note" xfId="2510"/>
    <cellStyle name="Note 2" xfId="2511"/>
    <cellStyle name="Note 3" xfId="2512"/>
    <cellStyle name="number" xfId="2513"/>
    <cellStyle name="Ôčíŕíńîâűé [0]_(ňŕá 3č)" xfId="2514"/>
    <cellStyle name="Ôčíŕíńîâűé_(ňŕá 3č)" xfId="2515"/>
    <cellStyle name="Option" xfId="2516"/>
    <cellStyle name="Òûñÿ÷è [0]_cogs" xfId="2517"/>
    <cellStyle name="Òûñÿ÷è_cogs" xfId="2518"/>
    <cellStyle name="Output" xfId="2519"/>
    <cellStyle name="Page Number" xfId="2520"/>
    <cellStyle name="pb_page_heading_LS" xfId="2521"/>
    <cellStyle name="Percent_RS_Lianozovo-Samara_9m01" xfId="2522"/>
    <cellStyle name="Percent1" xfId="2523"/>
    <cellStyle name="Piug" xfId="2524"/>
    <cellStyle name="Plug" xfId="2525"/>
    <cellStyle name="Price_Body" xfId="2526"/>
    <cellStyle name="prochrek" xfId="2527"/>
    <cellStyle name="Protected" xfId="2528"/>
    <cellStyle name="Salomon Logo" xfId="2529"/>
    <cellStyle name="SAPBEXaggData" xfId="2530"/>
    <cellStyle name="SAPBEXaggDataEmph" xfId="2531"/>
    <cellStyle name="SAPBEXaggItem" xfId="2532"/>
    <cellStyle name="SAPBEXaggItemX" xfId="2533"/>
    <cellStyle name="SAPBEXchaText" xfId="2534"/>
    <cellStyle name="SAPBEXexcBad7" xfId="2535"/>
    <cellStyle name="SAPBEXexcBad8" xfId="2536"/>
    <cellStyle name="SAPBEXexcBad9" xfId="2537"/>
    <cellStyle name="SAPBEXexcCritical4" xfId="2538"/>
    <cellStyle name="SAPBEXexcCritical5" xfId="2539"/>
    <cellStyle name="SAPBEXexcCritical6" xfId="2540"/>
    <cellStyle name="SAPBEXexcGood1" xfId="2541"/>
    <cellStyle name="SAPBEXexcGood2" xfId="2542"/>
    <cellStyle name="SAPBEXexcGood3" xfId="2543"/>
    <cellStyle name="SAPBEXfilterDrill" xfId="2544"/>
    <cellStyle name="SAPBEXfilterItem" xfId="2545"/>
    <cellStyle name="SAPBEXfilterText" xfId="2546"/>
    <cellStyle name="SAPBEXformats" xfId="2547"/>
    <cellStyle name="SAPBEXheaderItem" xfId="2548"/>
    <cellStyle name="SAPBEXheaderText" xfId="2549"/>
    <cellStyle name="SAPBEXHLevel0" xfId="2550"/>
    <cellStyle name="SAPBEXHLevel0X" xfId="2551"/>
    <cellStyle name="SAPBEXHLevel1" xfId="2552"/>
    <cellStyle name="SAPBEXHLevel1X" xfId="2553"/>
    <cellStyle name="SAPBEXHLevel2" xfId="2554"/>
    <cellStyle name="SAPBEXHLevel2X" xfId="2555"/>
    <cellStyle name="SAPBEXHLevel3" xfId="2556"/>
    <cellStyle name="SAPBEXHLevel3X" xfId="2557"/>
    <cellStyle name="SAPBEXinputData" xfId="2558"/>
    <cellStyle name="SAPBEXresData" xfId="2559"/>
    <cellStyle name="SAPBEXresDataEmph" xfId="2560"/>
    <cellStyle name="SAPBEXresItem" xfId="2561"/>
    <cellStyle name="SAPBEXresItemX" xfId="2562"/>
    <cellStyle name="SAPBEXstdData" xfId="2563"/>
    <cellStyle name="SAPBEXstdDataEmph" xfId="2564"/>
    <cellStyle name="SAPBEXstdItem" xfId="2565"/>
    <cellStyle name="SAPBEXstdItemX" xfId="2566"/>
    <cellStyle name="SAPBEXtitle" xfId="2567"/>
    <cellStyle name="SAPBEXundefined" xfId="2568"/>
    <cellStyle name="st1" xfId="2569"/>
    <cellStyle name="stand_bord" xfId="2570"/>
    <cellStyle name="Standard_NEGS" xfId="2571"/>
    <cellStyle name="Style 1" xfId="2572"/>
    <cellStyle name="styleColumnTitles" xfId="2573"/>
    <cellStyle name="styleDateRange" xfId="2574"/>
    <cellStyle name="styleHidden" xfId="2575"/>
    <cellStyle name="styleNormal" xfId="2576"/>
    <cellStyle name="styleSeriesAttributes" xfId="2577"/>
    <cellStyle name="styleSeriesData" xfId="2578"/>
    <cellStyle name="styleSeriesDataForecast" xfId="2579"/>
    <cellStyle name="styleSeriesDataForecastNA" xfId="2580"/>
    <cellStyle name="styleSeriesDataNA" xfId="2581"/>
    <cellStyle name="Table Head" xfId="2582"/>
    <cellStyle name="Table Head Aligned" xfId="2583"/>
    <cellStyle name="Table Head Blue" xfId="2584"/>
    <cellStyle name="Table Head Green" xfId="2585"/>
    <cellStyle name="Table Head_Val_Sum_Graph" xfId="2586"/>
    <cellStyle name="Table Heading" xfId="2587"/>
    <cellStyle name="Table Heading 2" xfId="2588"/>
    <cellStyle name="Table Heading_46EP.2011(v2.0)" xfId="2589"/>
    <cellStyle name="Table Text" xfId="2590"/>
    <cellStyle name="Table Title" xfId="2591"/>
    <cellStyle name="Table Units" xfId="2592"/>
    <cellStyle name="Table_Header" xfId="2593"/>
    <cellStyle name="TableStyleLight1" xfId="2594"/>
    <cellStyle name="TableStyleLight1 2" xfId="2595"/>
    <cellStyle name="Text" xfId="2596"/>
    <cellStyle name="Text 1" xfId="2597"/>
    <cellStyle name="Text Head" xfId="2598"/>
    <cellStyle name="Text Head 1" xfId="2599"/>
    <cellStyle name="Title" xfId="2600"/>
    <cellStyle name="Title 2" xfId="2601"/>
    <cellStyle name="Title 4" xfId="2602"/>
    <cellStyle name="Total" xfId="2603"/>
    <cellStyle name="Total 2" xfId="2604"/>
    <cellStyle name="TotalCurrency" xfId="2605"/>
    <cellStyle name="Underline_Single" xfId="2606"/>
    <cellStyle name="Unit" xfId="2607"/>
    <cellStyle name="Warning Text" xfId="2608"/>
    <cellStyle name="year" xfId="2609"/>
    <cellStyle name="Акцент1 10" xfId="2610"/>
    <cellStyle name="Акцент1 11" xfId="4920"/>
    <cellStyle name="Акцент1 12" xfId="8893"/>
    <cellStyle name="Акцент1 2" xfId="2611"/>
    <cellStyle name="Акцент1 2 10" xfId="2612"/>
    <cellStyle name="Акцент1 2 10 2" xfId="4922"/>
    <cellStyle name="Акцент1 2 10 3" xfId="10158"/>
    <cellStyle name="Акцент1 2 11" xfId="4921"/>
    <cellStyle name="Акцент1 2 12" xfId="8894"/>
    <cellStyle name="Акцент1 2 2" xfId="2613"/>
    <cellStyle name="Акцент1 2 2 2" xfId="2614"/>
    <cellStyle name="Акцент1 2 2 3" xfId="4923"/>
    <cellStyle name="Акцент1 2 2 4" xfId="8895"/>
    <cellStyle name="Акцент1 2 3" xfId="2615"/>
    <cellStyle name="Акцент1 2 3 2" xfId="4924"/>
    <cellStyle name="Акцент1 2 3 3" xfId="10160"/>
    <cellStyle name="Акцент1 2 4" xfId="2616"/>
    <cellStyle name="Акцент1 2 4 2" xfId="4925"/>
    <cellStyle name="Акцент1 2 4 3" xfId="10161"/>
    <cellStyle name="Акцент1 2 5" xfId="2617"/>
    <cellStyle name="Акцент1 2 5 2" xfId="4926"/>
    <cellStyle name="Акцент1 2 5 3" xfId="10162"/>
    <cellStyle name="Акцент1 2 6" xfId="2618"/>
    <cellStyle name="Акцент1 2 6 2" xfId="4927"/>
    <cellStyle name="Акцент1 2 6 3" xfId="10163"/>
    <cellStyle name="Акцент1 2 7" xfId="2619"/>
    <cellStyle name="Акцент1 2 7 2" xfId="4928"/>
    <cellStyle name="Акцент1 2 7 3" xfId="10164"/>
    <cellStyle name="Акцент1 2 8" xfId="2620"/>
    <cellStyle name="Акцент1 2 8 2" xfId="4929"/>
    <cellStyle name="Акцент1 2 8 3" xfId="10165"/>
    <cellStyle name="Акцент1 2 9" xfId="2621"/>
    <cellStyle name="Акцент1 2 9 2" xfId="4930"/>
    <cellStyle name="Акцент1 2 9 3" xfId="10166"/>
    <cellStyle name="Акцент1 2_МФ тепловой баланс 2015 дубль 3" xfId="2622"/>
    <cellStyle name="Акцент1 3" xfId="2623"/>
    <cellStyle name="Акцент1 3 10" xfId="2624"/>
    <cellStyle name="Акцент1 3 10 2" xfId="4932"/>
    <cellStyle name="Акцент1 3 10 3" xfId="10168"/>
    <cellStyle name="Акцент1 3 11" xfId="2625"/>
    <cellStyle name="Акцент1 3 12" xfId="4931"/>
    <cellStyle name="Акцент1 3 13" xfId="8896"/>
    <cellStyle name="Акцент1 3 2" xfId="2626"/>
    <cellStyle name="Акцент1 3 2 2" xfId="4933"/>
    <cellStyle name="Акцент1 3 2 3" xfId="8897"/>
    <cellStyle name="Акцент1 3 3" xfId="2627"/>
    <cellStyle name="Акцент1 3 3 2" xfId="4934"/>
    <cellStyle name="Акцент1 3 3 3" xfId="10170"/>
    <cellStyle name="Акцент1 3 4" xfId="2628"/>
    <cellStyle name="Акцент1 3 4 2" xfId="4935"/>
    <cellStyle name="Акцент1 3 4 3" xfId="10171"/>
    <cellStyle name="Акцент1 3 5" xfId="2629"/>
    <cellStyle name="Акцент1 3 5 2" xfId="4936"/>
    <cellStyle name="Акцент1 3 5 3" xfId="10172"/>
    <cellStyle name="Акцент1 3 6" xfId="2630"/>
    <cellStyle name="Акцент1 3 6 2" xfId="4937"/>
    <cellStyle name="Акцент1 3 6 3" xfId="10173"/>
    <cellStyle name="Акцент1 3 7" xfId="2631"/>
    <cellStyle name="Акцент1 3 7 2" xfId="4938"/>
    <cellStyle name="Акцент1 3 7 3" xfId="10174"/>
    <cellStyle name="Акцент1 3 8" xfId="2632"/>
    <cellStyle name="Акцент1 3 8 2" xfId="4939"/>
    <cellStyle name="Акцент1 3 8 3" xfId="10175"/>
    <cellStyle name="Акцент1 3 9" xfId="2633"/>
    <cellStyle name="Акцент1 3 9 2" xfId="4940"/>
    <cellStyle name="Акцент1 3 9 3" xfId="10176"/>
    <cellStyle name="Акцент1 3_МФ тепловой баланс 2015 дубль 3" xfId="2634"/>
    <cellStyle name="Акцент1 4" xfId="2635"/>
    <cellStyle name="Акцент1 4 2" xfId="2636"/>
    <cellStyle name="Акцент1 4_МФ тепловой баланс 2015 дубль 3" xfId="2637"/>
    <cellStyle name="Акцент1 5" xfId="2638"/>
    <cellStyle name="Акцент1 5 2" xfId="2639"/>
    <cellStyle name="Акцент1 5_МФ тепловой баланс 2015 дубль 3" xfId="2640"/>
    <cellStyle name="Акцент1 6" xfId="2641"/>
    <cellStyle name="Акцент1 6 2" xfId="2642"/>
    <cellStyle name="Акцент1 6_МФ тепловой баланс 2015 дубль 3" xfId="2643"/>
    <cellStyle name="Акцент1 7" xfId="2644"/>
    <cellStyle name="Акцент1 7 2" xfId="2645"/>
    <cellStyle name="Акцент1 7_МФ тепловой баланс 2015 дубль 3" xfId="2646"/>
    <cellStyle name="Акцент1 8" xfId="2647"/>
    <cellStyle name="Акцент1 8 2" xfId="2648"/>
    <cellStyle name="Акцент1 9" xfId="2649"/>
    <cellStyle name="Акцент1 9 2" xfId="2650"/>
    <cellStyle name="Акцент2 10" xfId="2651"/>
    <cellStyle name="Акцент2 11" xfId="4941"/>
    <cellStyle name="Акцент2 12" xfId="8898"/>
    <cellStyle name="Акцент2 2" xfId="2652"/>
    <cellStyle name="Акцент2 2 10" xfId="2653"/>
    <cellStyle name="Акцент2 2 10 2" xfId="4943"/>
    <cellStyle name="Акцент2 2 10 3" xfId="10179"/>
    <cellStyle name="Акцент2 2 11" xfId="4942"/>
    <cellStyle name="Акцент2 2 12" xfId="8899"/>
    <cellStyle name="Акцент2 2 2" xfId="2654"/>
    <cellStyle name="Акцент2 2 2 2" xfId="2655"/>
    <cellStyle name="Акцент2 2 2 3" xfId="4944"/>
    <cellStyle name="Акцент2 2 2 4" xfId="8900"/>
    <cellStyle name="Акцент2 2 3" xfId="2656"/>
    <cellStyle name="Акцент2 2 3 2" xfId="4945"/>
    <cellStyle name="Акцент2 2 3 3" xfId="10181"/>
    <cellStyle name="Акцент2 2 4" xfId="2657"/>
    <cellStyle name="Акцент2 2 4 2" xfId="4946"/>
    <cellStyle name="Акцент2 2 4 3" xfId="10182"/>
    <cellStyle name="Акцент2 2 5" xfId="2658"/>
    <cellStyle name="Акцент2 2 5 2" xfId="4947"/>
    <cellStyle name="Акцент2 2 5 3" xfId="10183"/>
    <cellStyle name="Акцент2 2 6" xfId="2659"/>
    <cellStyle name="Акцент2 2 6 2" xfId="4948"/>
    <cellStyle name="Акцент2 2 6 3" xfId="10184"/>
    <cellStyle name="Акцент2 2 7" xfId="2660"/>
    <cellStyle name="Акцент2 2 7 2" xfId="4949"/>
    <cellStyle name="Акцент2 2 7 3" xfId="10185"/>
    <cellStyle name="Акцент2 2 8" xfId="2661"/>
    <cellStyle name="Акцент2 2 8 2" xfId="4950"/>
    <cellStyle name="Акцент2 2 8 3" xfId="10186"/>
    <cellStyle name="Акцент2 2 9" xfId="2662"/>
    <cellStyle name="Акцент2 2 9 2" xfId="4951"/>
    <cellStyle name="Акцент2 2 9 3" xfId="10187"/>
    <cellStyle name="Акцент2 2_МФ тепловой баланс 2015 дубль 3" xfId="2663"/>
    <cellStyle name="Акцент2 3" xfId="2664"/>
    <cellStyle name="Акцент2 3 10" xfId="2665"/>
    <cellStyle name="Акцент2 3 10 2" xfId="4953"/>
    <cellStyle name="Акцент2 3 10 3" xfId="10189"/>
    <cellStyle name="Акцент2 3 11" xfId="2666"/>
    <cellStyle name="Акцент2 3 12" xfId="4952"/>
    <cellStyle name="Акцент2 3 13" xfId="8901"/>
    <cellStyle name="Акцент2 3 2" xfId="2667"/>
    <cellStyle name="Акцент2 3 2 2" xfId="4954"/>
    <cellStyle name="Акцент2 3 2 3" xfId="8902"/>
    <cellStyle name="Акцент2 3 3" xfId="2668"/>
    <cellStyle name="Акцент2 3 3 2" xfId="4955"/>
    <cellStyle name="Акцент2 3 3 3" xfId="10191"/>
    <cellStyle name="Акцент2 3 4" xfId="2669"/>
    <cellStyle name="Акцент2 3 4 2" xfId="4956"/>
    <cellStyle name="Акцент2 3 4 3" xfId="10192"/>
    <cellStyle name="Акцент2 3 5" xfId="2670"/>
    <cellStyle name="Акцент2 3 5 2" xfId="4957"/>
    <cellStyle name="Акцент2 3 5 3" xfId="10193"/>
    <cellStyle name="Акцент2 3 6" xfId="2671"/>
    <cellStyle name="Акцент2 3 6 2" xfId="4958"/>
    <cellStyle name="Акцент2 3 6 3" xfId="10194"/>
    <cellStyle name="Акцент2 3 7" xfId="2672"/>
    <cellStyle name="Акцент2 3 7 2" xfId="4959"/>
    <cellStyle name="Акцент2 3 7 3" xfId="10195"/>
    <cellStyle name="Акцент2 3 8" xfId="2673"/>
    <cellStyle name="Акцент2 3 8 2" xfId="4960"/>
    <cellStyle name="Акцент2 3 8 3" xfId="10196"/>
    <cellStyle name="Акцент2 3 9" xfId="2674"/>
    <cellStyle name="Акцент2 3 9 2" xfId="4961"/>
    <cellStyle name="Акцент2 3 9 3" xfId="10197"/>
    <cellStyle name="Акцент2 3_МФ тепловой баланс 2015 дубль 3" xfId="2675"/>
    <cellStyle name="Акцент2 4" xfId="2676"/>
    <cellStyle name="Акцент2 4 2" xfId="2677"/>
    <cellStyle name="Акцент2 4_МФ тепловой баланс 2015 дубль 3" xfId="2678"/>
    <cellStyle name="Акцент2 5" xfId="2679"/>
    <cellStyle name="Акцент2 5 2" xfId="2680"/>
    <cellStyle name="Акцент2 5_МФ тепловой баланс 2015 дубль 3" xfId="2681"/>
    <cellStyle name="Акцент2 6" xfId="2682"/>
    <cellStyle name="Акцент2 6 2" xfId="2683"/>
    <cellStyle name="Акцент2 6_МФ тепловой баланс 2015 дубль 3" xfId="2684"/>
    <cellStyle name="Акцент2 7" xfId="2685"/>
    <cellStyle name="Акцент2 7 2" xfId="2686"/>
    <cellStyle name="Акцент2 7_МФ тепловой баланс 2015 дубль 3" xfId="2687"/>
    <cellStyle name="Акцент2 8" xfId="2688"/>
    <cellStyle name="Акцент2 8 2" xfId="2689"/>
    <cellStyle name="Акцент2 9" xfId="2690"/>
    <cellStyle name="Акцент2 9 2" xfId="2691"/>
    <cellStyle name="Акцент3 10" xfId="2692"/>
    <cellStyle name="Акцент3 11" xfId="4962"/>
    <cellStyle name="Акцент3 12" xfId="8903"/>
    <cellStyle name="Акцент3 2" xfId="2693"/>
    <cellStyle name="Акцент3 2 10" xfId="2694"/>
    <cellStyle name="Акцент3 2 10 2" xfId="4964"/>
    <cellStyle name="Акцент3 2 10 3" xfId="10200"/>
    <cellStyle name="Акцент3 2 11" xfId="4963"/>
    <cellStyle name="Акцент3 2 12" xfId="8904"/>
    <cellStyle name="Акцент3 2 2" xfId="2695"/>
    <cellStyle name="Акцент3 2 2 2" xfId="2696"/>
    <cellStyle name="Акцент3 2 2 3" xfId="4965"/>
    <cellStyle name="Акцент3 2 2 4" xfId="8905"/>
    <cellStyle name="Акцент3 2 3" xfId="2697"/>
    <cellStyle name="Акцент3 2 3 2" xfId="4966"/>
    <cellStyle name="Акцент3 2 3 3" xfId="10202"/>
    <cellStyle name="Акцент3 2 4" xfId="2698"/>
    <cellStyle name="Акцент3 2 4 2" xfId="4967"/>
    <cellStyle name="Акцент3 2 4 3" xfId="10203"/>
    <cellStyle name="Акцент3 2 5" xfId="2699"/>
    <cellStyle name="Акцент3 2 5 2" xfId="4968"/>
    <cellStyle name="Акцент3 2 5 3" xfId="10204"/>
    <cellStyle name="Акцент3 2 6" xfId="2700"/>
    <cellStyle name="Акцент3 2 6 2" xfId="4969"/>
    <cellStyle name="Акцент3 2 6 3" xfId="10205"/>
    <cellStyle name="Акцент3 2 7" xfId="2701"/>
    <cellStyle name="Акцент3 2 7 2" xfId="4970"/>
    <cellStyle name="Акцент3 2 7 3" xfId="10206"/>
    <cellStyle name="Акцент3 2 8" xfId="2702"/>
    <cellStyle name="Акцент3 2 8 2" xfId="4971"/>
    <cellStyle name="Акцент3 2 8 3" xfId="10207"/>
    <cellStyle name="Акцент3 2 9" xfId="2703"/>
    <cellStyle name="Акцент3 2 9 2" xfId="4972"/>
    <cellStyle name="Акцент3 2 9 3" xfId="10208"/>
    <cellStyle name="Акцент3 2_МФ тепловой баланс 2015 дубль 3" xfId="2704"/>
    <cellStyle name="Акцент3 3" xfId="2705"/>
    <cellStyle name="Акцент3 3 10" xfId="2706"/>
    <cellStyle name="Акцент3 3 10 2" xfId="4974"/>
    <cellStyle name="Акцент3 3 10 3" xfId="10210"/>
    <cellStyle name="Акцент3 3 11" xfId="2707"/>
    <cellStyle name="Акцент3 3 12" xfId="4973"/>
    <cellStyle name="Акцент3 3 13" xfId="8906"/>
    <cellStyle name="Акцент3 3 2" xfId="2708"/>
    <cellStyle name="Акцент3 3 2 2" xfId="4975"/>
    <cellStyle name="Акцент3 3 2 3" xfId="8907"/>
    <cellStyle name="Акцент3 3 3" xfId="2709"/>
    <cellStyle name="Акцент3 3 3 2" xfId="4976"/>
    <cellStyle name="Акцент3 3 3 3" xfId="10212"/>
    <cellStyle name="Акцент3 3 4" xfId="2710"/>
    <cellStyle name="Акцент3 3 4 2" xfId="4977"/>
    <cellStyle name="Акцент3 3 4 3" xfId="10213"/>
    <cellStyle name="Акцент3 3 5" xfId="2711"/>
    <cellStyle name="Акцент3 3 5 2" xfId="4978"/>
    <cellStyle name="Акцент3 3 5 3" xfId="10214"/>
    <cellStyle name="Акцент3 3 6" xfId="2712"/>
    <cellStyle name="Акцент3 3 6 2" xfId="4979"/>
    <cellStyle name="Акцент3 3 6 3" xfId="10215"/>
    <cellStyle name="Акцент3 3 7" xfId="2713"/>
    <cellStyle name="Акцент3 3 7 2" xfId="4980"/>
    <cellStyle name="Акцент3 3 7 3" xfId="10216"/>
    <cellStyle name="Акцент3 3 8" xfId="2714"/>
    <cellStyle name="Акцент3 3 8 2" xfId="4981"/>
    <cellStyle name="Акцент3 3 8 3" xfId="10217"/>
    <cellStyle name="Акцент3 3 9" xfId="2715"/>
    <cellStyle name="Акцент3 3 9 2" xfId="4982"/>
    <cellStyle name="Акцент3 3 9 3" xfId="10218"/>
    <cellStyle name="Акцент3 3_МФ тепловой баланс 2015 дубль 3" xfId="2716"/>
    <cellStyle name="Акцент3 4" xfId="2717"/>
    <cellStyle name="Акцент3 4 2" xfId="2718"/>
    <cellStyle name="Акцент3 4_МФ тепловой баланс 2015 дубль 3" xfId="2719"/>
    <cellStyle name="Акцент3 5" xfId="2720"/>
    <cellStyle name="Акцент3 5 2" xfId="2721"/>
    <cellStyle name="Акцент3 5_МФ тепловой баланс 2015 дубль 3" xfId="2722"/>
    <cellStyle name="Акцент3 6" xfId="2723"/>
    <cellStyle name="Акцент3 6 2" xfId="2724"/>
    <cellStyle name="Акцент3 6_МФ тепловой баланс 2015 дубль 3" xfId="2725"/>
    <cellStyle name="Акцент3 7" xfId="2726"/>
    <cellStyle name="Акцент3 7 2" xfId="2727"/>
    <cellStyle name="Акцент3 7_МФ тепловой баланс 2015 дубль 3" xfId="2728"/>
    <cellStyle name="Акцент3 8" xfId="2729"/>
    <cellStyle name="Акцент3 8 2" xfId="2730"/>
    <cellStyle name="Акцент3 9" xfId="2731"/>
    <cellStyle name="Акцент3 9 2" xfId="2732"/>
    <cellStyle name="Акцент4 10" xfId="2733"/>
    <cellStyle name="Акцент4 11" xfId="4983"/>
    <cellStyle name="Акцент4 12" xfId="8908"/>
    <cellStyle name="Акцент4 2" xfId="2734"/>
    <cellStyle name="Акцент4 2 10" xfId="2735"/>
    <cellStyle name="Акцент4 2 10 2" xfId="4985"/>
    <cellStyle name="Акцент4 2 10 3" xfId="10221"/>
    <cellStyle name="Акцент4 2 11" xfId="4984"/>
    <cellStyle name="Акцент4 2 12" xfId="8909"/>
    <cellStyle name="Акцент4 2 2" xfId="2736"/>
    <cellStyle name="Акцент4 2 2 2" xfId="2737"/>
    <cellStyle name="Акцент4 2 2 3" xfId="4986"/>
    <cellStyle name="Акцент4 2 2 4" xfId="8910"/>
    <cellStyle name="Акцент4 2 3" xfId="2738"/>
    <cellStyle name="Акцент4 2 3 2" xfId="4987"/>
    <cellStyle name="Акцент4 2 3 3" xfId="10223"/>
    <cellStyle name="Акцент4 2 4" xfId="2739"/>
    <cellStyle name="Акцент4 2 4 2" xfId="4988"/>
    <cellStyle name="Акцент4 2 4 3" xfId="10224"/>
    <cellStyle name="Акцент4 2 5" xfId="2740"/>
    <cellStyle name="Акцент4 2 5 2" xfId="4989"/>
    <cellStyle name="Акцент4 2 5 3" xfId="10225"/>
    <cellStyle name="Акцент4 2 6" xfId="2741"/>
    <cellStyle name="Акцент4 2 6 2" xfId="4990"/>
    <cellStyle name="Акцент4 2 6 3" xfId="10226"/>
    <cellStyle name="Акцент4 2 7" xfId="2742"/>
    <cellStyle name="Акцент4 2 7 2" xfId="4991"/>
    <cellStyle name="Акцент4 2 7 3" xfId="10227"/>
    <cellStyle name="Акцент4 2 8" xfId="2743"/>
    <cellStyle name="Акцент4 2 8 2" xfId="4992"/>
    <cellStyle name="Акцент4 2 8 3" xfId="10228"/>
    <cellStyle name="Акцент4 2 9" xfId="2744"/>
    <cellStyle name="Акцент4 2 9 2" xfId="4993"/>
    <cellStyle name="Акцент4 2 9 3" xfId="10229"/>
    <cellStyle name="Акцент4 2_МФ тепловой баланс 2015 дубль 3" xfId="2745"/>
    <cellStyle name="Акцент4 3" xfId="2746"/>
    <cellStyle name="Акцент4 3 10" xfId="2747"/>
    <cellStyle name="Акцент4 3 10 2" xfId="4995"/>
    <cellStyle name="Акцент4 3 10 3" xfId="10231"/>
    <cellStyle name="Акцент4 3 11" xfId="2748"/>
    <cellStyle name="Акцент4 3 12" xfId="4994"/>
    <cellStyle name="Акцент4 3 13" xfId="8911"/>
    <cellStyle name="Акцент4 3 2" xfId="2749"/>
    <cellStyle name="Акцент4 3 2 2" xfId="4996"/>
    <cellStyle name="Акцент4 3 2 3" xfId="8912"/>
    <cellStyle name="Акцент4 3 3" xfId="2750"/>
    <cellStyle name="Акцент4 3 3 2" xfId="4997"/>
    <cellStyle name="Акцент4 3 3 3" xfId="10233"/>
    <cellStyle name="Акцент4 3 4" xfId="2751"/>
    <cellStyle name="Акцент4 3 4 2" xfId="4998"/>
    <cellStyle name="Акцент4 3 4 3" xfId="10234"/>
    <cellStyle name="Акцент4 3 5" xfId="2752"/>
    <cellStyle name="Акцент4 3 5 2" xfId="4999"/>
    <cellStyle name="Акцент4 3 5 3" xfId="10235"/>
    <cellStyle name="Акцент4 3 6" xfId="2753"/>
    <cellStyle name="Акцент4 3 6 2" xfId="5000"/>
    <cellStyle name="Акцент4 3 6 3" xfId="10236"/>
    <cellStyle name="Акцент4 3 7" xfId="2754"/>
    <cellStyle name="Акцент4 3 7 2" xfId="5001"/>
    <cellStyle name="Акцент4 3 7 3" xfId="10237"/>
    <cellStyle name="Акцент4 3 8" xfId="2755"/>
    <cellStyle name="Акцент4 3 8 2" xfId="5002"/>
    <cellStyle name="Акцент4 3 8 3" xfId="10238"/>
    <cellStyle name="Акцент4 3 9" xfId="2756"/>
    <cellStyle name="Акцент4 3 9 2" xfId="5003"/>
    <cellStyle name="Акцент4 3 9 3" xfId="10239"/>
    <cellStyle name="Акцент4 3_МФ тепловой баланс 2015 дубль 3" xfId="2757"/>
    <cellStyle name="Акцент4 4" xfId="2758"/>
    <cellStyle name="Акцент4 4 2" xfId="2759"/>
    <cellStyle name="Акцент4 4_МФ тепловой баланс 2015 дубль 3" xfId="2760"/>
    <cellStyle name="Акцент4 5" xfId="2761"/>
    <cellStyle name="Акцент4 5 2" xfId="2762"/>
    <cellStyle name="Акцент4 5_МФ тепловой баланс 2015 дубль 3" xfId="2763"/>
    <cellStyle name="Акцент4 6" xfId="2764"/>
    <cellStyle name="Акцент4 6 2" xfId="2765"/>
    <cellStyle name="Акцент4 6_МФ тепловой баланс 2015 дубль 3" xfId="2766"/>
    <cellStyle name="Акцент4 7" xfId="2767"/>
    <cellStyle name="Акцент4 7 2" xfId="2768"/>
    <cellStyle name="Акцент4 7_МФ тепловой баланс 2015 дубль 3" xfId="2769"/>
    <cellStyle name="Акцент4 8" xfId="2770"/>
    <cellStyle name="Акцент4 8 2" xfId="2771"/>
    <cellStyle name="Акцент4 9" xfId="2772"/>
    <cellStyle name="Акцент4 9 2" xfId="2773"/>
    <cellStyle name="Акцент5 10" xfId="2774"/>
    <cellStyle name="Акцент5 11" xfId="5004"/>
    <cellStyle name="Акцент5 12" xfId="8913"/>
    <cellStyle name="Акцент5 2" xfId="2775"/>
    <cellStyle name="Акцент5 2 10" xfId="2776"/>
    <cellStyle name="Акцент5 2 10 2" xfId="5006"/>
    <cellStyle name="Акцент5 2 10 3" xfId="10242"/>
    <cellStyle name="Акцент5 2 11" xfId="5005"/>
    <cellStyle name="Акцент5 2 12" xfId="8914"/>
    <cellStyle name="Акцент5 2 2" xfId="2777"/>
    <cellStyle name="Акцент5 2 2 2" xfId="2778"/>
    <cellStyle name="Акцент5 2 2 3" xfId="5007"/>
    <cellStyle name="Акцент5 2 2 4" xfId="8915"/>
    <cellStyle name="Акцент5 2 3" xfId="2779"/>
    <cellStyle name="Акцент5 2 3 2" xfId="5008"/>
    <cellStyle name="Акцент5 2 3 3" xfId="10244"/>
    <cellStyle name="Акцент5 2 4" xfId="2780"/>
    <cellStyle name="Акцент5 2 4 2" xfId="5009"/>
    <cellStyle name="Акцент5 2 4 3" xfId="10245"/>
    <cellStyle name="Акцент5 2 5" xfId="2781"/>
    <cellStyle name="Акцент5 2 5 2" xfId="5010"/>
    <cellStyle name="Акцент5 2 5 3" xfId="10246"/>
    <cellStyle name="Акцент5 2 6" xfId="2782"/>
    <cellStyle name="Акцент5 2 6 2" xfId="5011"/>
    <cellStyle name="Акцент5 2 6 3" xfId="10247"/>
    <cellStyle name="Акцент5 2 7" xfId="2783"/>
    <cellStyle name="Акцент5 2 7 2" xfId="5012"/>
    <cellStyle name="Акцент5 2 7 3" xfId="10248"/>
    <cellStyle name="Акцент5 2 8" xfId="2784"/>
    <cellStyle name="Акцент5 2 8 2" xfId="5013"/>
    <cellStyle name="Акцент5 2 8 3" xfId="10249"/>
    <cellStyle name="Акцент5 2 9" xfId="2785"/>
    <cellStyle name="Акцент5 2 9 2" xfId="5014"/>
    <cellStyle name="Акцент5 2 9 3" xfId="10250"/>
    <cellStyle name="Акцент5 2_МФ тепловой баланс 2015 дубль 3" xfId="2786"/>
    <cellStyle name="Акцент5 3" xfId="2787"/>
    <cellStyle name="Акцент5 3 10" xfId="2788"/>
    <cellStyle name="Акцент5 3 10 2" xfId="5016"/>
    <cellStyle name="Акцент5 3 10 3" xfId="10252"/>
    <cellStyle name="Акцент5 3 11" xfId="2789"/>
    <cellStyle name="Акцент5 3 12" xfId="5015"/>
    <cellStyle name="Акцент5 3 13" xfId="8916"/>
    <cellStyle name="Акцент5 3 2" xfId="2790"/>
    <cellStyle name="Акцент5 3 2 2" xfId="5017"/>
    <cellStyle name="Акцент5 3 2 3" xfId="8917"/>
    <cellStyle name="Акцент5 3 3" xfId="2791"/>
    <cellStyle name="Акцент5 3 3 2" xfId="5018"/>
    <cellStyle name="Акцент5 3 3 3" xfId="10254"/>
    <cellStyle name="Акцент5 3 4" xfId="2792"/>
    <cellStyle name="Акцент5 3 4 2" xfId="5019"/>
    <cellStyle name="Акцент5 3 4 3" xfId="10255"/>
    <cellStyle name="Акцент5 3 5" xfId="2793"/>
    <cellStyle name="Акцент5 3 5 2" xfId="5020"/>
    <cellStyle name="Акцент5 3 5 3" xfId="10256"/>
    <cellStyle name="Акцент5 3 6" xfId="2794"/>
    <cellStyle name="Акцент5 3 6 2" xfId="5021"/>
    <cellStyle name="Акцент5 3 6 3" xfId="10257"/>
    <cellStyle name="Акцент5 3 7" xfId="2795"/>
    <cellStyle name="Акцент5 3 7 2" xfId="5022"/>
    <cellStyle name="Акцент5 3 7 3" xfId="10258"/>
    <cellStyle name="Акцент5 3 8" xfId="2796"/>
    <cellStyle name="Акцент5 3 8 2" xfId="5023"/>
    <cellStyle name="Акцент5 3 8 3" xfId="10259"/>
    <cellStyle name="Акцент5 3 9" xfId="2797"/>
    <cellStyle name="Акцент5 3 9 2" xfId="5024"/>
    <cellStyle name="Акцент5 3 9 3" xfId="10260"/>
    <cellStyle name="Акцент5 3_МФ тепловой баланс 2015 дубль 3" xfId="2798"/>
    <cellStyle name="Акцент5 4" xfId="2799"/>
    <cellStyle name="Акцент5 4 2" xfId="2800"/>
    <cellStyle name="Акцент5 4_МФ тепловой баланс 2015 дубль 3" xfId="2801"/>
    <cellStyle name="Акцент5 5" xfId="2802"/>
    <cellStyle name="Акцент5 5 2" xfId="2803"/>
    <cellStyle name="Акцент5 5_МФ тепловой баланс 2015 дубль 3" xfId="2804"/>
    <cellStyle name="Акцент5 6" xfId="2805"/>
    <cellStyle name="Акцент5 6 2" xfId="2806"/>
    <cellStyle name="Акцент5 6_МФ тепловой баланс 2015 дубль 3" xfId="2807"/>
    <cellStyle name="Акцент5 7" xfId="2808"/>
    <cellStyle name="Акцент5 7 2" xfId="2809"/>
    <cellStyle name="Акцент5 7_МФ тепловой баланс 2015 дубль 3" xfId="2810"/>
    <cellStyle name="Акцент5 8" xfId="2811"/>
    <cellStyle name="Акцент5 8 2" xfId="2812"/>
    <cellStyle name="Акцент5 9" xfId="2813"/>
    <cellStyle name="Акцент5 9 2" xfId="2814"/>
    <cellStyle name="Акцент6 10" xfId="2815"/>
    <cellStyle name="Акцент6 11" xfId="5025"/>
    <cellStyle name="Акцент6 12" xfId="8918"/>
    <cellStyle name="Акцент6 2" xfId="2816"/>
    <cellStyle name="Акцент6 2 10" xfId="2817"/>
    <cellStyle name="Акцент6 2 10 2" xfId="5027"/>
    <cellStyle name="Акцент6 2 10 3" xfId="10263"/>
    <cellStyle name="Акцент6 2 11" xfId="5026"/>
    <cellStyle name="Акцент6 2 12" xfId="8919"/>
    <cellStyle name="Акцент6 2 2" xfId="2818"/>
    <cellStyle name="Акцент6 2 2 2" xfId="2819"/>
    <cellStyle name="Акцент6 2 2 3" xfId="5028"/>
    <cellStyle name="Акцент6 2 2 4" xfId="8920"/>
    <cellStyle name="Акцент6 2 3" xfId="2820"/>
    <cellStyle name="Акцент6 2 3 2" xfId="5029"/>
    <cellStyle name="Акцент6 2 3 3" xfId="10265"/>
    <cellStyle name="Акцент6 2 4" xfId="2821"/>
    <cellStyle name="Акцент6 2 4 2" xfId="5030"/>
    <cellStyle name="Акцент6 2 4 3" xfId="10266"/>
    <cellStyle name="Акцент6 2 5" xfId="2822"/>
    <cellStyle name="Акцент6 2 5 2" xfId="5031"/>
    <cellStyle name="Акцент6 2 5 3" xfId="10267"/>
    <cellStyle name="Акцент6 2 6" xfId="2823"/>
    <cellStyle name="Акцент6 2 6 2" xfId="5032"/>
    <cellStyle name="Акцент6 2 6 3" xfId="10268"/>
    <cellStyle name="Акцент6 2 7" xfId="2824"/>
    <cellStyle name="Акцент6 2 7 2" xfId="5033"/>
    <cellStyle name="Акцент6 2 7 3" xfId="10269"/>
    <cellStyle name="Акцент6 2 8" xfId="2825"/>
    <cellStyle name="Акцент6 2 8 2" xfId="5034"/>
    <cellStyle name="Акцент6 2 8 3" xfId="10270"/>
    <cellStyle name="Акцент6 2 9" xfId="2826"/>
    <cellStyle name="Акцент6 2 9 2" xfId="5035"/>
    <cellStyle name="Акцент6 2 9 3" xfId="10271"/>
    <cellStyle name="Акцент6 2_МФ тепловой баланс 2015 дубль 3" xfId="2827"/>
    <cellStyle name="Акцент6 3" xfId="2828"/>
    <cellStyle name="Акцент6 3 10" xfId="2829"/>
    <cellStyle name="Акцент6 3 10 2" xfId="5037"/>
    <cellStyle name="Акцент6 3 10 3" xfId="10273"/>
    <cellStyle name="Акцент6 3 11" xfId="2830"/>
    <cellStyle name="Акцент6 3 12" xfId="5036"/>
    <cellStyle name="Акцент6 3 13" xfId="8921"/>
    <cellStyle name="Акцент6 3 2" xfId="2831"/>
    <cellStyle name="Акцент6 3 2 2" xfId="5038"/>
    <cellStyle name="Акцент6 3 2 3" xfId="8922"/>
    <cellStyle name="Акцент6 3 3" xfId="2832"/>
    <cellStyle name="Акцент6 3 3 2" xfId="5039"/>
    <cellStyle name="Акцент6 3 3 3" xfId="10275"/>
    <cellStyle name="Акцент6 3 4" xfId="2833"/>
    <cellStyle name="Акцент6 3 4 2" xfId="5040"/>
    <cellStyle name="Акцент6 3 4 3" xfId="10276"/>
    <cellStyle name="Акцент6 3 5" xfId="2834"/>
    <cellStyle name="Акцент6 3 5 2" xfId="5041"/>
    <cellStyle name="Акцент6 3 5 3" xfId="10277"/>
    <cellStyle name="Акцент6 3 6" xfId="2835"/>
    <cellStyle name="Акцент6 3 6 2" xfId="5042"/>
    <cellStyle name="Акцент6 3 6 3" xfId="10278"/>
    <cellStyle name="Акцент6 3 7" xfId="2836"/>
    <cellStyle name="Акцент6 3 7 2" xfId="5043"/>
    <cellStyle name="Акцент6 3 7 3" xfId="10279"/>
    <cellStyle name="Акцент6 3 8" xfId="2837"/>
    <cellStyle name="Акцент6 3 8 2" xfId="5044"/>
    <cellStyle name="Акцент6 3 8 3" xfId="10280"/>
    <cellStyle name="Акцент6 3 9" xfId="2838"/>
    <cellStyle name="Акцент6 3 9 2" xfId="5045"/>
    <cellStyle name="Акцент6 3 9 3" xfId="10281"/>
    <cellStyle name="Акцент6 3_МФ тепловой баланс 2015 дубль 3" xfId="2839"/>
    <cellStyle name="Акцент6 4" xfId="2840"/>
    <cellStyle name="Акцент6 4 2" xfId="2841"/>
    <cellStyle name="Акцент6 4_МФ тепловой баланс 2015 дубль 3" xfId="2842"/>
    <cellStyle name="Акцент6 5" xfId="2843"/>
    <cellStyle name="Акцент6 5 2" xfId="2844"/>
    <cellStyle name="Акцент6 5_МФ тепловой баланс 2015 дубль 3" xfId="2845"/>
    <cellStyle name="Акцент6 6" xfId="2846"/>
    <cellStyle name="Акцент6 6 2" xfId="2847"/>
    <cellStyle name="Акцент6 6_МФ тепловой баланс 2015 дубль 3" xfId="2848"/>
    <cellStyle name="Акцент6 7" xfId="2849"/>
    <cellStyle name="Акцент6 7 2" xfId="2850"/>
    <cellStyle name="Акцент6 7_МФ тепловой баланс 2015 дубль 3" xfId="2851"/>
    <cellStyle name="Акцент6 8" xfId="2852"/>
    <cellStyle name="Акцент6 8 2" xfId="2853"/>
    <cellStyle name="Акцент6 9" xfId="2854"/>
    <cellStyle name="Акцент6 9 2" xfId="2855"/>
    <cellStyle name="Беззащитный" xfId="2856"/>
    <cellStyle name="Ввод  10" xfId="2857"/>
    <cellStyle name="Ввод  10 2" xfId="2858"/>
    <cellStyle name="Ввод  11" xfId="2859"/>
    <cellStyle name="Ввод  12" xfId="2860"/>
    <cellStyle name="Ввод  13" xfId="2861"/>
    <cellStyle name="Ввод  14" xfId="2862"/>
    <cellStyle name="Ввод  15" xfId="2863"/>
    <cellStyle name="Ввод  16" xfId="2864"/>
    <cellStyle name="Ввод  17" xfId="2865"/>
    <cellStyle name="Ввод  18" xfId="5046"/>
    <cellStyle name="Ввод  19" xfId="8923"/>
    <cellStyle name="Ввод  2" xfId="2866"/>
    <cellStyle name="Ввод  2 10" xfId="2867"/>
    <cellStyle name="Ввод  2 10 2" xfId="5048"/>
    <cellStyle name="Ввод  2 10 3" xfId="10284"/>
    <cellStyle name="Ввод  2 11" xfId="5047"/>
    <cellStyle name="Ввод  2 12" xfId="8924"/>
    <cellStyle name="Ввод  2 2" xfId="2868"/>
    <cellStyle name="Ввод  2 2 2" xfId="2869"/>
    <cellStyle name="Ввод  2 2 3" xfId="5049"/>
    <cellStyle name="Ввод  2 2 4" xfId="8925"/>
    <cellStyle name="Ввод  2 3" xfId="2870"/>
    <cellStyle name="Ввод  2 3 2" xfId="5050"/>
    <cellStyle name="Ввод  2 3 3" xfId="10286"/>
    <cellStyle name="Ввод  2 4" xfId="2871"/>
    <cellStyle name="Ввод  2 4 2" xfId="5051"/>
    <cellStyle name="Ввод  2 4 3" xfId="10287"/>
    <cellStyle name="Ввод  2 5" xfId="2872"/>
    <cellStyle name="Ввод  2 5 2" xfId="5052"/>
    <cellStyle name="Ввод  2 5 3" xfId="10288"/>
    <cellStyle name="Ввод  2 6" xfId="2873"/>
    <cellStyle name="Ввод  2 6 2" xfId="5053"/>
    <cellStyle name="Ввод  2 6 3" xfId="10289"/>
    <cellStyle name="Ввод  2 7" xfId="2874"/>
    <cellStyle name="Ввод  2 7 2" xfId="5054"/>
    <cellStyle name="Ввод  2 7 3" xfId="10290"/>
    <cellStyle name="Ввод  2 8" xfId="2875"/>
    <cellStyle name="Ввод  2 8 2" xfId="5055"/>
    <cellStyle name="Ввод  2 8 3" xfId="10291"/>
    <cellStyle name="Ввод  2 9" xfId="2876"/>
    <cellStyle name="Ввод  2 9 2" xfId="5056"/>
    <cellStyle name="Ввод  2 9 3" xfId="10292"/>
    <cellStyle name="Ввод  2_46EE.2011(v1.0)" xfId="2877"/>
    <cellStyle name="Ввод  3" xfId="2878"/>
    <cellStyle name="Ввод  3 10" xfId="2879"/>
    <cellStyle name="Ввод  3 10 2" xfId="5058"/>
    <cellStyle name="Ввод  3 10 3" xfId="10294"/>
    <cellStyle name="Ввод  3 11" xfId="2880"/>
    <cellStyle name="Ввод  3 12" xfId="5057"/>
    <cellStyle name="Ввод  3 13" xfId="8926"/>
    <cellStyle name="Ввод  3 2" xfId="2881"/>
    <cellStyle name="Ввод  3 2 2" xfId="5059"/>
    <cellStyle name="Ввод  3 2 3" xfId="8927"/>
    <cellStyle name="Ввод  3 3" xfId="2882"/>
    <cellStyle name="Ввод  3 3 2" xfId="2883"/>
    <cellStyle name="Ввод  3 3 3" xfId="5060"/>
    <cellStyle name="Ввод  3 3 4" xfId="10296"/>
    <cellStyle name="Ввод  3 4" xfId="2884"/>
    <cellStyle name="Ввод  3 4 2" xfId="5061"/>
    <cellStyle name="Ввод  3 4 3" xfId="10297"/>
    <cellStyle name="Ввод  3 5" xfId="2885"/>
    <cellStyle name="Ввод  3 5 2" xfId="5062"/>
    <cellStyle name="Ввод  3 5 3" xfId="10298"/>
    <cellStyle name="Ввод  3 6" xfId="2886"/>
    <cellStyle name="Ввод  3 6 2" xfId="5063"/>
    <cellStyle name="Ввод  3 6 3" xfId="10299"/>
    <cellStyle name="Ввод  3 7" xfId="2887"/>
    <cellStyle name="Ввод  3 7 2" xfId="5064"/>
    <cellStyle name="Ввод  3 7 3" xfId="10300"/>
    <cellStyle name="Ввод  3 8" xfId="2888"/>
    <cellStyle name="Ввод  3 8 2" xfId="5065"/>
    <cellStyle name="Ввод  3 8 3" xfId="10301"/>
    <cellStyle name="Ввод  3 9" xfId="2889"/>
    <cellStyle name="Ввод  3 9 2" xfId="5066"/>
    <cellStyle name="Ввод  3 9 3" xfId="10302"/>
    <cellStyle name="Ввод  3_46EE.2011(v1.0)" xfId="2890"/>
    <cellStyle name="Ввод  4" xfId="2891"/>
    <cellStyle name="Ввод  4 2" xfId="2892"/>
    <cellStyle name="Ввод  4 3" xfId="2893"/>
    <cellStyle name="Ввод  4_46EE.2011(v1.0)" xfId="2894"/>
    <cellStyle name="Ввод  5" xfId="2895"/>
    <cellStyle name="Ввод  5 2" xfId="2896"/>
    <cellStyle name="Ввод  5 3" xfId="2897"/>
    <cellStyle name="Ввод  5_46EE.2011(v1.0)" xfId="2898"/>
    <cellStyle name="Ввод  6" xfId="2899"/>
    <cellStyle name="Ввод  6 2" xfId="2900"/>
    <cellStyle name="Ввод  6 3" xfId="2901"/>
    <cellStyle name="Ввод  6_46EE.2011(v1.0)" xfId="2902"/>
    <cellStyle name="Ввод  7" xfId="2903"/>
    <cellStyle name="Ввод  7 2" xfId="2904"/>
    <cellStyle name="Ввод  7 3" xfId="2905"/>
    <cellStyle name="Ввод  7_46EE.2011(v1.0)" xfId="2906"/>
    <cellStyle name="Ввод  8" xfId="2907"/>
    <cellStyle name="Ввод  8 2" xfId="2908"/>
    <cellStyle name="Ввод  8 3" xfId="2909"/>
    <cellStyle name="Ввод  8_46EE.2011(v1.0)" xfId="2910"/>
    <cellStyle name="Ввод  9" xfId="2911"/>
    <cellStyle name="Ввод  9 2" xfId="2912"/>
    <cellStyle name="Ввод  9 3" xfId="2913"/>
    <cellStyle name="Ввод  9_46EE.2011(v1.0)" xfId="2914"/>
    <cellStyle name="Верт. заголовок" xfId="2915"/>
    <cellStyle name="Вес_продукта" xfId="2916"/>
    <cellStyle name="Вывод 10" xfId="2917"/>
    <cellStyle name="Вывод 11" xfId="5067"/>
    <cellStyle name="Вывод 12" xfId="8928"/>
    <cellStyle name="Вывод 2" xfId="2918"/>
    <cellStyle name="Вывод 2 10" xfId="2919"/>
    <cellStyle name="Вывод 2 10 2" xfId="5069"/>
    <cellStyle name="Вывод 2 10 3" xfId="10305"/>
    <cellStyle name="Вывод 2 11" xfId="5068"/>
    <cellStyle name="Вывод 2 12" xfId="8929"/>
    <cellStyle name="Вывод 2 2" xfId="2920"/>
    <cellStyle name="Вывод 2 2 2" xfId="2921"/>
    <cellStyle name="Вывод 2 2 3" xfId="5070"/>
    <cellStyle name="Вывод 2 2 4" xfId="8930"/>
    <cellStyle name="Вывод 2 3" xfId="2922"/>
    <cellStyle name="Вывод 2 3 2" xfId="5071"/>
    <cellStyle name="Вывод 2 3 3" xfId="10307"/>
    <cellStyle name="Вывод 2 4" xfId="2923"/>
    <cellStyle name="Вывод 2 4 2" xfId="5072"/>
    <cellStyle name="Вывод 2 4 3" xfId="10308"/>
    <cellStyle name="Вывод 2 5" xfId="2924"/>
    <cellStyle name="Вывод 2 5 2" xfId="5073"/>
    <cellStyle name="Вывод 2 5 3" xfId="10309"/>
    <cellStyle name="Вывод 2 6" xfId="2925"/>
    <cellStyle name="Вывод 2 6 2" xfId="5074"/>
    <cellStyle name="Вывод 2 6 3" xfId="10310"/>
    <cellStyle name="Вывод 2 7" xfId="2926"/>
    <cellStyle name="Вывод 2 7 2" xfId="5075"/>
    <cellStyle name="Вывод 2 7 3" xfId="10311"/>
    <cellStyle name="Вывод 2 8" xfId="2927"/>
    <cellStyle name="Вывод 2 8 2" xfId="5076"/>
    <cellStyle name="Вывод 2 8 3" xfId="10312"/>
    <cellStyle name="Вывод 2 9" xfId="2928"/>
    <cellStyle name="Вывод 2 9 2" xfId="5077"/>
    <cellStyle name="Вывод 2 9 3" xfId="10313"/>
    <cellStyle name="Вывод 2_46EE.2011(v1.0)" xfId="2929"/>
    <cellStyle name="Вывод 3" xfId="2930"/>
    <cellStyle name="Вывод 3 10" xfId="2931"/>
    <cellStyle name="Вывод 3 10 2" xfId="5079"/>
    <cellStyle name="Вывод 3 10 3" xfId="10315"/>
    <cellStyle name="Вывод 3 11" xfId="2932"/>
    <cellStyle name="Вывод 3 12" xfId="5078"/>
    <cellStyle name="Вывод 3 13" xfId="8931"/>
    <cellStyle name="Вывод 3 2" xfId="2933"/>
    <cellStyle name="Вывод 3 2 2" xfId="5080"/>
    <cellStyle name="Вывод 3 2 3" xfId="8932"/>
    <cellStyle name="Вывод 3 3" xfId="2934"/>
    <cellStyle name="Вывод 3 3 2" xfId="5081"/>
    <cellStyle name="Вывод 3 3 3" xfId="10317"/>
    <cellStyle name="Вывод 3 4" xfId="2935"/>
    <cellStyle name="Вывод 3 4 2" xfId="5082"/>
    <cellStyle name="Вывод 3 4 3" xfId="10318"/>
    <cellStyle name="Вывод 3 5" xfId="2936"/>
    <cellStyle name="Вывод 3 5 2" xfId="5083"/>
    <cellStyle name="Вывод 3 5 3" xfId="10319"/>
    <cellStyle name="Вывод 3 6" xfId="2937"/>
    <cellStyle name="Вывод 3 6 2" xfId="5084"/>
    <cellStyle name="Вывод 3 6 3" xfId="10320"/>
    <cellStyle name="Вывод 3 7" xfId="2938"/>
    <cellStyle name="Вывод 3 7 2" xfId="5085"/>
    <cellStyle name="Вывод 3 7 3" xfId="10321"/>
    <cellStyle name="Вывод 3 8" xfId="2939"/>
    <cellStyle name="Вывод 3 8 2" xfId="5086"/>
    <cellStyle name="Вывод 3 8 3" xfId="10322"/>
    <cellStyle name="Вывод 3 9" xfId="2940"/>
    <cellStyle name="Вывод 3 9 2" xfId="5087"/>
    <cellStyle name="Вывод 3 9 3" xfId="10323"/>
    <cellStyle name="Вывод 3_46EE.2011(v1.0)" xfId="2941"/>
    <cellStyle name="Вывод 4" xfId="2942"/>
    <cellStyle name="Вывод 4 2" xfId="2943"/>
    <cellStyle name="Вывод 4_46EE.2011(v1.0)" xfId="2944"/>
    <cellStyle name="Вывод 5" xfId="2945"/>
    <cellStyle name="Вывод 5 2" xfId="2946"/>
    <cellStyle name="Вывод 5_46EE.2011(v1.0)" xfId="2947"/>
    <cellStyle name="Вывод 6" xfId="2948"/>
    <cellStyle name="Вывод 6 2" xfId="2949"/>
    <cellStyle name="Вывод 6_46EE.2011(v1.0)" xfId="2950"/>
    <cellStyle name="Вывод 7" xfId="2951"/>
    <cellStyle name="Вывод 7 2" xfId="2952"/>
    <cellStyle name="Вывод 7_46EE.2011(v1.0)" xfId="2953"/>
    <cellStyle name="Вывод 8" xfId="2954"/>
    <cellStyle name="Вывод 8 2" xfId="2955"/>
    <cellStyle name="Вывод 8_46EE.2011(v1.0)" xfId="2956"/>
    <cellStyle name="Вывод 9" xfId="2957"/>
    <cellStyle name="Вывод 9 2" xfId="2958"/>
    <cellStyle name="Вывод 9_46EE.2011(v1.0)" xfId="2959"/>
    <cellStyle name="Вычисление 10" xfId="2960"/>
    <cellStyle name="Вычисление 11" xfId="5088"/>
    <cellStyle name="Вычисление 12" xfId="8933"/>
    <cellStyle name="Вычисление 2" xfId="2961"/>
    <cellStyle name="Вычисление 2 10" xfId="2962"/>
    <cellStyle name="Вычисление 2 10 2" xfId="5090"/>
    <cellStyle name="Вычисление 2 10 3" xfId="10326"/>
    <cellStyle name="Вычисление 2 11" xfId="5089"/>
    <cellStyle name="Вычисление 2 12" xfId="8934"/>
    <cellStyle name="Вычисление 2 2" xfId="2963"/>
    <cellStyle name="Вычисление 2 2 2" xfId="2964"/>
    <cellStyle name="Вычисление 2 2 3" xfId="5091"/>
    <cellStyle name="Вычисление 2 2 4" xfId="8935"/>
    <cellStyle name="Вычисление 2 3" xfId="2965"/>
    <cellStyle name="Вычисление 2 3 2" xfId="5092"/>
    <cellStyle name="Вычисление 2 3 3" xfId="10328"/>
    <cellStyle name="Вычисление 2 4" xfId="2966"/>
    <cellStyle name="Вычисление 2 4 2" xfId="5093"/>
    <cellStyle name="Вычисление 2 4 3" xfId="10329"/>
    <cellStyle name="Вычисление 2 5" xfId="2967"/>
    <cellStyle name="Вычисление 2 5 2" xfId="5094"/>
    <cellStyle name="Вычисление 2 5 3" xfId="10330"/>
    <cellStyle name="Вычисление 2 6" xfId="2968"/>
    <cellStyle name="Вычисление 2 6 2" xfId="5095"/>
    <cellStyle name="Вычисление 2 6 3" xfId="10331"/>
    <cellStyle name="Вычисление 2 7" xfId="2969"/>
    <cellStyle name="Вычисление 2 7 2" xfId="5096"/>
    <cellStyle name="Вычисление 2 7 3" xfId="10332"/>
    <cellStyle name="Вычисление 2 8" xfId="2970"/>
    <cellStyle name="Вычисление 2 8 2" xfId="5097"/>
    <cellStyle name="Вычисление 2 8 3" xfId="10333"/>
    <cellStyle name="Вычисление 2 9" xfId="2971"/>
    <cellStyle name="Вычисление 2 9 2" xfId="5098"/>
    <cellStyle name="Вычисление 2 9 3" xfId="10334"/>
    <cellStyle name="Вычисление 2_46EE.2011(v1.0)" xfId="2972"/>
    <cellStyle name="Вычисление 3" xfId="2973"/>
    <cellStyle name="Вычисление 3 10" xfId="2974"/>
    <cellStyle name="Вычисление 3 10 2" xfId="5100"/>
    <cellStyle name="Вычисление 3 10 3" xfId="10336"/>
    <cellStyle name="Вычисление 3 11" xfId="2975"/>
    <cellStyle name="Вычисление 3 12" xfId="5099"/>
    <cellStyle name="Вычисление 3 13" xfId="8936"/>
    <cellStyle name="Вычисление 3 2" xfId="2976"/>
    <cellStyle name="Вычисление 3 2 2" xfId="5101"/>
    <cellStyle name="Вычисление 3 2 3" xfId="8937"/>
    <cellStyle name="Вычисление 3 3" xfId="2977"/>
    <cellStyle name="Вычисление 3 3 2" xfId="5102"/>
    <cellStyle name="Вычисление 3 3 3" xfId="10338"/>
    <cellStyle name="Вычисление 3 4" xfId="2978"/>
    <cellStyle name="Вычисление 3 4 2" xfId="5103"/>
    <cellStyle name="Вычисление 3 4 3" xfId="10339"/>
    <cellStyle name="Вычисление 3 5" xfId="2979"/>
    <cellStyle name="Вычисление 3 5 2" xfId="5104"/>
    <cellStyle name="Вычисление 3 5 3" xfId="10340"/>
    <cellStyle name="Вычисление 3 6" xfId="2980"/>
    <cellStyle name="Вычисление 3 6 2" xfId="5105"/>
    <cellStyle name="Вычисление 3 6 3" xfId="10341"/>
    <cellStyle name="Вычисление 3 7" xfId="2981"/>
    <cellStyle name="Вычисление 3 7 2" xfId="5106"/>
    <cellStyle name="Вычисление 3 7 3" xfId="10342"/>
    <cellStyle name="Вычисление 3 8" xfId="2982"/>
    <cellStyle name="Вычисление 3 8 2" xfId="5107"/>
    <cellStyle name="Вычисление 3 8 3" xfId="10343"/>
    <cellStyle name="Вычисление 3 9" xfId="2983"/>
    <cellStyle name="Вычисление 3 9 2" xfId="5108"/>
    <cellStyle name="Вычисление 3 9 3" xfId="10344"/>
    <cellStyle name="Вычисление 3_46EE.2011(v1.0)" xfId="2984"/>
    <cellStyle name="Вычисление 4" xfId="2985"/>
    <cellStyle name="Вычисление 4 2" xfId="2986"/>
    <cellStyle name="Вычисление 4_46EE.2011(v1.0)" xfId="2987"/>
    <cellStyle name="Вычисление 5" xfId="2988"/>
    <cellStyle name="Вычисление 5 2" xfId="2989"/>
    <cellStyle name="Вычисление 5_46EE.2011(v1.0)" xfId="2990"/>
    <cellStyle name="Вычисление 6" xfId="2991"/>
    <cellStyle name="Вычисление 6 2" xfId="2992"/>
    <cellStyle name="Вычисление 6_46EE.2011(v1.0)" xfId="2993"/>
    <cellStyle name="Вычисление 7" xfId="2994"/>
    <cellStyle name="Вычисление 7 2" xfId="2995"/>
    <cellStyle name="Вычисление 7_46EE.2011(v1.0)" xfId="2996"/>
    <cellStyle name="Вычисление 8" xfId="2997"/>
    <cellStyle name="Вычисление 8 2" xfId="2998"/>
    <cellStyle name="Вычисление 8_46EE.2011(v1.0)" xfId="2999"/>
    <cellStyle name="Вычисление 9" xfId="3000"/>
    <cellStyle name="Вычисление 9 2" xfId="3001"/>
    <cellStyle name="Вычисление 9_46EE.2011(v1.0)" xfId="3002"/>
    <cellStyle name="Гиперссылка 2" xfId="3003"/>
    <cellStyle name="Гиперссылка 2 10" xfId="3004"/>
    <cellStyle name="Гиперссылка 2 11" xfId="3005"/>
    <cellStyle name="Гиперссылка 2 12" xfId="3006"/>
    <cellStyle name="Гиперссылка 2 13" xfId="3007"/>
    <cellStyle name="Гиперссылка 2 14" xfId="3008"/>
    <cellStyle name="Гиперссылка 2 15" xfId="3009"/>
    <cellStyle name="Гиперссылка 2 16" xfId="3010"/>
    <cellStyle name="Гиперссылка 2 17" xfId="3011"/>
    <cellStyle name="Гиперссылка 2 2" xfId="3012"/>
    <cellStyle name="Гиперссылка 2 2 10" xfId="3013"/>
    <cellStyle name="Гиперссылка 2 2 11" xfId="3014"/>
    <cellStyle name="Гиперссылка 2 2 12" xfId="3015"/>
    <cellStyle name="Гиперссылка 2 2 13" xfId="3016"/>
    <cellStyle name="Гиперссылка 2 2 14" xfId="3017"/>
    <cellStyle name="Гиперссылка 2 2 15" xfId="3018"/>
    <cellStyle name="Гиперссылка 2 2 16" xfId="3019"/>
    <cellStyle name="Гиперссылка 2 2 17" xfId="3020"/>
    <cellStyle name="Гиперссылка 2 2 2" xfId="3021"/>
    <cellStyle name="Гиперссылка 2 2 2 2" xfId="3022"/>
    <cellStyle name="Гиперссылка 2 2 2 3" xfId="3023"/>
    <cellStyle name="Гиперссылка 2 2 3" xfId="3024"/>
    <cellStyle name="Гиперссылка 2 2 4" xfId="3025"/>
    <cellStyle name="Гиперссылка 2 2 5" xfId="3026"/>
    <cellStyle name="Гиперссылка 2 2 6" xfId="3027"/>
    <cellStyle name="Гиперссылка 2 2 7" xfId="3028"/>
    <cellStyle name="Гиперссылка 2 2 8" xfId="3029"/>
    <cellStyle name="Гиперссылка 2 2 9" xfId="3030"/>
    <cellStyle name="Гиперссылка 2 3" xfId="3031"/>
    <cellStyle name="Гиперссылка 2 4" xfId="3032"/>
    <cellStyle name="Гиперссылка 2 5" xfId="3033"/>
    <cellStyle name="Гиперссылка 2 6" xfId="3034"/>
    <cellStyle name="Гиперссылка 2 7" xfId="3035"/>
    <cellStyle name="Гиперссылка 2 8" xfId="3036"/>
    <cellStyle name="Гиперссылка 2 9" xfId="3037"/>
    <cellStyle name="Гиперссылка 3" xfId="3038"/>
    <cellStyle name="Гиперссылка 3 2" xfId="3039"/>
    <cellStyle name="Гиперссылка 4" xfId="3040"/>
    <cellStyle name="Гиперссылка 4 2" xfId="3041"/>
    <cellStyle name="Группа" xfId="3042"/>
    <cellStyle name="Группа 0" xfId="3043"/>
    <cellStyle name="Группа 1" xfId="3044"/>
    <cellStyle name="Группа 2" xfId="3045"/>
    <cellStyle name="Группа 3" xfId="3046"/>
    <cellStyle name="Группа 4" xfId="3047"/>
    <cellStyle name="Группа 5" xfId="3048"/>
    <cellStyle name="Группа 6" xfId="3049"/>
    <cellStyle name="Группа 7" xfId="3050"/>
    <cellStyle name="Группа 8" xfId="3051"/>
    <cellStyle name="Группа_4DNS.UPDATE.EXAMPLE" xfId="3052"/>
    <cellStyle name="ДАТА" xfId="3053"/>
    <cellStyle name="ДАТА 2" xfId="3054"/>
    <cellStyle name="ДАТА 3" xfId="3055"/>
    <cellStyle name="ДАТА 4" xfId="3056"/>
    <cellStyle name="ДАТА 5" xfId="3057"/>
    <cellStyle name="ДАТА 6" xfId="3058"/>
    <cellStyle name="ДАТА 7" xfId="3059"/>
    <cellStyle name="ДАТА 8" xfId="3060"/>
    <cellStyle name="ДАТА 9" xfId="3061"/>
    <cellStyle name="ДАТА_1" xfId="3062"/>
    <cellStyle name="Денежный 2" xfId="3063"/>
    <cellStyle name="Денежный 2 2" xfId="3064"/>
    <cellStyle name="Денежный 2 2 2" xfId="3065"/>
    <cellStyle name="Денежный 2_INDEX.STATION.2012(v1.0)_" xfId="3066"/>
    <cellStyle name="Є_x0004_ЄЄЄЄ_x0004_ЄЄ_x0004_" xfId="3067"/>
    <cellStyle name="Є_x0004_ЄЄЄЄ_x0004_ЄЄ_x0004_ 2" xfId="3068"/>
    <cellStyle name="Заголовок" xfId="3069"/>
    <cellStyle name="Заголовок 1 10" xfId="3070"/>
    <cellStyle name="Заголовок 1 11" xfId="5109"/>
    <cellStyle name="Заголовок 1 12" xfId="8938"/>
    <cellStyle name="Заголовок 1 2" xfId="3071"/>
    <cellStyle name="Заголовок 1 2 10" xfId="3072"/>
    <cellStyle name="Заголовок 1 2 10 2" xfId="5111"/>
    <cellStyle name="Заголовок 1 2 10 3" xfId="10347"/>
    <cellStyle name="Заголовок 1 2 11" xfId="5110"/>
    <cellStyle name="Заголовок 1 2 12" xfId="8939"/>
    <cellStyle name="Заголовок 1 2 2" xfId="3073"/>
    <cellStyle name="Заголовок 1 2 2 2" xfId="3074"/>
    <cellStyle name="Заголовок 1 2 2 3" xfId="5112"/>
    <cellStyle name="Заголовок 1 2 2 4" xfId="8940"/>
    <cellStyle name="Заголовок 1 2 3" xfId="3075"/>
    <cellStyle name="Заголовок 1 2 3 2" xfId="5113"/>
    <cellStyle name="Заголовок 1 2 3 3" xfId="10349"/>
    <cellStyle name="Заголовок 1 2 4" xfId="3076"/>
    <cellStyle name="Заголовок 1 2 4 2" xfId="5114"/>
    <cellStyle name="Заголовок 1 2 4 3" xfId="10350"/>
    <cellStyle name="Заголовок 1 2 5" xfId="3077"/>
    <cellStyle name="Заголовок 1 2 5 2" xfId="5115"/>
    <cellStyle name="Заголовок 1 2 5 3" xfId="10351"/>
    <cellStyle name="Заголовок 1 2 6" xfId="3078"/>
    <cellStyle name="Заголовок 1 2 6 2" xfId="5116"/>
    <cellStyle name="Заголовок 1 2 6 3" xfId="10352"/>
    <cellStyle name="Заголовок 1 2 7" xfId="3079"/>
    <cellStyle name="Заголовок 1 2 7 2" xfId="5117"/>
    <cellStyle name="Заголовок 1 2 7 3" xfId="10353"/>
    <cellStyle name="Заголовок 1 2 8" xfId="3080"/>
    <cellStyle name="Заголовок 1 2 8 2" xfId="5118"/>
    <cellStyle name="Заголовок 1 2 8 3" xfId="10354"/>
    <cellStyle name="Заголовок 1 2 9" xfId="3081"/>
    <cellStyle name="Заголовок 1 2 9 2" xfId="5119"/>
    <cellStyle name="Заголовок 1 2 9 3" xfId="10355"/>
    <cellStyle name="Заголовок 1 2_46EE.2011(v1.0)" xfId="3082"/>
    <cellStyle name="Заголовок 1 3" xfId="3083"/>
    <cellStyle name="Заголовок 1 3 10" xfId="3084"/>
    <cellStyle name="Заголовок 1 3 10 2" xfId="5121"/>
    <cellStyle name="Заголовок 1 3 10 3" xfId="10357"/>
    <cellStyle name="Заголовок 1 3 11" xfId="3085"/>
    <cellStyle name="Заголовок 1 3 12" xfId="5120"/>
    <cellStyle name="Заголовок 1 3 13" xfId="8941"/>
    <cellStyle name="Заголовок 1 3 2" xfId="3086"/>
    <cellStyle name="Заголовок 1 3 2 2" xfId="5122"/>
    <cellStyle name="Заголовок 1 3 2 3" xfId="8942"/>
    <cellStyle name="Заголовок 1 3 3" xfId="3087"/>
    <cellStyle name="Заголовок 1 3 3 2" xfId="5123"/>
    <cellStyle name="Заголовок 1 3 3 3" xfId="10359"/>
    <cellStyle name="Заголовок 1 3 4" xfId="3088"/>
    <cellStyle name="Заголовок 1 3 4 2" xfId="5124"/>
    <cellStyle name="Заголовок 1 3 4 3" xfId="10360"/>
    <cellStyle name="Заголовок 1 3 5" xfId="3089"/>
    <cellStyle name="Заголовок 1 3 5 2" xfId="5125"/>
    <cellStyle name="Заголовок 1 3 5 3" xfId="10361"/>
    <cellStyle name="Заголовок 1 3 6" xfId="3090"/>
    <cellStyle name="Заголовок 1 3 6 2" xfId="5126"/>
    <cellStyle name="Заголовок 1 3 6 3" xfId="10362"/>
    <cellStyle name="Заголовок 1 3 7" xfId="3091"/>
    <cellStyle name="Заголовок 1 3 7 2" xfId="5127"/>
    <cellStyle name="Заголовок 1 3 7 3" xfId="10363"/>
    <cellStyle name="Заголовок 1 3 8" xfId="3092"/>
    <cellStyle name="Заголовок 1 3 8 2" xfId="5128"/>
    <cellStyle name="Заголовок 1 3 8 3" xfId="10364"/>
    <cellStyle name="Заголовок 1 3 9" xfId="3093"/>
    <cellStyle name="Заголовок 1 3 9 2" xfId="5129"/>
    <cellStyle name="Заголовок 1 3 9 3" xfId="10365"/>
    <cellStyle name="Заголовок 1 3_46EE.2011(v1.0)" xfId="3094"/>
    <cellStyle name="Заголовок 1 4" xfId="3095"/>
    <cellStyle name="Заголовок 1 4 2" xfId="3096"/>
    <cellStyle name="Заголовок 1 4_46EE.2011(v1.0)" xfId="3097"/>
    <cellStyle name="Заголовок 1 5" xfId="3098"/>
    <cellStyle name="Заголовок 1 5 2" xfId="3099"/>
    <cellStyle name="Заголовок 1 5_46EE.2011(v1.0)" xfId="3100"/>
    <cellStyle name="Заголовок 1 6" xfId="3101"/>
    <cellStyle name="Заголовок 1 6 2" xfId="3102"/>
    <cellStyle name="Заголовок 1 6_46EE.2011(v1.0)" xfId="3103"/>
    <cellStyle name="Заголовок 1 7" xfId="3104"/>
    <cellStyle name="Заголовок 1 7 2" xfId="3105"/>
    <cellStyle name="Заголовок 1 7_46EE.2011(v1.0)" xfId="3106"/>
    <cellStyle name="Заголовок 1 8" xfId="3107"/>
    <cellStyle name="Заголовок 1 8 2" xfId="3108"/>
    <cellStyle name="Заголовок 1 8_46EE.2011(v1.0)" xfId="3109"/>
    <cellStyle name="Заголовок 1 9" xfId="3110"/>
    <cellStyle name="Заголовок 1 9 2" xfId="3111"/>
    <cellStyle name="Заголовок 1 9_46EE.2011(v1.0)" xfId="3112"/>
    <cellStyle name="Заголовок 2 10" xfId="3113"/>
    <cellStyle name="Заголовок 2 11" xfId="3114"/>
    <cellStyle name="Заголовок 2 12" xfId="5130"/>
    <cellStyle name="Заголовок 2 13" xfId="8943"/>
    <cellStyle name="Заголовок 2 2" xfId="3115"/>
    <cellStyle name="Заголовок 2 2 10" xfId="3116"/>
    <cellStyle name="Заголовок 2 2 10 2" xfId="5132"/>
    <cellStyle name="Заголовок 2 2 10 3" xfId="10368"/>
    <cellStyle name="Заголовок 2 2 11" xfId="5131"/>
    <cellStyle name="Заголовок 2 2 12" xfId="8944"/>
    <cellStyle name="Заголовок 2 2 2" xfId="3117"/>
    <cellStyle name="Заголовок 2 2 2 2" xfId="3118"/>
    <cellStyle name="Заголовок 2 2 2 3" xfId="5133"/>
    <cellStyle name="Заголовок 2 2 2 4" xfId="8945"/>
    <cellStyle name="Заголовок 2 2 3" xfId="3119"/>
    <cellStyle name="Заголовок 2 2 3 2" xfId="5134"/>
    <cellStyle name="Заголовок 2 2 3 3" xfId="10370"/>
    <cellStyle name="Заголовок 2 2 4" xfId="3120"/>
    <cellStyle name="Заголовок 2 2 4 2" xfId="5135"/>
    <cellStyle name="Заголовок 2 2 4 3" xfId="10371"/>
    <cellStyle name="Заголовок 2 2 5" xfId="3121"/>
    <cellStyle name="Заголовок 2 2 5 2" xfId="5136"/>
    <cellStyle name="Заголовок 2 2 5 3" xfId="10372"/>
    <cellStyle name="Заголовок 2 2 6" xfId="3122"/>
    <cellStyle name="Заголовок 2 2 6 2" xfId="5137"/>
    <cellStyle name="Заголовок 2 2 6 3" xfId="10373"/>
    <cellStyle name="Заголовок 2 2 7" xfId="3123"/>
    <cellStyle name="Заголовок 2 2 7 2" xfId="5138"/>
    <cellStyle name="Заголовок 2 2 7 3" xfId="10374"/>
    <cellStyle name="Заголовок 2 2 8" xfId="3124"/>
    <cellStyle name="Заголовок 2 2 8 2" xfId="5139"/>
    <cellStyle name="Заголовок 2 2 8 3" xfId="10375"/>
    <cellStyle name="Заголовок 2 2 9" xfId="3125"/>
    <cellStyle name="Заголовок 2 2 9 2" xfId="5140"/>
    <cellStyle name="Заголовок 2 2 9 3" xfId="10376"/>
    <cellStyle name="Заголовок 2 2_46EE.2011(v1.0)" xfId="3126"/>
    <cellStyle name="Заголовок 2 3" xfId="3127"/>
    <cellStyle name="Заголовок 2 3 10" xfId="3128"/>
    <cellStyle name="Заголовок 2 3 10 2" xfId="5142"/>
    <cellStyle name="Заголовок 2 3 10 3" xfId="10378"/>
    <cellStyle name="Заголовок 2 3 11" xfId="3129"/>
    <cellStyle name="Заголовок 2 3 12" xfId="5141"/>
    <cellStyle name="Заголовок 2 3 13" xfId="8946"/>
    <cellStyle name="Заголовок 2 3 2" xfId="3130"/>
    <cellStyle name="Заголовок 2 3 2 2" xfId="5143"/>
    <cellStyle name="Заголовок 2 3 2 3" xfId="8947"/>
    <cellStyle name="Заголовок 2 3 3" xfId="3131"/>
    <cellStyle name="Заголовок 2 3 3 2" xfId="5144"/>
    <cellStyle name="Заголовок 2 3 3 3" xfId="10380"/>
    <cellStyle name="Заголовок 2 3 4" xfId="3132"/>
    <cellStyle name="Заголовок 2 3 4 2" xfId="5145"/>
    <cellStyle name="Заголовок 2 3 4 3" xfId="10381"/>
    <cellStyle name="Заголовок 2 3 5" xfId="3133"/>
    <cellStyle name="Заголовок 2 3 5 2" xfId="5146"/>
    <cellStyle name="Заголовок 2 3 5 3" xfId="10382"/>
    <cellStyle name="Заголовок 2 3 6" xfId="3134"/>
    <cellStyle name="Заголовок 2 3 6 2" xfId="5147"/>
    <cellStyle name="Заголовок 2 3 6 3" xfId="10383"/>
    <cellStyle name="Заголовок 2 3 7" xfId="3135"/>
    <cellStyle name="Заголовок 2 3 7 2" xfId="5148"/>
    <cellStyle name="Заголовок 2 3 7 3" xfId="10384"/>
    <cellStyle name="Заголовок 2 3 8" xfId="3136"/>
    <cellStyle name="Заголовок 2 3 8 2" xfId="5149"/>
    <cellStyle name="Заголовок 2 3 8 3" xfId="10385"/>
    <cellStyle name="Заголовок 2 3 9" xfId="3137"/>
    <cellStyle name="Заголовок 2 3 9 2" xfId="5150"/>
    <cellStyle name="Заголовок 2 3 9 3" xfId="10386"/>
    <cellStyle name="Заголовок 2 3_46EE.2011(v1.0)" xfId="3138"/>
    <cellStyle name="Заголовок 2 4" xfId="3139"/>
    <cellStyle name="Заголовок 2 4 2" xfId="3140"/>
    <cellStyle name="Заголовок 2 4_46EE.2011(v1.0)" xfId="3141"/>
    <cellStyle name="Заголовок 2 5" xfId="3142"/>
    <cellStyle name="Заголовок 2 5 2" xfId="3143"/>
    <cellStyle name="Заголовок 2 5_46EE.2011(v1.0)" xfId="3144"/>
    <cellStyle name="Заголовок 2 6" xfId="3145"/>
    <cellStyle name="Заголовок 2 6 2" xfId="3146"/>
    <cellStyle name="Заголовок 2 6_46EE.2011(v1.0)" xfId="3147"/>
    <cellStyle name="Заголовок 2 7" xfId="3148"/>
    <cellStyle name="Заголовок 2 7 2" xfId="3149"/>
    <cellStyle name="Заголовок 2 7_46EE.2011(v1.0)" xfId="3150"/>
    <cellStyle name="Заголовок 2 8" xfId="3151"/>
    <cellStyle name="Заголовок 2 8 2" xfId="3152"/>
    <cellStyle name="Заголовок 2 8_46EE.2011(v1.0)" xfId="3153"/>
    <cellStyle name="Заголовок 2 9" xfId="3154"/>
    <cellStyle name="Заголовок 2 9 2" xfId="3155"/>
    <cellStyle name="Заголовок 2 9_46EE.2011(v1.0)" xfId="3156"/>
    <cellStyle name="Заголовок 3 10" xfId="3157"/>
    <cellStyle name="Заголовок 3 11" xfId="3158"/>
    <cellStyle name="Заголовок 3 12" xfId="5151"/>
    <cellStyle name="Заголовок 3 13" xfId="8948"/>
    <cellStyle name="Заголовок 3 2" xfId="3159"/>
    <cellStyle name="Заголовок 3 2 10" xfId="3160"/>
    <cellStyle name="Заголовок 3 2 10 2" xfId="5153"/>
    <cellStyle name="Заголовок 3 2 10 3" xfId="10389"/>
    <cellStyle name="Заголовок 3 2 11" xfId="5152"/>
    <cellStyle name="Заголовок 3 2 12" xfId="8949"/>
    <cellStyle name="Заголовок 3 2 2" xfId="3161"/>
    <cellStyle name="Заголовок 3 2 2 2" xfId="3162"/>
    <cellStyle name="Заголовок 3 2 2 3" xfId="5154"/>
    <cellStyle name="Заголовок 3 2 2 4" xfId="8950"/>
    <cellStyle name="Заголовок 3 2 3" xfId="3163"/>
    <cellStyle name="Заголовок 3 2 3 2" xfId="5155"/>
    <cellStyle name="Заголовок 3 2 3 3" xfId="10391"/>
    <cellStyle name="Заголовок 3 2 4" xfId="3164"/>
    <cellStyle name="Заголовок 3 2 4 2" xfId="5156"/>
    <cellStyle name="Заголовок 3 2 4 3" xfId="10392"/>
    <cellStyle name="Заголовок 3 2 5" xfId="3165"/>
    <cellStyle name="Заголовок 3 2 5 2" xfId="5157"/>
    <cellStyle name="Заголовок 3 2 5 3" xfId="10393"/>
    <cellStyle name="Заголовок 3 2 6" xfId="3166"/>
    <cellStyle name="Заголовок 3 2 6 2" xfId="5158"/>
    <cellStyle name="Заголовок 3 2 6 3" xfId="10394"/>
    <cellStyle name="Заголовок 3 2 7" xfId="3167"/>
    <cellStyle name="Заголовок 3 2 7 2" xfId="5159"/>
    <cellStyle name="Заголовок 3 2 7 3" xfId="10395"/>
    <cellStyle name="Заголовок 3 2 8" xfId="3168"/>
    <cellStyle name="Заголовок 3 2 8 2" xfId="5160"/>
    <cellStyle name="Заголовок 3 2 8 3" xfId="10396"/>
    <cellStyle name="Заголовок 3 2 9" xfId="3169"/>
    <cellStyle name="Заголовок 3 2 9 2" xfId="5161"/>
    <cellStyle name="Заголовок 3 2 9 3" xfId="10397"/>
    <cellStyle name="Заголовок 3 2_46EE.2011(v1.0)" xfId="3170"/>
    <cellStyle name="Заголовок 3 3" xfId="3171"/>
    <cellStyle name="Заголовок 3 3 10" xfId="3172"/>
    <cellStyle name="Заголовок 3 3 10 2" xfId="5163"/>
    <cellStyle name="Заголовок 3 3 10 3" xfId="10399"/>
    <cellStyle name="Заголовок 3 3 11" xfId="3173"/>
    <cellStyle name="Заголовок 3 3 12" xfId="5162"/>
    <cellStyle name="Заголовок 3 3 13" xfId="8951"/>
    <cellStyle name="Заголовок 3 3 2" xfId="3174"/>
    <cellStyle name="Заголовок 3 3 2 2" xfId="5164"/>
    <cellStyle name="Заголовок 3 3 2 3" xfId="8952"/>
    <cellStyle name="Заголовок 3 3 3" xfId="3175"/>
    <cellStyle name="Заголовок 3 3 3 2" xfId="5165"/>
    <cellStyle name="Заголовок 3 3 3 3" xfId="10401"/>
    <cellStyle name="Заголовок 3 3 4" xfId="3176"/>
    <cellStyle name="Заголовок 3 3 4 2" xfId="5166"/>
    <cellStyle name="Заголовок 3 3 4 3" xfId="10402"/>
    <cellStyle name="Заголовок 3 3 5" xfId="3177"/>
    <cellStyle name="Заголовок 3 3 5 2" xfId="5167"/>
    <cellStyle name="Заголовок 3 3 5 3" xfId="10403"/>
    <cellStyle name="Заголовок 3 3 6" xfId="3178"/>
    <cellStyle name="Заголовок 3 3 6 2" xfId="5168"/>
    <cellStyle name="Заголовок 3 3 6 3" xfId="10404"/>
    <cellStyle name="Заголовок 3 3 7" xfId="3179"/>
    <cellStyle name="Заголовок 3 3 7 2" xfId="5169"/>
    <cellStyle name="Заголовок 3 3 7 3" xfId="10405"/>
    <cellStyle name="Заголовок 3 3 8" xfId="3180"/>
    <cellStyle name="Заголовок 3 3 8 2" xfId="5170"/>
    <cellStyle name="Заголовок 3 3 8 3" xfId="10406"/>
    <cellStyle name="Заголовок 3 3 9" xfId="3181"/>
    <cellStyle name="Заголовок 3 3 9 2" xfId="5171"/>
    <cellStyle name="Заголовок 3 3 9 3" xfId="10407"/>
    <cellStyle name="Заголовок 3 3_46EE.2011(v1.0)" xfId="3182"/>
    <cellStyle name="Заголовок 3 4" xfId="3183"/>
    <cellStyle name="Заголовок 3 4 2" xfId="3184"/>
    <cellStyle name="Заголовок 3 4_46EE.2011(v1.0)" xfId="3185"/>
    <cellStyle name="Заголовок 3 5" xfId="3186"/>
    <cellStyle name="Заголовок 3 5 2" xfId="3187"/>
    <cellStyle name="Заголовок 3 5_46EE.2011(v1.0)" xfId="3188"/>
    <cellStyle name="Заголовок 3 6" xfId="3189"/>
    <cellStyle name="Заголовок 3 6 2" xfId="3190"/>
    <cellStyle name="Заголовок 3 6_46EE.2011(v1.0)" xfId="3191"/>
    <cellStyle name="Заголовок 3 7" xfId="3192"/>
    <cellStyle name="Заголовок 3 7 2" xfId="3193"/>
    <cellStyle name="Заголовок 3 7_46EE.2011(v1.0)" xfId="3194"/>
    <cellStyle name="Заголовок 3 8" xfId="3195"/>
    <cellStyle name="Заголовок 3 8 2" xfId="3196"/>
    <cellStyle name="Заголовок 3 8_46EE.2011(v1.0)" xfId="3197"/>
    <cellStyle name="Заголовок 3 9" xfId="3198"/>
    <cellStyle name="Заголовок 3 9 2" xfId="3199"/>
    <cellStyle name="Заголовок 3 9_46EE.2011(v1.0)" xfId="3200"/>
    <cellStyle name="Заголовок 4 10" xfId="3201"/>
    <cellStyle name="Заголовок 4 11" xfId="5172"/>
    <cellStyle name="Заголовок 4 12" xfId="8953"/>
    <cellStyle name="Заголовок 4 2" xfId="3202"/>
    <cellStyle name="Заголовок 4 2 10" xfId="3203"/>
    <cellStyle name="Заголовок 4 2 10 2" xfId="5174"/>
    <cellStyle name="Заголовок 4 2 10 3" xfId="10410"/>
    <cellStyle name="Заголовок 4 2 11" xfId="5173"/>
    <cellStyle name="Заголовок 4 2 12" xfId="8954"/>
    <cellStyle name="Заголовок 4 2 2" xfId="3204"/>
    <cellStyle name="Заголовок 4 2 2 2" xfId="3205"/>
    <cellStyle name="Заголовок 4 2 2 3" xfId="5175"/>
    <cellStyle name="Заголовок 4 2 2 4" xfId="8955"/>
    <cellStyle name="Заголовок 4 2 3" xfId="3206"/>
    <cellStyle name="Заголовок 4 2 3 2" xfId="5176"/>
    <cellStyle name="Заголовок 4 2 3 3" xfId="10412"/>
    <cellStyle name="Заголовок 4 2 4" xfId="3207"/>
    <cellStyle name="Заголовок 4 2 4 2" xfId="5177"/>
    <cellStyle name="Заголовок 4 2 4 3" xfId="10413"/>
    <cellStyle name="Заголовок 4 2 5" xfId="3208"/>
    <cellStyle name="Заголовок 4 2 5 2" xfId="5178"/>
    <cellStyle name="Заголовок 4 2 5 3" xfId="10414"/>
    <cellStyle name="Заголовок 4 2 6" xfId="3209"/>
    <cellStyle name="Заголовок 4 2 6 2" xfId="5179"/>
    <cellStyle name="Заголовок 4 2 6 3" xfId="10415"/>
    <cellStyle name="Заголовок 4 2 7" xfId="3210"/>
    <cellStyle name="Заголовок 4 2 7 2" xfId="5180"/>
    <cellStyle name="Заголовок 4 2 7 3" xfId="10416"/>
    <cellStyle name="Заголовок 4 2 8" xfId="3211"/>
    <cellStyle name="Заголовок 4 2 8 2" xfId="5181"/>
    <cellStyle name="Заголовок 4 2 8 3" xfId="10417"/>
    <cellStyle name="Заголовок 4 2 9" xfId="3212"/>
    <cellStyle name="Заголовок 4 2 9 2" xfId="5182"/>
    <cellStyle name="Заголовок 4 2 9 3" xfId="10418"/>
    <cellStyle name="Заголовок 4 2_МФ тепловой баланс 2015 дубль 3" xfId="3213"/>
    <cellStyle name="Заголовок 4 3" xfId="3214"/>
    <cellStyle name="Заголовок 4 3 10" xfId="3215"/>
    <cellStyle name="Заголовок 4 3 10 2" xfId="5184"/>
    <cellStyle name="Заголовок 4 3 10 3" xfId="10420"/>
    <cellStyle name="Заголовок 4 3 11" xfId="3216"/>
    <cellStyle name="Заголовок 4 3 12" xfId="5183"/>
    <cellStyle name="Заголовок 4 3 13" xfId="8956"/>
    <cellStyle name="Заголовок 4 3 2" xfId="3217"/>
    <cellStyle name="Заголовок 4 3 2 2" xfId="5185"/>
    <cellStyle name="Заголовок 4 3 2 3" xfId="8957"/>
    <cellStyle name="Заголовок 4 3 3" xfId="3218"/>
    <cellStyle name="Заголовок 4 3 3 2" xfId="5186"/>
    <cellStyle name="Заголовок 4 3 3 3" xfId="10422"/>
    <cellStyle name="Заголовок 4 3 4" xfId="3219"/>
    <cellStyle name="Заголовок 4 3 4 2" xfId="5187"/>
    <cellStyle name="Заголовок 4 3 4 3" xfId="10423"/>
    <cellStyle name="Заголовок 4 3 5" xfId="3220"/>
    <cellStyle name="Заголовок 4 3 5 2" xfId="5188"/>
    <cellStyle name="Заголовок 4 3 5 3" xfId="10424"/>
    <cellStyle name="Заголовок 4 3 6" xfId="3221"/>
    <cellStyle name="Заголовок 4 3 6 2" xfId="5189"/>
    <cellStyle name="Заголовок 4 3 6 3" xfId="10425"/>
    <cellStyle name="Заголовок 4 3 7" xfId="3222"/>
    <cellStyle name="Заголовок 4 3 7 2" xfId="5190"/>
    <cellStyle name="Заголовок 4 3 7 3" xfId="10426"/>
    <cellStyle name="Заголовок 4 3 8" xfId="3223"/>
    <cellStyle name="Заголовок 4 3 8 2" xfId="5191"/>
    <cellStyle name="Заголовок 4 3 8 3" xfId="10427"/>
    <cellStyle name="Заголовок 4 3 9" xfId="3224"/>
    <cellStyle name="Заголовок 4 3 9 2" xfId="5192"/>
    <cellStyle name="Заголовок 4 3 9 3" xfId="10428"/>
    <cellStyle name="Заголовок 4 3_МФ тепловой баланс 2015 дубль 3" xfId="3225"/>
    <cellStyle name="Заголовок 4 4" xfId="3226"/>
    <cellStyle name="Заголовок 4 4 2" xfId="3227"/>
    <cellStyle name="Заголовок 4 4_МФ тепловой баланс 2015 дубль 3" xfId="3228"/>
    <cellStyle name="Заголовок 4 5" xfId="3229"/>
    <cellStyle name="Заголовок 4 5 2" xfId="3230"/>
    <cellStyle name="Заголовок 4 5_МФ тепловой баланс 2015 дубль 3" xfId="3231"/>
    <cellStyle name="Заголовок 4 6" xfId="3232"/>
    <cellStyle name="Заголовок 4 6 2" xfId="3233"/>
    <cellStyle name="Заголовок 4 6_МФ тепловой баланс 2015 дубль 3" xfId="3234"/>
    <cellStyle name="Заголовок 4 7" xfId="3235"/>
    <cellStyle name="Заголовок 4 7 2" xfId="3236"/>
    <cellStyle name="Заголовок 4 7_МФ тепловой баланс 2015 дубль 3" xfId="3237"/>
    <cellStyle name="Заголовок 4 8" xfId="3238"/>
    <cellStyle name="Заголовок 4 8 2" xfId="3239"/>
    <cellStyle name="Заголовок 4 9" xfId="3240"/>
    <cellStyle name="Заголовок 4 9 2" xfId="3241"/>
    <cellStyle name="Заголовок 5" xfId="3242"/>
    <cellStyle name="Заголовок 6" xfId="3243"/>
    <cellStyle name="ЗАГОЛОВОК1" xfId="3244"/>
    <cellStyle name="ЗАГОЛОВОК2" xfId="3245"/>
    <cellStyle name="ЗаголовокСтолбца" xfId="3246"/>
    <cellStyle name="Защитный" xfId="3247"/>
    <cellStyle name="Значение" xfId="3248"/>
    <cellStyle name="Зоголовок" xfId="3249"/>
    <cellStyle name="Итог 10" xfId="3250"/>
    <cellStyle name="Итог 11" xfId="5193"/>
    <cellStyle name="Итог 12" xfId="8958"/>
    <cellStyle name="Итог 2" xfId="3251"/>
    <cellStyle name="Итог 2 10" xfId="3252"/>
    <cellStyle name="Итог 2 10 2" xfId="5195"/>
    <cellStyle name="Итог 2 10 3" xfId="10431"/>
    <cellStyle name="Итог 2 11" xfId="5194"/>
    <cellStyle name="Итог 2 12" xfId="8959"/>
    <cellStyle name="Итог 2 2" xfId="3253"/>
    <cellStyle name="Итог 2 2 2" xfId="3254"/>
    <cellStyle name="Итог 2 2 3" xfId="5196"/>
    <cellStyle name="Итог 2 2 4" xfId="8960"/>
    <cellStyle name="Итог 2 3" xfId="3255"/>
    <cellStyle name="Итог 2 3 2" xfId="5197"/>
    <cellStyle name="Итог 2 3 3" xfId="10433"/>
    <cellStyle name="Итог 2 4" xfId="3256"/>
    <cellStyle name="Итог 2 4 2" xfId="5198"/>
    <cellStyle name="Итог 2 4 3" xfId="10434"/>
    <cellStyle name="Итог 2 5" xfId="3257"/>
    <cellStyle name="Итог 2 5 2" xfId="5199"/>
    <cellStyle name="Итог 2 5 3" xfId="10435"/>
    <cellStyle name="Итог 2 6" xfId="3258"/>
    <cellStyle name="Итог 2 6 2" xfId="5200"/>
    <cellStyle name="Итог 2 6 3" xfId="10436"/>
    <cellStyle name="Итог 2 7" xfId="3259"/>
    <cellStyle name="Итог 2 7 2" xfId="5201"/>
    <cellStyle name="Итог 2 7 3" xfId="10437"/>
    <cellStyle name="Итог 2 8" xfId="3260"/>
    <cellStyle name="Итог 2 8 2" xfId="5202"/>
    <cellStyle name="Итог 2 8 3" xfId="10438"/>
    <cellStyle name="Итог 2 9" xfId="3261"/>
    <cellStyle name="Итог 2 9 2" xfId="5203"/>
    <cellStyle name="Итог 2 9 3" xfId="10439"/>
    <cellStyle name="Итог 2_46EE.2011(v1.0)" xfId="3262"/>
    <cellStyle name="Итог 3" xfId="3263"/>
    <cellStyle name="Итог 3 10" xfId="3264"/>
    <cellStyle name="Итог 3 10 2" xfId="5205"/>
    <cellStyle name="Итог 3 10 3" xfId="10441"/>
    <cellStyle name="Итог 3 11" xfId="3265"/>
    <cellStyle name="Итог 3 12" xfId="5204"/>
    <cellStyle name="Итог 3 13" xfId="8961"/>
    <cellStyle name="Итог 3 2" xfId="3266"/>
    <cellStyle name="Итог 3 2 2" xfId="5206"/>
    <cellStyle name="Итог 3 2 3" xfId="8962"/>
    <cellStyle name="Итог 3 3" xfId="3267"/>
    <cellStyle name="Итог 3 3 2" xfId="5207"/>
    <cellStyle name="Итог 3 3 3" xfId="10443"/>
    <cellStyle name="Итог 3 4" xfId="3268"/>
    <cellStyle name="Итог 3 4 2" xfId="5208"/>
    <cellStyle name="Итог 3 4 3" xfId="10444"/>
    <cellStyle name="Итог 3 5" xfId="3269"/>
    <cellStyle name="Итог 3 5 2" xfId="5209"/>
    <cellStyle name="Итог 3 5 3" xfId="10445"/>
    <cellStyle name="Итог 3 6" xfId="3270"/>
    <cellStyle name="Итог 3 6 2" xfId="5210"/>
    <cellStyle name="Итог 3 6 3" xfId="10446"/>
    <cellStyle name="Итог 3 7" xfId="3271"/>
    <cellStyle name="Итог 3 7 2" xfId="5211"/>
    <cellStyle name="Итог 3 7 3" xfId="10447"/>
    <cellStyle name="Итог 3 8" xfId="3272"/>
    <cellStyle name="Итог 3 8 2" xfId="5212"/>
    <cellStyle name="Итог 3 8 3" xfId="10448"/>
    <cellStyle name="Итог 3 9" xfId="3273"/>
    <cellStyle name="Итог 3 9 2" xfId="5213"/>
    <cellStyle name="Итог 3 9 3" xfId="10449"/>
    <cellStyle name="Итог 3_46EE.2011(v1.0)" xfId="3274"/>
    <cellStyle name="Итог 4" xfId="3275"/>
    <cellStyle name="Итог 4 2" xfId="3276"/>
    <cellStyle name="Итог 4_46EE.2011(v1.0)" xfId="3277"/>
    <cellStyle name="Итог 5" xfId="3278"/>
    <cellStyle name="Итог 5 2" xfId="3279"/>
    <cellStyle name="Итог 5_46EE.2011(v1.0)" xfId="3280"/>
    <cellStyle name="Итог 6" xfId="3281"/>
    <cellStyle name="Итог 6 2" xfId="3282"/>
    <cellStyle name="Итог 6_46EE.2011(v1.0)" xfId="3283"/>
    <cellStyle name="Итог 7" xfId="3284"/>
    <cellStyle name="Итог 7 2" xfId="3285"/>
    <cellStyle name="Итог 7_46EE.2011(v1.0)" xfId="3286"/>
    <cellStyle name="Итог 8" xfId="3287"/>
    <cellStyle name="Итог 8 2" xfId="3288"/>
    <cellStyle name="Итог 8_46EE.2011(v1.0)" xfId="3289"/>
    <cellStyle name="Итог 9" xfId="3290"/>
    <cellStyle name="Итог 9 2" xfId="3291"/>
    <cellStyle name="Итог 9_46EE.2011(v1.0)" xfId="3292"/>
    <cellStyle name="Итого" xfId="3293"/>
    <cellStyle name="ИТОГОВЫЙ" xfId="3294"/>
    <cellStyle name="ИТОГОВЫЙ 2" xfId="3295"/>
    <cellStyle name="ИТОГОВЫЙ 3" xfId="3296"/>
    <cellStyle name="ИТОГОВЫЙ 4" xfId="3297"/>
    <cellStyle name="ИТОГОВЫЙ 5" xfId="3298"/>
    <cellStyle name="ИТОГОВЫЙ 6" xfId="3299"/>
    <cellStyle name="ИТОГОВЫЙ 7" xfId="3300"/>
    <cellStyle name="ИТОГОВЫЙ 8" xfId="3301"/>
    <cellStyle name="ИТОГОВЫЙ 9" xfId="3302"/>
    <cellStyle name="ИТОГОВЫЙ_1" xfId="3303"/>
    <cellStyle name="Контрольная ячейка 10" xfId="3304"/>
    <cellStyle name="Контрольная ячейка 11" xfId="5214"/>
    <cellStyle name="Контрольная ячейка 12" xfId="8963"/>
    <cellStyle name="Контрольная ячейка 2" xfId="3305"/>
    <cellStyle name="Контрольная ячейка 2 10" xfId="3306"/>
    <cellStyle name="Контрольная ячейка 2 10 2" xfId="5216"/>
    <cellStyle name="Контрольная ячейка 2 10 3" xfId="10452"/>
    <cellStyle name="Контрольная ячейка 2 11" xfId="5215"/>
    <cellStyle name="Контрольная ячейка 2 12" xfId="8964"/>
    <cellStyle name="Контрольная ячейка 2 2" xfId="3307"/>
    <cellStyle name="Контрольная ячейка 2 2 2" xfId="3308"/>
    <cellStyle name="Контрольная ячейка 2 2 3" xfId="5217"/>
    <cellStyle name="Контрольная ячейка 2 2 4" xfId="8965"/>
    <cellStyle name="Контрольная ячейка 2 3" xfId="3309"/>
    <cellStyle name="Контрольная ячейка 2 3 2" xfId="5218"/>
    <cellStyle name="Контрольная ячейка 2 3 3" xfId="10454"/>
    <cellStyle name="Контрольная ячейка 2 4" xfId="3310"/>
    <cellStyle name="Контрольная ячейка 2 4 2" xfId="5219"/>
    <cellStyle name="Контрольная ячейка 2 4 3" xfId="10455"/>
    <cellStyle name="Контрольная ячейка 2 5" xfId="3311"/>
    <cellStyle name="Контрольная ячейка 2 5 2" xfId="5220"/>
    <cellStyle name="Контрольная ячейка 2 5 3" xfId="10456"/>
    <cellStyle name="Контрольная ячейка 2 6" xfId="3312"/>
    <cellStyle name="Контрольная ячейка 2 6 2" xfId="5221"/>
    <cellStyle name="Контрольная ячейка 2 6 3" xfId="10457"/>
    <cellStyle name="Контрольная ячейка 2 7" xfId="3313"/>
    <cellStyle name="Контрольная ячейка 2 7 2" xfId="5222"/>
    <cellStyle name="Контрольная ячейка 2 7 3" xfId="10458"/>
    <cellStyle name="Контрольная ячейка 2 8" xfId="3314"/>
    <cellStyle name="Контрольная ячейка 2 8 2" xfId="5223"/>
    <cellStyle name="Контрольная ячейка 2 8 3" xfId="10459"/>
    <cellStyle name="Контрольная ячейка 2 9" xfId="3315"/>
    <cellStyle name="Контрольная ячейка 2 9 2" xfId="5224"/>
    <cellStyle name="Контрольная ячейка 2 9 3" xfId="10460"/>
    <cellStyle name="Контрольная ячейка 2_46EE.2011(v1.0)" xfId="3316"/>
    <cellStyle name="Контрольная ячейка 3" xfId="3317"/>
    <cellStyle name="Контрольная ячейка 3 10" xfId="3318"/>
    <cellStyle name="Контрольная ячейка 3 10 2" xfId="5226"/>
    <cellStyle name="Контрольная ячейка 3 10 3" xfId="10462"/>
    <cellStyle name="Контрольная ячейка 3 11" xfId="3319"/>
    <cellStyle name="Контрольная ячейка 3 12" xfId="5225"/>
    <cellStyle name="Контрольная ячейка 3 13" xfId="8966"/>
    <cellStyle name="Контрольная ячейка 3 2" xfId="3320"/>
    <cellStyle name="Контрольная ячейка 3 2 2" xfId="5227"/>
    <cellStyle name="Контрольная ячейка 3 2 3" xfId="8967"/>
    <cellStyle name="Контрольная ячейка 3 3" xfId="3321"/>
    <cellStyle name="Контрольная ячейка 3 3 2" xfId="5228"/>
    <cellStyle name="Контрольная ячейка 3 3 3" xfId="10464"/>
    <cellStyle name="Контрольная ячейка 3 4" xfId="3322"/>
    <cellStyle name="Контрольная ячейка 3 4 2" xfId="5229"/>
    <cellStyle name="Контрольная ячейка 3 4 3" xfId="10465"/>
    <cellStyle name="Контрольная ячейка 3 5" xfId="3323"/>
    <cellStyle name="Контрольная ячейка 3 5 2" xfId="5230"/>
    <cellStyle name="Контрольная ячейка 3 5 3" xfId="10466"/>
    <cellStyle name="Контрольная ячейка 3 6" xfId="3324"/>
    <cellStyle name="Контрольная ячейка 3 6 2" xfId="5231"/>
    <cellStyle name="Контрольная ячейка 3 6 3" xfId="10467"/>
    <cellStyle name="Контрольная ячейка 3 7" xfId="3325"/>
    <cellStyle name="Контрольная ячейка 3 7 2" xfId="5232"/>
    <cellStyle name="Контрольная ячейка 3 7 3" xfId="10468"/>
    <cellStyle name="Контрольная ячейка 3 8" xfId="3326"/>
    <cellStyle name="Контрольная ячейка 3 8 2" xfId="5233"/>
    <cellStyle name="Контрольная ячейка 3 8 3" xfId="10469"/>
    <cellStyle name="Контрольная ячейка 3 9" xfId="3327"/>
    <cellStyle name="Контрольная ячейка 3 9 2" xfId="5234"/>
    <cellStyle name="Контрольная ячейка 3 9 3" xfId="10470"/>
    <cellStyle name="Контрольная ячейка 3_46EE.2011(v1.0)" xfId="3328"/>
    <cellStyle name="Контрольная ячейка 4" xfId="3329"/>
    <cellStyle name="Контрольная ячейка 4 2" xfId="3330"/>
    <cellStyle name="Контрольная ячейка 4 3" xfId="8968"/>
    <cellStyle name="Контрольная ячейка 4 4" xfId="9691"/>
    <cellStyle name="Контрольная ячейка 4_46EE.2011(v1.0)" xfId="3331"/>
    <cellStyle name="Контрольная ячейка 5" xfId="3332"/>
    <cellStyle name="Контрольная ячейка 5 2" xfId="3333"/>
    <cellStyle name="Контрольная ячейка 5_46EE.2011(v1.0)" xfId="3334"/>
    <cellStyle name="Контрольная ячейка 6" xfId="3335"/>
    <cellStyle name="Контрольная ячейка 6 2" xfId="3336"/>
    <cellStyle name="Контрольная ячейка 6_46EE.2011(v1.0)" xfId="3337"/>
    <cellStyle name="Контрольная ячейка 7" xfId="3338"/>
    <cellStyle name="Контрольная ячейка 7 2" xfId="3339"/>
    <cellStyle name="Контрольная ячейка 7_46EE.2011(v1.0)" xfId="3340"/>
    <cellStyle name="Контрольная ячейка 8" xfId="3341"/>
    <cellStyle name="Контрольная ячейка 8 2" xfId="3342"/>
    <cellStyle name="Контрольная ячейка 8_46EE.2011(v1.0)" xfId="3343"/>
    <cellStyle name="Контрольная ячейка 9" xfId="3344"/>
    <cellStyle name="Контрольная ячейка 9 2" xfId="3345"/>
    <cellStyle name="Контрольная ячейка 9_46EE.2011(v1.0)" xfId="3346"/>
    <cellStyle name="Миша (бланки отчетности)" xfId="3347"/>
    <cellStyle name="Мои наименования показателей" xfId="3348"/>
    <cellStyle name="Мои наименования показателей 2" xfId="3349"/>
    <cellStyle name="Мои наименования показателей 2 2" xfId="3350"/>
    <cellStyle name="Мои наименования показателей 2 3" xfId="3351"/>
    <cellStyle name="Мои наименования показателей 2 4" xfId="3352"/>
    <cellStyle name="Мои наименования показателей 2 5" xfId="3353"/>
    <cellStyle name="Мои наименования показателей 2 6" xfId="3354"/>
    <cellStyle name="Мои наименования показателей 2 7" xfId="3355"/>
    <cellStyle name="Мои наименования показателей 2 8" xfId="3356"/>
    <cellStyle name="Мои наименования показателей 2 9" xfId="3357"/>
    <cellStyle name="Мои наименования показателей 2_1" xfId="3358"/>
    <cellStyle name="Мои наименования показателей 3" xfId="3359"/>
    <cellStyle name="Мои наименования показателей 3 2" xfId="3360"/>
    <cellStyle name="Мои наименования показателей 3 3" xfId="3361"/>
    <cellStyle name="Мои наименования показателей 3 4" xfId="3362"/>
    <cellStyle name="Мои наименования показателей 3 5" xfId="3363"/>
    <cellStyle name="Мои наименования показателей 3 6" xfId="3364"/>
    <cellStyle name="Мои наименования показателей 3 7" xfId="3365"/>
    <cellStyle name="Мои наименования показателей 3 8" xfId="3366"/>
    <cellStyle name="Мои наименования показателей 3 9" xfId="3367"/>
    <cellStyle name="Мои наименования показателей 3_1" xfId="3368"/>
    <cellStyle name="Мои наименования показателей 4" xfId="3369"/>
    <cellStyle name="Мои наименования показателей 4 2" xfId="3370"/>
    <cellStyle name="Мои наименования показателей 4 3" xfId="3371"/>
    <cellStyle name="Мои наименования показателей 4 4" xfId="3372"/>
    <cellStyle name="Мои наименования показателей 4 5" xfId="3373"/>
    <cellStyle name="Мои наименования показателей 4 6" xfId="3374"/>
    <cellStyle name="Мои наименования показателей 4 7" xfId="3375"/>
    <cellStyle name="Мои наименования показателей 4 8" xfId="3376"/>
    <cellStyle name="Мои наименования показателей 4 9" xfId="3377"/>
    <cellStyle name="Мои наименования показателей 4_1" xfId="3378"/>
    <cellStyle name="Мои наименования показателей 5" xfId="3379"/>
    <cellStyle name="Мои наименования показателей 5 2" xfId="3380"/>
    <cellStyle name="Мои наименования показателей 5 3" xfId="3381"/>
    <cellStyle name="Мои наименования показателей 5 4" xfId="3382"/>
    <cellStyle name="Мои наименования показателей 5 5" xfId="3383"/>
    <cellStyle name="Мои наименования показателей 5 6" xfId="3384"/>
    <cellStyle name="Мои наименования показателей 5 7" xfId="3385"/>
    <cellStyle name="Мои наименования показателей 5 8" xfId="3386"/>
    <cellStyle name="Мои наименования показателей 5 9" xfId="3387"/>
    <cellStyle name="Мои наименования показателей 5_1" xfId="3388"/>
    <cellStyle name="Мои наименования показателей 6" xfId="3389"/>
    <cellStyle name="Мои наименования показателей 6 2" xfId="3390"/>
    <cellStyle name="Мои наименования показателей 6 3" xfId="3391"/>
    <cellStyle name="Мои наименования показателей 6_46EE.2011(v1.0)" xfId="3392"/>
    <cellStyle name="Мои наименования показателей 7" xfId="3393"/>
    <cellStyle name="Мои наименования показателей 7 2" xfId="3394"/>
    <cellStyle name="Мои наименования показателей 7 3" xfId="3395"/>
    <cellStyle name="Мои наименования показателей 7_46EE.2011(v1.0)" xfId="3396"/>
    <cellStyle name="Мои наименования показателей 8" xfId="3397"/>
    <cellStyle name="Мои наименования показателей 8 2" xfId="3398"/>
    <cellStyle name="Мои наименования показателей 8 3" xfId="3399"/>
    <cellStyle name="Мои наименования показателей 8_46EE.2011(v1.0)" xfId="3400"/>
    <cellStyle name="Мои наименования показателей_46EE.2011" xfId="3401"/>
    <cellStyle name="Мой заголовок" xfId="3402"/>
    <cellStyle name="Мой заголовок листа" xfId="3403"/>
    <cellStyle name="Мой заголовок листа 2" xfId="3404"/>
    <cellStyle name="Мой заголовок_Новая инструкция1_фст" xfId="3405"/>
    <cellStyle name="назв фил" xfId="3406"/>
    <cellStyle name="Название 10" xfId="3407"/>
    <cellStyle name="Название 11" xfId="5235"/>
    <cellStyle name="Название 12" xfId="8969"/>
    <cellStyle name="Название 2" xfId="3408"/>
    <cellStyle name="Название 2 10" xfId="3409"/>
    <cellStyle name="Название 2 10 2" xfId="5237"/>
    <cellStyle name="Название 2 10 3" xfId="10473"/>
    <cellStyle name="Название 2 11" xfId="5236"/>
    <cellStyle name="Название 2 12" xfId="8970"/>
    <cellStyle name="Название 2 2" xfId="3410"/>
    <cellStyle name="Название 2 2 2" xfId="5238"/>
    <cellStyle name="Название 2 2 3" xfId="8971"/>
    <cellStyle name="Название 2 3" xfId="3411"/>
    <cellStyle name="Название 2 3 2" xfId="5239"/>
    <cellStyle name="Название 2 3 3" xfId="10475"/>
    <cellStyle name="Название 2 4" xfId="3412"/>
    <cellStyle name="Название 2 4 2" xfId="5240"/>
    <cellStyle name="Название 2 4 3" xfId="10476"/>
    <cellStyle name="Название 2 5" xfId="3413"/>
    <cellStyle name="Название 2 5 2" xfId="5241"/>
    <cellStyle name="Название 2 5 3" xfId="10477"/>
    <cellStyle name="Название 2 6" xfId="3414"/>
    <cellStyle name="Название 2 6 2" xfId="5242"/>
    <cellStyle name="Название 2 6 3" xfId="10478"/>
    <cellStyle name="Название 2 7" xfId="3415"/>
    <cellStyle name="Название 2 7 2" xfId="5243"/>
    <cellStyle name="Название 2 7 3" xfId="10479"/>
    <cellStyle name="Название 2 8" xfId="3416"/>
    <cellStyle name="Название 2 8 2" xfId="5244"/>
    <cellStyle name="Название 2 8 3" xfId="10480"/>
    <cellStyle name="Название 2 9" xfId="3417"/>
    <cellStyle name="Название 2 9 2" xfId="5245"/>
    <cellStyle name="Название 2 9 3" xfId="10481"/>
    <cellStyle name="Название 3" xfId="3418"/>
    <cellStyle name="Название 3 10" xfId="3419"/>
    <cellStyle name="Название 3 10 2" xfId="5247"/>
    <cellStyle name="Название 3 10 3" xfId="10483"/>
    <cellStyle name="Название 3 11" xfId="5246"/>
    <cellStyle name="Название 3 12" xfId="8972"/>
    <cellStyle name="Название 3 2" xfId="3420"/>
    <cellStyle name="Название 3 2 2" xfId="5248"/>
    <cellStyle name="Название 3 2 3" xfId="8973"/>
    <cellStyle name="Название 3 3" xfId="3421"/>
    <cellStyle name="Название 3 3 2" xfId="5249"/>
    <cellStyle name="Название 3 3 3" xfId="10485"/>
    <cellStyle name="Название 3 4" xfId="3422"/>
    <cellStyle name="Название 3 4 2" xfId="5250"/>
    <cellStyle name="Название 3 4 3" xfId="10486"/>
    <cellStyle name="Название 3 5" xfId="3423"/>
    <cellStyle name="Название 3 5 2" xfId="5251"/>
    <cellStyle name="Название 3 5 3" xfId="10487"/>
    <cellStyle name="Название 3 6" xfId="3424"/>
    <cellStyle name="Название 3 6 2" xfId="5252"/>
    <cellStyle name="Название 3 6 3" xfId="10488"/>
    <cellStyle name="Название 3 7" xfId="3425"/>
    <cellStyle name="Название 3 7 2" xfId="5253"/>
    <cellStyle name="Название 3 7 3" xfId="10489"/>
    <cellStyle name="Название 3 8" xfId="3426"/>
    <cellStyle name="Название 3 8 2" xfId="5254"/>
    <cellStyle name="Название 3 8 3" xfId="10490"/>
    <cellStyle name="Название 3 9" xfId="3427"/>
    <cellStyle name="Название 3 9 2" xfId="5255"/>
    <cellStyle name="Название 3 9 3" xfId="10491"/>
    <cellStyle name="Название 4" xfId="3428"/>
    <cellStyle name="Название 4 2" xfId="3429"/>
    <cellStyle name="Название 5" xfId="3430"/>
    <cellStyle name="Название 5 2" xfId="3431"/>
    <cellStyle name="Название 6" xfId="3432"/>
    <cellStyle name="Название 6 2" xfId="3433"/>
    <cellStyle name="Название 7" xfId="3434"/>
    <cellStyle name="Название 7 2" xfId="3435"/>
    <cellStyle name="Название 8" xfId="3436"/>
    <cellStyle name="Название 8 2" xfId="3437"/>
    <cellStyle name="Название 9" xfId="3438"/>
    <cellStyle name="Название 9 2" xfId="3439"/>
    <cellStyle name="Невидимый" xfId="3440"/>
    <cellStyle name="Нейтральный 10" xfId="3441"/>
    <cellStyle name="Нейтральный 11" xfId="5256"/>
    <cellStyle name="Нейтральный 12" xfId="8974"/>
    <cellStyle name="Нейтральный 2" xfId="3442"/>
    <cellStyle name="Нейтральный 2 10" xfId="3443"/>
    <cellStyle name="Нейтральный 2 10 2" xfId="5258"/>
    <cellStyle name="Нейтральный 2 10 3" xfId="10494"/>
    <cellStyle name="Нейтральный 2 11" xfId="5257"/>
    <cellStyle name="Нейтральный 2 12" xfId="8975"/>
    <cellStyle name="Нейтральный 2 2" xfId="3444"/>
    <cellStyle name="Нейтральный 2 2 2" xfId="3445"/>
    <cellStyle name="Нейтральный 2 2 3" xfId="5259"/>
    <cellStyle name="Нейтральный 2 2 4" xfId="8976"/>
    <cellStyle name="Нейтральный 2 3" xfId="3446"/>
    <cellStyle name="Нейтральный 2 3 2" xfId="5260"/>
    <cellStyle name="Нейтральный 2 3 3" xfId="10496"/>
    <cellStyle name="Нейтральный 2 4" xfId="3447"/>
    <cellStyle name="Нейтральный 2 4 2" xfId="5261"/>
    <cellStyle name="Нейтральный 2 4 3" xfId="10497"/>
    <cellStyle name="Нейтральный 2 5" xfId="3448"/>
    <cellStyle name="Нейтральный 2 5 2" xfId="5262"/>
    <cellStyle name="Нейтральный 2 5 3" xfId="10498"/>
    <cellStyle name="Нейтральный 2 6" xfId="3449"/>
    <cellStyle name="Нейтральный 2 6 2" xfId="5263"/>
    <cellStyle name="Нейтральный 2 6 3" xfId="10499"/>
    <cellStyle name="Нейтральный 2 7" xfId="3450"/>
    <cellStyle name="Нейтральный 2 7 2" xfId="5264"/>
    <cellStyle name="Нейтральный 2 7 3" xfId="10500"/>
    <cellStyle name="Нейтральный 2 8" xfId="3451"/>
    <cellStyle name="Нейтральный 2 8 2" xfId="5265"/>
    <cellStyle name="Нейтральный 2 8 3" xfId="10501"/>
    <cellStyle name="Нейтральный 2 9" xfId="3452"/>
    <cellStyle name="Нейтральный 2 9 2" xfId="5266"/>
    <cellStyle name="Нейтральный 2 9 3" xfId="10502"/>
    <cellStyle name="Нейтральный 2_МФ тепловой баланс 2015 дубль 3" xfId="3453"/>
    <cellStyle name="Нейтральный 3" xfId="3454"/>
    <cellStyle name="Нейтральный 3 10" xfId="3455"/>
    <cellStyle name="Нейтральный 3 10 2" xfId="5268"/>
    <cellStyle name="Нейтральный 3 10 3" xfId="10504"/>
    <cellStyle name="Нейтральный 3 11" xfId="3456"/>
    <cellStyle name="Нейтральный 3 12" xfId="5267"/>
    <cellStyle name="Нейтральный 3 13" xfId="8977"/>
    <cellStyle name="Нейтральный 3 2" xfId="3457"/>
    <cellStyle name="Нейтральный 3 2 2" xfId="5269"/>
    <cellStyle name="Нейтральный 3 2 3" xfId="8978"/>
    <cellStyle name="Нейтральный 3 3" xfId="3458"/>
    <cellStyle name="Нейтральный 3 3 2" xfId="5270"/>
    <cellStyle name="Нейтральный 3 3 3" xfId="10506"/>
    <cellStyle name="Нейтральный 3 4" xfId="3459"/>
    <cellStyle name="Нейтральный 3 4 2" xfId="5271"/>
    <cellStyle name="Нейтральный 3 4 3" xfId="10507"/>
    <cellStyle name="Нейтральный 3 5" xfId="3460"/>
    <cellStyle name="Нейтральный 3 5 2" xfId="5272"/>
    <cellStyle name="Нейтральный 3 5 3" xfId="10508"/>
    <cellStyle name="Нейтральный 3 6" xfId="3461"/>
    <cellStyle name="Нейтральный 3 6 2" xfId="5273"/>
    <cellStyle name="Нейтральный 3 6 3" xfId="10509"/>
    <cellStyle name="Нейтральный 3 7" xfId="3462"/>
    <cellStyle name="Нейтральный 3 7 2" xfId="5274"/>
    <cellStyle name="Нейтральный 3 7 3" xfId="10510"/>
    <cellStyle name="Нейтральный 3 8" xfId="3463"/>
    <cellStyle name="Нейтральный 3 8 2" xfId="5275"/>
    <cellStyle name="Нейтральный 3 8 3" xfId="10511"/>
    <cellStyle name="Нейтральный 3 9" xfId="3464"/>
    <cellStyle name="Нейтральный 3 9 2" xfId="5276"/>
    <cellStyle name="Нейтральный 3 9 3" xfId="10512"/>
    <cellStyle name="Нейтральный 3_МФ тепловой баланс 2015 дубль 3" xfId="3465"/>
    <cellStyle name="Нейтральный 4" xfId="3466"/>
    <cellStyle name="Нейтральный 4 2" xfId="3467"/>
    <cellStyle name="Нейтральный 4_МФ тепловой баланс 2015 дубль 3" xfId="3468"/>
    <cellStyle name="Нейтральный 5" xfId="3469"/>
    <cellStyle name="Нейтральный 5 2" xfId="3470"/>
    <cellStyle name="Нейтральный 5_МФ тепловой баланс 2015 дубль 3" xfId="3471"/>
    <cellStyle name="Нейтральный 6" xfId="3472"/>
    <cellStyle name="Нейтральный 6 2" xfId="3473"/>
    <cellStyle name="Нейтральный 6_МФ тепловой баланс 2015 дубль 3" xfId="3474"/>
    <cellStyle name="Нейтральный 7" xfId="3475"/>
    <cellStyle name="Нейтральный 7 2" xfId="3476"/>
    <cellStyle name="Нейтральный 7_МФ тепловой баланс 2015 дубль 3" xfId="3477"/>
    <cellStyle name="Нейтральный 8" xfId="3478"/>
    <cellStyle name="Нейтральный 8 2" xfId="3479"/>
    <cellStyle name="Нейтральный 9" xfId="3480"/>
    <cellStyle name="Нейтральный 9 2" xfId="3481"/>
    <cellStyle name="Низ1" xfId="3482"/>
    <cellStyle name="Низ2" xfId="3483"/>
    <cellStyle name="Обычный" xfId="0" builtinId="0"/>
    <cellStyle name="Обычный 10" xfId="2"/>
    <cellStyle name="Обычный 10 2" xfId="3484"/>
    <cellStyle name="Обычный 10 2 2" xfId="3485"/>
    <cellStyle name="Обычный 10 2 2 2" xfId="3486"/>
    <cellStyle name="Обычный 10 2 3" xfId="3487"/>
    <cellStyle name="Обычный 10 2 4" xfId="3488"/>
    <cellStyle name="Обычный 10 2 4 2" xfId="4"/>
    <cellStyle name="Обычный 10 2 5" xfId="3489"/>
    <cellStyle name="Обычный 10 2 6" xfId="8980"/>
    <cellStyle name="Обычный 10 3" xfId="3490"/>
    <cellStyle name="Обычный 10 3 2" xfId="3491"/>
    <cellStyle name="Обычный 10 4" xfId="3492"/>
    <cellStyle name="Обычный 10 5" xfId="3493"/>
    <cellStyle name="Обычный 10 6" xfId="3494"/>
    <cellStyle name="Обычный 10 6 2" xfId="3495"/>
    <cellStyle name="Обычный 10 7" xfId="3496"/>
    <cellStyle name="Обычный 10 8" xfId="8979"/>
    <cellStyle name="Обычный 11" xfId="3497"/>
    <cellStyle name="Обычный 11 2" xfId="3498"/>
    <cellStyle name="Обычный 11 3" xfId="3499"/>
    <cellStyle name="Обычный 11 4" xfId="3500"/>
    <cellStyle name="Обычный 11 4 2" xfId="3501"/>
    <cellStyle name="Обычный 11 5" xfId="3502"/>
    <cellStyle name="Обычный 11 5 2" xfId="3503"/>
    <cellStyle name="Обычный 11 6" xfId="3504"/>
    <cellStyle name="Обычный 11 7" xfId="3505"/>
    <cellStyle name="Обычный 11 8" xfId="3506"/>
    <cellStyle name="Обычный 11_46EE.2011(v1.2)" xfId="3507"/>
    <cellStyle name="Обычный 12" xfId="3508"/>
    <cellStyle name="Обычный 12 2" xfId="3509"/>
    <cellStyle name="Обычный 12 2 2" xfId="3510"/>
    <cellStyle name="Обычный 12 2 2 2" xfId="3511"/>
    <cellStyle name="Обычный 12 2 3" xfId="3512"/>
    <cellStyle name="Обычный 12 3" xfId="3513"/>
    <cellStyle name="Обычный 12 3 2" xfId="3514"/>
    <cellStyle name="Обычный 12 3 2 2" xfId="3515"/>
    <cellStyle name="Обычный 12 4" xfId="3516"/>
    <cellStyle name="Обычный 12 5" xfId="3517"/>
    <cellStyle name="Обычный 12 5 2" xfId="3518"/>
    <cellStyle name="Обычный 12 5 2 2" xfId="3519"/>
    <cellStyle name="Обычный 12 5 3" xfId="3520"/>
    <cellStyle name="Обычный 12 6" xfId="3521"/>
    <cellStyle name="Обычный 13" xfId="3522"/>
    <cellStyle name="Обычный 13 2" xfId="3523"/>
    <cellStyle name="Обычный 14" xfId="3524"/>
    <cellStyle name="Обычный 14 2" xfId="3525"/>
    <cellStyle name="Обычный 15" xfId="3526"/>
    <cellStyle name="Обычный 15 2" xfId="3527"/>
    <cellStyle name="Обычный 15 2 2" xfId="3528"/>
    <cellStyle name="Обычный 15 3" xfId="3529"/>
    <cellStyle name="Обычный 16" xfId="3530"/>
    <cellStyle name="Обычный 16 2" xfId="3531"/>
    <cellStyle name="Обычный 16 3" xfId="3532"/>
    <cellStyle name="Обычный 17" xfId="3533"/>
    <cellStyle name="Обычный 17 2" xfId="3534"/>
    <cellStyle name="Обычный 17 3" xfId="3535"/>
    <cellStyle name="Обычный 18" xfId="3536"/>
    <cellStyle name="Обычный 18 2" xfId="3537"/>
    <cellStyle name="Обычный 19" xfId="4507"/>
    <cellStyle name="Обычный 19 2" xfId="3538"/>
    <cellStyle name="Обычный 2" xfId="3"/>
    <cellStyle name="Обычный 2 10" xfId="3539"/>
    <cellStyle name="Обычный 2 10 2" xfId="3540"/>
    <cellStyle name="Обычный 2 10 3" xfId="3541"/>
    <cellStyle name="Обычный 2 10 4" xfId="5279"/>
    <cellStyle name="Обычный 2 11" xfId="3542"/>
    <cellStyle name="Обычный 2 11 2" xfId="3543"/>
    <cellStyle name="Обычный 2 11 3" xfId="5280"/>
    <cellStyle name="Обычный 2 12" xfId="3544"/>
    <cellStyle name="Обычный 2 12 2" xfId="3545"/>
    <cellStyle name="Обычный 2 12 3" xfId="5281"/>
    <cellStyle name="Обычный 2 13" xfId="3546"/>
    <cellStyle name="Обычный 2 13 2" xfId="3547"/>
    <cellStyle name="Обычный 2 13 3" xfId="5282"/>
    <cellStyle name="Обычный 2 14" xfId="3548"/>
    <cellStyle name="Обычный 2 15" xfId="3549"/>
    <cellStyle name="Обычный 2 16" xfId="3550"/>
    <cellStyle name="Обычный 2 17" xfId="4518"/>
    <cellStyle name="Обычный 2 18" xfId="4521"/>
    <cellStyle name="Обычный 2 2" xfId="3551"/>
    <cellStyle name="Обычный 2 2 2" xfId="3552"/>
    <cellStyle name="Обычный 2 2 2 2" xfId="3553"/>
    <cellStyle name="Обычный 2 2 3" xfId="3554"/>
    <cellStyle name="Обычный 2 2 4" xfId="3555"/>
    <cellStyle name="Обычный 2 2 4 2" xfId="3556"/>
    <cellStyle name="Обычный 2 2 5" xfId="3557"/>
    <cellStyle name="Обычный 2 2 6" xfId="3558"/>
    <cellStyle name="Обычный 2 2 7" xfId="3559"/>
    <cellStyle name="Обычный 2 2 8" xfId="3560"/>
    <cellStyle name="Обычный 2 2 9" xfId="4522"/>
    <cellStyle name="Обычный 2 2_2014 АрхТепло Производственная" xfId="3561"/>
    <cellStyle name="Обычный 2 3" xfId="3562"/>
    <cellStyle name="Обычный 2 3 2" xfId="3563"/>
    <cellStyle name="Обычный 2 3 3" xfId="3564"/>
    <cellStyle name="Обычный 2 3 3 2" xfId="3565"/>
    <cellStyle name="Обычный 2 3 4" xfId="3566"/>
    <cellStyle name="Обычный 2 3 5" xfId="3567"/>
    <cellStyle name="Обычный 2 3 5 2" xfId="3568"/>
    <cellStyle name="Обычный 2 3 6" xfId="3569"/>
    <cellStyle name="Обычный 2 3 7" xfId="5284"/>
    <cellStyle name="Обычный 2 3_46EE.2011(v1.0)" xfId="3570"/>
    <cellStyle name="Обычный 2 4" xfId="3571"/>
    <cellStyle name="Обычный 2 4 2" xfId="3572"/>
    <cellStyle name="Обычный 2 4 2 2" xfId="3573"/>
    <cellStyle name="Обычный 2 4 2 2 2" xfId="3574"/>
    <cellStyle name="Обычный 2 4 3" xfId="3575"/>
    <cellStyle name="Обычный 2 4 3 2" xfId="3576"/>
    <cellStyle name="Обычный 2 4 4" xfId="3577"/>
    <cellStyle name="Обычный 2 4 5" xfId="5285"/>
    <cellStyle name="Обычный 2 4_46EE.2011(v1.0)" xfId="3578"/>
    <cellStyle name="Обычный 2 5" xfId="3579"/>
    <cellStyle name="Обычный 2 5 2" xfId="3580"/>
    <cellStyle name="Обычный 2 5 2 2" xfId="3581"/>
    <cellStyle name="Обычный 2 5 3" xfId="3582"/>
    <cellStyle name="Обычный 2 5 3 2" xfId="3583"/>
    <cellStyle name="Обычный 2 5 4" xfId="3584"/>
    <cellStyle name="Обычный 2 5 5" xfId="3585"/>
    <cellStyle name="Обычный 2 5 6" xfId="5286"/>
    <cellStyle name="Обычный 2 5_46EE.2011(v1.0)" xfId="3586"/>
    <cellStyle name="Обычный 2 6" xfId="3587"/>
    <cellStyle name="Обычный 2 6 2" xfId="3588"/>
    <cellStyle name="Обычный 2 6 2 2" xfId="3589"/>
    <cellStyle name="Обычный 2 6 2 2 2" xfId="3590"/>
    <cellStyle name="Обычный 2 6 3" xfId="3591"/>
    <cellStyle name="Обычный 2 6 3 2" xfId="3592"/>
    <cellStyle name="Обычный 2 6 4" xfId="5287"/>
    <cellStyle name="Обычный 2 6_46EE.2011(v1.0)" xfId="3593"/>
    <cellStyle name="Обычный 2 7" xfId="3594"/>
    <cellStyle name="Обычный 2 7 2" xfId="3595"/>
    <cellStyle name="Обычный 2 7 2 2" xfId="3596"/>
    <cellStyle name="Обычный 2 7 3" xfId="3597"/>
    <cellStyle name="Обычный 2 7 4" xfId="5288"/>
    <cellStyle name="Обычный 2 8" xfId="3598"/>
    <cellStyle name="Обычный 2 8 2" xfId="3599"/>
    <cellStyle name="Обычный 2 8 3" xfId="5289"/>
    <cellStyle name="Обычный 2 9" xfId="3600"/>
    <cellStyle name="Обычный 2 9 2" xfId="3601"/>
    <cellStyle name="Обычный 2 9 3" xfId="5290"/>
    <cellStyle name="Обычный 2___Тариф ТЭ 2012 Мезенский филиал 26.04.11" xfId="3602"/>
    <cellStyle name="Обычный 20" xfId="3603"/>
    <cellStyle name="Обычный 20 2" xfId="3604"/>
    <cellStyle name="Обычный 20 3" xfId="3605"/>
    <cellStyle name="Обычный 21" xfId="3606"/>
    <cellStyle name="Обычный 21 2" xfId="3607"/>
    <cellStyle name="Обычный 21 3" xfId="3608"/>
    <cellStyle name="Обычный 22" xfId="3609"/>
    <cellStyle name="Обычный 22 2" xfId="3610"/>
    <cellStyle name="Обычный 22 3" xfId="3611"/>
    <cellStyle name="Обычный 23" xfId="3612"/>
    <cellStyle name="Обычный 23 2" xfId="3613"/>
    <cellStyle name="Обычный 24" xfId="3614"/>
    <cellStyle name="Обычный 24 2" xfId="3615"/>
    <cellStyle name="Обычный 25" xfId="4509"/>
    <cellStyle name="Обычный 25 2" xfId="4517"/>
    <cellStyle name="Обычный 26" xfId="4514"/>
    <cellStyle name="Обычный 26 2" xfId="4519"/>
    <cellStyle name="Обычный 27" xfId="3616"/>
    <cellStyle name="Обычный 28" xfId="4515"/>
    <cellStyle name="Обычный 29" xfId="4516"/>
    <cellStyle name="Обычный 29 2" xfId="4520"/>
    <cellStyle name="Обычный 3" xfId="3617"/>
    <cellStyle name="Обычный 3 10" xfId="5291"/>
    <cellStyle name="Обычный 3 2" xfId="3618"/>
    <cellStyle name="Обычный 3 2 2" xfId="3619"/>
    <cellStyle name="Обычный 3 2 3" xfId="3620"/>
    <cellStyle name="Обычный 3 2 4" xfId="3621"/>
    <cellStyle name="Обычный 3 2 5" xfId="5292"/>
    <cellStyle name="Обычный 3 3" xfId="3622"/>
    <cellStyle name="Обычный 3 3 2" xfId="3623"/>
    <cellStyle name="Обычный 3 3 2 2" xfId="3624"/>
    <cellStyle name="Обычный 3 3 2 3" xfId="3625"/>
    <cellStyle name="Обычный 3 3 3" xfId="3626"/>
    <cellStyle name="Обычный 3 3 4" xfId="3627"/>
    <cellStyle name="Обычный 3 3 5" xfId="5293"/>
    <cellStyle name="Обычный 3 4" xfId="3628"/>
    <cellStyle name="Обычный 3 4 2" xfId="3629"/>
    <cellStyle name="Обычный 3 4 3" xfId="3630"/>
    <cellStyle name="Обычный 3 4 4" xfId="5294"/>
    <cellStyle name="Обычный 3 5" xfId="3631"/>
    <cellStyle name="Обычный 3 5 2" xfId="3632"/>
    <cellStyle name="Обычный 3 5 3" xfId="5295"/>
    <cellStyle name="Обычный 3 6" xfId="3633"/>
    <cellStyle name="Обычный 3 6 2" xfId="3634"/>
    <cellStyle name="Обычный 3 6 2 2" xfId="3635"/>
    <cellStyle name="Обычный 3 6 3" xfId="5296"/>
    <cellStyle name="Обычный 3 7" xfId="3636"/>
    <cellStyle name="Обычный 3 7 2" xfId="5297"/>
    <cellStyle name="Обычный 3 8" xfId="3637"/>
    <cellStyle name="Обычный 3 9" xfId="3638"/>
    <cellStyle name="Обычный 3___Тариф ТЭ 2012 Мезенский филиал 26.04.11" xfId="3639"/>
    <cellStyle name="Обычный 30" xfId="8784"/>
    <cellStyle name="Обычный 4" xfId="3640"/>
    <cellStyle name="Обычный 4 10" xfId="3641"/>
    <cellStyle name="Обычный 4 11" xfId="3642"/>
    <cellStyle name="Обычный 4 11 2" xfId="3643"/>
    <cellStyle name="Обычный 4 12" xfId="5298"/>
    <cellStyle name="Обычный 4 2" xfId="3644"/>
    <cellStyle name="Обычный 4 2 2" xfId="3645"/>
    <cellStyle name="Обычный 4 2 2 2" xfId="3646"/>
    <cellStyle name="Обычный 4 2 2 2 2" xfId="3647"/>
    <cellStyle name="Обычный 4 2 2 3" xfId="3648"/>
    <cellStyle name="Обычный 4 2 2 3 2" xfId="3649"/>
    <cellStyle name="Обычный 4 2 3" xfId="3650"/>
    <cellStyle name="Обычный 4 2 3 2" xfId="3651"/>
    <cellStyle name="Обычный 4 2 4" xfId="3652"/>
    <cellStyle name="Обычный 4 2 5" xfId="5299"/>
    <cellStyle name="Обычный 4 2_46EP.2012(v0.1)" xfId="3653"/>
    <cellStyle name="Обычный 4 3" xfId="3654"/>
    <cellStyle name="Обычный 4 3 2" xfId="3655"/>
    <cellStyle name="Обычный 4 3 3" xfId="5300"/>
    <cellStyle name="Обычный 4 4" xfId="3656"/>
    <cellStyle name="Обычный 4 4 2" xfId="3657"/>
    <cellStyle name="Обычный 4 4 3" xfId="5301"/>
    <cellStyle name="Обычный 4 5" xfId="3658"/>
    <cellStyle name="Обычный 4 5 2" xfId="3659"/>
    <cellStyle name="Обычный 4 5 3" xfId="5302"/>
    <cellStyle name="Обычный 4 6" xfId="3660"/>
    <cellStyle name="Обычный 4 6 10" xfId="3661"/>
    <cellStyle name="Обычный 4 6 10 2" xfId="3662"/>
    <cellStyle name="Обычный 4 6 11" xfId="3663"/>
    <cellStyle name="Обычный 4 6 11 2" xfId="3664"/>
    <cellStyle name="Обычный 4 6 12" xfId="3665"/>
    <cellStyle name="Обычный 4 6 12 2" xfId="3666"/>
    <cellStyle name="Обычный 4 6 13" xfId="3667"/>
    <cellStyle name="Обычный 4 6 14" xfId="8997"/>
    <cellStyle name="Обычный 4 6 2" xfId="3668"/>
    <cellStyle name="Обычный 4 6 2 2" xfId="3669"/>
    <cellStyle name="Обычный 4 6 2 2 2" xfId="3670"/>
    <cellStyle name="Обычный 4 6 2 3" xfId="3671"/>
    <cellStyle name="Обычный 4 6 2 4" xfId="8998"/>
    <cellStyle name="Обычный 4 6 3" xfId="3672"/>
    <cellStyle name="Обычный 4 6 3 2" xfId="3673"/>
    <cellStyle name="Обычный 4 6 3 2 2" xfId="3674"/>
    <cellStyle name="Обычный 4 6 3 3" xfId="3675"/>
    <cellStyle name="Обычный 4 6 3 4" xfId="8999"/>
    <cellStyle name="Обычный 4 6 4" xfId="3676"/>
    <cellStyle name="Обычный 4 6 4 2" xfId="3677"/>
    <cellStyle name="Обычный 4 6 4 2 2" xfId="3678"/>
    <cellStyle name="Обычный 4 6 4 3" xfId="3679"/>
    <cellStyle name="Обычный 4 6 4 4" xfId="10542"/>
    <cellStyle name="Обычный 4 6 5" xfId="3680"/>
    <cellStyle name="Обычный 4 6 5 2" xfId="3681"/>
    <cellStyle name="Обычный 4 6 5 2 2" xfId="3682"/>
    <cellStyle name="Обычный 4 6 5 3" xfId="3683"/>
    <cellStyle name="Обычный 4 6 5 4" xfId="10543"/>
    <cellStyle name="Обычный 4 6 6" xfId="3684"/>
    <cellStyle name="Обычный 4 6 6 2" xfId="3685"/>
    <cellStyle name="Обычный 4 6 6 2 2" xfId="3686"/>
    <cellStyle name="Обычный 4 6 6 3" xfId="3687"/>
    <cellStyle name="Обычный 4 6 6 4" xfId="10544"/>
    <cellStyle name="Обычный 4 6 7" xfId="3688"/>
    <cellStyle name="Обычный 4 6 7 2" xfId="3689"/>
    <cellStyle name="Обычный 4 6 7 2 2" xfId="3690"/>
    <cellStyle name="Обычный 4 6 7 3" xfId="3691"/>
    <cellStyle name="Обычный 4 6 7 4" xfId="10545"/>
    <cellStyle name="Обычный 4 6 8" xfId="3692"/>
    <cellStyle name="Обычный 4 6 8 2" xfId="3693"/>
    <cellStyle name="Обычный 4 6 8 2 2" xfId="3694"/>
    <cellStyle name="Обычный 4 6 8 3" xfId="3695"/>
    <cellStyle name="Обычный 4 6 8 4" xfId="10546"/>
    <cellStyle name="Обычный 4 6 9" xfId="3696"/>
    <cellStyle name="Обычный 4 6 9 2" xfId="3697"/>
    <cellStyle name="Обычный 4 6 9 2 2" xfId="3698"/>
    <cellStyle name="Обычный 4 6 9 3" xfId="3699"/>
    <cellStyle name="Обычный 4 6 9 4" xfId="10547"/>
    <cellStyle name="Обычный 4 7" xfId="3700"/>
    <cellStyle name="Обычный 4 7 10" xfId="3701"/>
    <cellStyle name="Обычный 4 7 10 2" xfId="3702"/>
    <cellStyle name="Обычный 4 7 11" xfId="3703"/>
    <cellStyle name="Обычный 4 7 11 2" xfId="3704"/>
    <cellStyle name="Обычный 4 7 12" xfId="3705"/>
    <cellStyle name="Обычный 4 7 13" xfId="9000"/>
    <cellStyle name="Обычный 4 7 2" xfId="3706"/>
    <cellStyle name="Обычный 4 7 2 2" xfId="3707"/>
    <cellStyle name="Обычный 4 7 2 2 2" xfId="3708"/>
    <cellStyle name="Обычный 4 7 2 3" xfId="3709"/>
    <cellStyle name="Обычный 4 7 2 4" xfId="9001"/>
    <cellStyle name="Обычный 4 7 3" xfId="3710"/>
    <cellStyle name="Обычный 4 7 3 2" xfId="3711"/>
    <cellStyle name="Обычный 4 7 3 2 2" xfId="3712"/>
    <cellStyle name="Обычный 4 7 3 3" xfId="3713"/>
    <cellStyle name="Обычный 4 7 3 4" xfId="9002"/>
    <cellStyle name="Обычный 4 7 4" xfId="3714"/>
    <cellStyle name="Обычный 4 7 4 2" xfId="3715"/>
    <cellStyle name="Обычный 4 7 4 2 2" xfId="3716"/>
    <cellStyle name="Обычный 4 7 4 3" xfId="3717"/>
    <cellStyle name="Обычный 4 7 4 4" xfId="10551"/>
    <cellStyle name="Обычный 4 7 5" xfId="3718"/>
    <cellStyle name="Обычный 4 7 5 2" xfId="3719"/>
    <cellStyle name="Обычный 4 7 5 2 2" xfId="3720"/>
    <cellStyle name="Обычный 4 7 5 3" xfId="3721"/>
    <cellStyle name="Обычный 4 7 5 4" xfId="10552"/>
    <cellStyle name="Обычный 4 7 6" xfId="3722"/>
    <cellStyle name="Обычный 4 7 6 2" xfId="3723"/>
    <cellStyle name="Обычный 4 7 6 2 2" xfId="3724"/>
    <cellStyle name="Обычный 4 7 6 3" xfId="3725"/>
    <cellStyle name="Обычный 4 7 6 4" xfId="10553"/>
    <cellStyle name="Обычный 4 7 7" xfId="3726"/>
    <cellStyle name="Обычный 4 7 7 2" xfId="3727"/>
    <cellStyle name="Обычный 4 7 7 2 2" xfId="3728"/>
    <cellStyle name="Обычный 4 7 7 3" xfId="3729"/>
    <cellStyle name="Обычный 4 7 7 4" xfId="10554"/>
    <cellStyle name="Обычный 4 7 8" xfId="3730"/>
    <cellStyle name="Обычный 4 7 8 2" xfId="3731"/>
    <cellStyle name="Обычный 4 7 8 2 2" xfId="3732"/>
    <cellStyle name="Обычный 4 7 8 3" xfId="3733"/>
    <cellStyle name="Обычный 4 7 8 4" xfId="10555"/>
    <cellStyle name="Обычный 4 7 9" xfId="3734"/>
    <cellStyle name="Обычный 4 7 9 2" xfId="3735"/>
    <cellStyle name="Обычный 4 7 9 2 2" xfId="3736"/>
    <cellStyle name="Обычный 4 7 9 3" xfId="3737"/>
    <cellStyle name="Обычный 4 7 9 4" xfId="10556"/>
    <cellStyle name="Обычный 4 8" xfId="3738"/>
    <cellStyle name="Обычный 4 8 10" xfId="3739"/>
    <cellStyle name="Обычный 4 8 10 2" xfId="3740"/>
    <cellStyle name="Обычный 4 8 11" xfId="3741"/>
    <cellStyle name="Обычный 4 8 11 2" xfId="3742"/>
    <cellStyle name="Обычный 4 8 12" xfId="3743"/>
    <cellStyle name="Обычный 4 8 13" xfId="9003"/>
    <cellStyle name="Обычный 4 8 2" xfId="3744"/>
    <cellStyle name="Обычный 4 8 2 2" xfId="3745"/>
    <cellStyle name="Обычный 4 8 2 2 2" xfId="3746"/>
    <cellStyle name="Обычный 4 8 2 3" xfId="3747"/>
    <cellStyle name="Обычный 4 8 2 4" xfId="9004"/>
    <cellStyle name="Обычный 4 8 3" xfId="3748"/>
    <cellStyle name="Обычный 4 8 3 2" xfId="3749"/>
    <cellStyle name="Обычный 4 8 3 2 2" xfId="3750"/>
    <cellStyle name="Обычный 4 8 3 3" xfId="3751"/>
    <cellStyle name="Обычный 4 8 3 4" xfId="9005"/>
    <cellStyle name="Обычный 4 8 4" xfId="3752"/>
    <cellStyle name="Обычный 4 8 4 2" xfId="3753"/>
    <cellStyle name="Обычный 4 8 4 2 2" xfId="3754"/>
    <cellStyle name="Обычный 4 8 4 3" xfId="3755"/>
    <cellStyle name="Обычный 4 8 4 4" xfId="10560"/>
    <cellStyle name="Обычный 4 8 5" xfId="3756"/>
    <cellStyle name="Обычный 4 8 5 2" xfId="3757"/>
    <cellStyle name="Обычный 4 8 5 2 2" xfId="3758"/>
    <cellStyle name="Обычный 4 8 5 3" xfId="3759"/>
    <cellStyle name="Обычный 4 8 5 4" xfId="10561"/>
    <cellStyle name="Обычный 4 8 6" xfId="3760"/>
    <cellStyle name="Обычный 4 8 6 2" xfId="3761"/>
    <cellStyle name="Обычный 4 8 6 2 2" xfId="3762"/>
    <cellStyle name="Обычный 4 8 6 3" xfId="3763"/>
    <cellStyle name="Обычный 4 8 6 4" xfId="10562"/>
    <cellStyle name="Обычный 4 8 7" xfId="3764"/>
    <cellStyle name="Обычный 4 8 7 2" xfId="3765"/>
    <cellStyle name="Обычный 4 8 7 2 2" xfId="3766"/>
    <cellStyle name="Обычный 4 8 7 3" xfId="3767"/>
    <cellStyle name="Обычный 4 8 7 4" xfId="10563"/>
    <cellStyle name="Обычный 4 8 8" xfId="3768"/>
    <cellStyle name="Обычный 4 8 8 2" xfId="3769"/>
    <cellStyle name="Обычный 4 8 8 2 2" xfId="3770"/>
    <cellStyle name="Обычный 4 8 8 3" xfId="3771"/>
    <cellStyle name="Обычный 4 8 8 4" xfId="10564"/>
    <cellStyle name="Обычный 4 8 9" xfId="3772"/>
    <cellStyle name="Обычный 4 8 9 2" xfId="3773"/>
    <cellStyle name="Обычный 4 8 9 2 2" xfId="3774"/>
    <cellStyle name="Обычный 4 8 9 3" xfId="3775"/>
    <cellStyle name="Обычный 4 8 9 4" xfId="10565"/>
    <cellStyle name="Обычный 4 9" xfId="3776"/>
    <cellStyle name="Обычный 4 9 10" xfId="3777"/>
    <cellStyle name="Обычный 4 9 10 2" xfId="3778"/>
    <cellStyle name="Обычный 4 9 11" xfId="3779"/>
    <cellStyle name="Обычный 4 9 11 2" xfId="3780"/>
    <cellStyle name="Обычный 4 9 12" xfId="3781"/>
    <cellStyle name="Обычный 4 9 13" xfId="9006"/>
    <cellStyle name="Обычный 4 9 2" xfId="3782"/>
    <cellStyle name="Обычный 4 9 2 2" xfId="3783"/>
    <cellStyle name="Обычный 4 9 2 2 2" xfId="3784"/>
    <cellStyle name="Обычный 4 9 2 3" xfId="3785"/>
    <cellStyle name="Обычный 4 9 2 4" xfId="9007"/>
    <cellStyle name="Обычный 4 9 3" xfId="3786"/>
    <cellStyle name="Обычный 4 9 3 2" xfId="3787"/>
    <cellStyle name="Обычный 4 9 3 2 2" xfId="3788"/>
    <cellStyle name="Обычный 4 9 3 3" xfId="3789"/>
    <cellStyle name="Обычный 4 9 3 4" xfId="9008"/>
    <cellStyle name="Обычный 4 9 4" xfId="3790"/>
    <cellStyle name="Обычный 4 9 4 2" xfId="3791"/>
    <cellStyle name="Обычный 4 9 4 2 2" xfId="3792"/>
    <cellStyle name="Обычный 4 9 4 3" xfId="3793"/>
    <cellStyle name="Обычный 4 9 4 4" xfId="10569"/>
    <cellStyle name="Обычный 4 9 5" xfId="3794"/>
    <cellStyle name="Обычный 4 9 5 2" xfId="3795"/>
    <cellStyle name="Обычный 4 9 5 2 2" xfId="3796"/>
    <cellStyle name="Обычный 4 9 5 3" xfId="3797"/>
    <cellStyle name="Обычный 4 9 5 4" xfId="10570"/>
    <cellStyle name="Обычный 4 9 6" xfId="3798"/>
    <cellStyle name="Обычный 4 9 6 2" xfId="3799"/>
    <cellStyle name="Обычный 4 9 6 2 2" xfId="3800"/>
    <cellStyle name="Обычный 4 9 6 3" xfId="3801"/>
    <cellStyle name="Обычный 4 9 6 4" xfId="10571"/>
    <cellStyle name="Обычный 4 9 7" xfId="3802"/>
    <cellStyle name="Обычный 4 9 7 2" xfId="3803"/>
    <cellStyle name="Обычный 4 9 7 2 2" xfId="3804"/>
    <cellStyle name="Обычный 4 9 7 3" xfId="3805"/>
    <cellStyle name="Обычный 4 9 7 4" xfId="10572"/>
    <cellStyle name="Обычный 4 9 8" xfId="3806"/>
    <cellStyle name="Обычный 4 9 8 2" xfId="3807"/>
    <cellStyle name="Обычный 4 9 8 2 2" xfId="3808"/>
    <cellStyle name="Обычный 4 9 8 3" xfId="3809"/>
    <cellStyle name="Обычный 4 9 8 4" xfId="10573"/>
    <cellStyle name="Обычный 4 9 9" xfId="3810"/>
    <cellStyle name="Обычный 4 9 9 2" xfId="3811"/>
    <cellStyle name="Обычный 4 9 9 2 2" xfId="3812"/>
    <cellStyle name="Обычный 4 9 9 3" xfId="3813"/>
    <cellStyle name="Обычный 4 9 9 4" xfId="10574"/>
    <cellStyle name="Обычный 4_2014 АрхТепло Производственная" xfId="3814"/>
    <cellStyle name="Обычный 5" xfId="3815"/>
    <cellStyle name="Обычный 5 2" xfId="3816"/>
    <cellStyle name="Обычный 5 2 2" xfId="3817"/>
    <cellStyle name="Обычный 5 2 3" xfId="3818"/>
    <cellStyle name="Обычный 5 2 4" xfId="3819"/>
    <cellStyle name="Обычный 5 3" xfId="3820"/>
    <cellStyle name="Обычный 5 4" xfId="3821"/>
    <cellStyle name="Обычный 5 5" xfId="3822"/>
    <cellStyle name="Обычный 5 5 2" xfId="3823"/>
    <cellStyle name="Обычный 5 6" xfId="3824"/>
    <cellStyle name="Обычный 5 6 2" xfId="3825"/>
    <cellStyle name="Обычный 5 7" xfId="3826"/>
    <cellStyle name="Обычный 5 8" xfId="3827"/>
    <cellStyle name="Обычный 5 8 2" xfId="3828"/>
    <cellStyle name="Обычный 5 9" xfId="5339"/>
    <cellStyle name="Обычный 5_Мероприятия для тарифной каипании" xfId="3829"/>
    <cellStyle name="Обычный 6" xfId="3830"/>
    <cellStyle name="Обычный 6 2" xfId="3831"/>
    <cellStyle name="Обычный 6 2 2" xfId="3832"/>
    <cellStyle name="Обычный 6 2 3" xfId="3833"/>
    <cellStyle name="Обычный 6 3" xfId="3834"/>
    <cellStyle name="Обычный 6 3 2" xfId="3835"/>
    <cellStyle name="Обычный 6 4" xfId="3836"/>
    <cellStyle name="Обычный 6 4 2" xfId="3837"/>
    <cellStyle name="Обычный 6 5" xfId="3838"/>
    <cellStyle name="Обычный 6 5 2" xfId="3839"/>
    <cellStyle name="Обычный 6 6" xfId="3840"/>
    <cellStyle name="Обычный 6 6 2" xfId="3841"/>
    <cellStyle name="Обычный 6 7" xfId="3842"/>
    <cellStyle name="Обычный 6 8" xfId="5340"/>
    <cellStyle name="Обычный 6_Перерасчет тепловой энергии ООО Березниковское ТСП  на 2013" xfId="3843"/>
    <cellStyle name="Обычный 7" xfId="3844"/>
    <cellStyle name="Обычный 7 10" xfId="3845"/>
    <cellStyle name="Обычный 7 10 2" xfId="3846"/>
    <cellStyle name="Обычный 7 11" xfId="3847"/>
    <cellStyle name="Обычный 7 11 2" xfId="3848"/>
    <cellStyle name="Обычный 7 12" xfId="3849"/>
    <cellStyle name="Обычный 7 13" xfId="9011"/>
    <cellStyle name="Обычный 7 2" xfId="3850"/>
    <cellStyle name="Обычный 7 2 2" xfId="3851"/>
    <cellStyle name="Обычный 7 2 2 2" xfId="3852"/>
    <cellStyle name="Обычный 7 2 3" xfId="3853"/>
    <cellStyle name="Обычный 7 2 3 2" xfId="3854"/>
    <cellStyle name="Обычный 7 2 4" xfId="3855"/>
    <cellStyle name="Обычный 7 2 5" xfId="9012"/>
    <cellStyle name="Обычный 7 3" xfId="3856"/>
    <cellStyle name="Обычный 7 3 2" xfId="3857"/>
    <cellStyle name="Обычный 7 3 3" xfId="3858"/>
    <cellStyle name="Обычный 7 3 4" xfId="3859"/>
    <cellStyle name="Обычный 7 3 4 2" xfId="3860"/>
    <cellStyle name="Обычный 7 3 5" xfId="3861"/>
    <cellStyle name="Обычный 7 3 6" xfId="10579"/>
    <cellStyle name="Обычный 7 4" xfId="3862"/>
    <cellStyle name="Обычный 7 4 2" xfId="3863"/>
    <cellStyle name="Обычный 7 4 2 2" xfId="3864"/>
    <cellStyle name="Обычный 7 4 3" xfId="3865"/>
    <cellStyle name="Обычный 7 4 4" xfId="10580"/>
    <cellStyle name="Обычный 7 5" xfId="3866"/>
    <cellStyle name="Обычный 7 5 2" xfId="3867"/>
    <cellStyle name="Обычный 7 5 2 2" xfId="3868"/>
    <cellStyle name="Обычный 7 5 3" xfId="3869"/>
    <cellStyle name="Обычный 7 5 4" xfId="10581"/>
    <cellStyle name="Обычный 7 6" xfId="3870"/>
    <cellStyle name="Обычный 7 6 2" xfId="3871"/>
    <cellStyle name="Обычный 7 6 2 2" xfId="3872"/>
    <cellStyle name="Обычный 7 6 3" xfId="3873"/>
    <cellStyle name="Обычный 7 6 4" xfId="10582"/>
    <cellStyle name="Обычный 7 7" xfId="3874"/>
    <cellStyle name="Обычный 7 7 2" xfId="3875"/>
    <cellStyle name="Обычный 7 7 2 2" xfId="3876"/>
    <cellStyle name="Обычный 7 7 3" xfId="3877"/>
    <cellStyle name="Обычный 7 7 4" xfId="10583"/>
    <cellStyle name="Обычный 7 8" xfId="3878"/>
    <cellStyle name="Обычный 7 8 2" xfId="3879"/>
    <cellStyle name="Обычный 7 8 2 2" xfId="3880"/>
    <cellStyle name="Обычный 7 8 3" xfId="3881"/>
    <cellStyle name="Обычный 7 8 4" xfId="10584"/>
    <cellStyle name="Обычный 7 9" xfId="3882"/>
    <cellStyle name="Обычный 7 9 2" xfId="3883"/>
    <cellStyle name="Обычный 7 9 2 2" xfId="3884"/>
    <cellStyle name="Обычный 7 9 3" xfId="3885"/>
    <cellStyle name="Обычный 7 9 4" xfId="10585"/>
    <cellStyle name="Обычный 8" xfId="3886"/>
    <cellStyle name="Обычный 8 10" xfId="3887"/>
    <cellStyle name="Обычный 8 11" xfId="9013"/>
    <cellStyle name="Обычный 8 2" xfId="3888"/>
    <cellStyle name="Обычный 8 2 2" xfId="3889"/>
    <cellStyle name="Обычный 8 2 3" xfId="3890"/>
    <cellStyle name="Обычный 8 2 3 2" xfId="3891"/>
    <cellStyle name="Обычный 8 2 4" xfId="3892"/>
    <cellStyle name="Обычный 8 2 5" xfId="9014"/>
    <cellStyle name="Обычный 8 3" xfId="3893"/>
    <cellStyle name="Обычный 8 3 2" xfId="3894"/>
    <cellStyle name="Обычный 8 3 3" xfId="3895"/>
    <cellStyle name="Обычный 8 3 3 2" xfId="3896"/>
    <cellStyle name="Обычный 8 3 4" xfId="3897"/>
    <cellStyle name="Обычный 8 3 5" xfId="9015"/>
    <cellStyle name="Обычный 8 4" xfId="3898"/>
    <cellStyle name="Обычный 8 4 2" xfId="3899"/>
    <cellStyle name="Обычный 8 4 2 2" xfId="3900"/>
    <cellStyle name="Обычный 8 4 3" xfId="3901"/>
    <cellStyle name="Обычный 8 4 4" xfId="10589"/>
    <cellStyle name="Обычный 8 5" xfId="3902"/>
    <cellStyle name="Обычный 8 5 2" xfId="3903"/>
    <cellStyle name="Обычный 8 5 2 2" xfId="3904"/>
    <cellStyle name="Обычный 8 5 3" xfId="3905"/>
    <cellStyle name="Обычный 8 5 4" xfId="10590"/>
    <cellStyle name="Обычный 8 6" xfId="3906"/>
    <cellStyle name="Обычный 8 6 2" xfId="3907"/>
    <cellStyle name="Обычный 8 6 2 2" xfId="3908"/>
    <cellStyle name="Обычный 8 6 3" xfId="3909"/>
    <cellStyle name="Обычный 8 6 4" xfId="10591"/>
    <cellStyle name="Обычный 8 7" xfId="3910"/>
    <cellStyle name="Обычный 8 7 2" xfId="3911"/>
    <cellStyle name="Обычный 8 8" xfId="3912"/>
    <cellStyle name="Обычный 8 9" xfId="3913"/>
    <cellStyle name="Обычный 8 9 2" xfId="3914"/>
    <cellStyle name="Обычный 9" xfId="3915"/>
    <cellStyle name="Обычный 9 2" xfId="3916"/>
    <cellStyle name="Обычный 9 2 2" xfId="3917"/>
    <cellStyle name="Обычный 9 2 3" xfId="3918"/>
    <cellStyle name="Обычный 9 2 4" xfId="9017"/>
    <cellStyle name="Обычный 9 3" xfId="3919"/>
    <cellStyle name="Обычный 9 4" xfId="3920"/>
    <cellStyle name="Обычный 9 4 2" xfId="3921"/>
    <cellStyle name="Обычный 9 5" xfId="3922"/>
    <cellStyle name="Обычный 9 5 2" xfId="3923"/>
    <cellStyle name="Обычный 9 6" xfId="3924"/>
    <cellStyle name="Обычный 9 7" xfId="3925"/>
    <cellStyle name="Обычный 9 7 2" xfId="3926"/>
    <cellStyle name="Обычный 9 8" xfId="3927"/>
    <cellStyle name="Обычный 9 9" xfId="9016"/>
    <cellStyle name="Ошибка" xfId="3928"/>
    <cellStyle name="Плохой 10" xfId="3929"/>
    <cellStyle name="Плохой 11" xfId="5357"/>
    <cellStyle name="Плохой 12" xfId="9018"/>
    <cellStyle name="Плохой 2" xfId="3930"/>
    <cellStyle name="Плохой 2 10" xfId="3931"/>
    <cellStyle name="Плохой 2 10 2" xfId="5359"/>
    <cellStyle name="Плохой 2 10 3" xfId="10595"/>
    <cellStyle name="Плохой 2 11" xfId="5358"/>
    <cellStyle name="Плохой 2 12" xfId="9019"/>
    <cellStyle name="Плохой 2 2" xfId="3932"/>
    <cellStyle name="Плохой 2 2 2" xfId="3933"/>
    <cellStyle name="Плохой 2 2 3" xfId="5360"/>
    <cellStyle name="Плохой 2 2 4" xfId="9020"/>
    <cellStyle name="Плохой 2 3" xfId="3934"/>
    <cellStyle name="Плохой 2 3 2" xfId="5361"/>
    <cellStyle name="Плохой 2 3 3" xfId="10597"/>
    <cellStyle name="Плохой 2 4" xfId="3935"/>
    <cellStyle name="Плохой 2 4 2" xfId="5362"/>
    <cellStyle name="Плохой 2 4 3" xfId="10598"/>
    <cellStyle name="Плохой 2 5" xfId="3936"/>
    <cellStyle name="Плохой 2 5 2" xfId="5363"/>
    <cellStyle name="Плохой 2 5 3" xfId="10599"/>
    <cellStyle name="Плохой 2 6" xfId="3937"/>
    <cellStyle name="Плохой 2 6 2" xfId="5364"/>
    <cellStyle name="Плохой 2 6 3" xfId="10600"/>
    <cellStyle name="Плохой 2 7" xfId="3938"/>
    <cellStyle name="Плохой 2 7 2" xfId="5365"/>
    <cellStyle name="Плохой 2 7 3" xfId="10601"/>
    <cellStyle name="Плохой 2 8" xfId="3939"/>
    <cellStyle name="Плохой 2 8 2" xfId="5366"/>
    <cellStyle name="Плохой 2 8 3" xfId="10602"/>
    <cellStyle name="Плохой 2 9" xfId="3940"/>
    <cellStyle name="Плохой 2 9 2" xfId="5367"/>
    <cellStyle name="Плохой 2 9 3" xfId="10603"/>
    <cellStyle name="Плохой 2_МФ тепловой баланс 2015 дубль 3" xfId="3941"/>
    <cellStyle name="Плохой 3" xfId="3942"/>
    <cellStyle name="Плохой 3 10" xfId="3943"/>
    <cellStyle name="Плохой 3 10 2" xfId="5369"/>
    <cellStyle name="Плохой 3 10 3" xfId="10605"/>
    <cellStyle name="Плохой 3 11" xfId="3944"/>
    <cellStyle name="Плохой 3 12" xfId="5368"/>
    <cellStyle name="Плохой 3 13" xfId="9021"/>
    <cellStyle name="Плохой 3 2" xfId="3945"/>
    <cellStyle name="Плохой 3 2 2" xfId="5370"/>
    <cellStyle name="Плохой 3 2 3" xfId="9022"/>
    <cellStyle name="Плохой 3 3" xfId="3946"/>
    <cellStyle name="Плохой 3 3 2" xfId="5371"/>
    <cellStyle name="Плохой 3 3 3" xfId="10607"/>
    <cellStyle name="Плохой 3 4" xfId="3947"/>
    <cellStyle name="Плохой 3 4 2" xfId="5372"/>
    <cellStyle name="Плохой 3 4 3" xfId="10608"/>
    <cellStyle name="Плохой 3 5" xfId="3948"/>
    <cellStyle name="Плохой 3 5 2" xfId="5373"/>
    <cellStyle name="Плохой 3 5 3" xfId="10609"/>
    <cellStyle name="Плохой 3 6" xfId="3949"/>
    <cellStyle name="Плохой 3 6 2" xfId="5374"/>
    <cellStyle name="Плохой 3 6 3" xfId="10610"/>
    <cellStyle name="Плохой 3 7" xfId="3950"/>
    <cellStyle name="Плохой 3 7 2" xfId="5375"/>
    <cellStyle name="Плохой 3 7 3" xfId="10611"/>
    <cellStyle name="Плохой 3 8" xfId="3951"/>
    <cellStyle name="Плохой 3 8 2" xfId="5376"/>
    <cellStyle name="Плохой 3 8 3" xfId="10612"/>
    <cellStyle name="Плохой 3 9" xfId="3952"/>
    <cellStyle name="Плохой 3 9 2" xfId="5377"/>
    <cellStyle name="Плохой 3 9 3" xfId="10613"/>
    <cellStyle name="Плохой 3_МФ тепловой баланс 2015 дубль 3" xfId="3953"/>
    <cellStyle name="Плохой 4" xfId="3954"/>
    <cellStyle name="Плохой 4 2" xfId="3955"/>
    <cellStyle name="Плохой 4_МФ тепловой баланс 2015 дубль 3" xfId="3956"/>
    <cellStyle name="Плохой 5" xfId="3957"/>
    <cellStyle name="Плохой 5 2" xfId="3958"/>
    <cellStyle name="Плохой 5_МФ тепловой баланс 2015 дубль 3" xfId="3959"/>
    <cellStyle name="Плохой 6" xfId="3960"/>
    <cellStyle name="Плохой 6 2" xfId="3961"/>
    <cellStyle name="Плохой 6_МФ тепловой баланс 2015 дубль 3" xfId="3962"/>
    <cellStyle name="Плохой 7" xfId="3963"/>
    <cellStyle name="Плохой 7 2" xfId="3964"/>
    <cellStyle name="Плохой 7_МФ тепловой баланс 2015 дубль 3" xfId="3965"/>
    <cellStyle name="Плохой 8" xfId="3966"/>
    <cellStyle name="Плохой 8 2" xfId="3967"/>
    <cellStyle name="Плохой 9" xfId="3968"/>
    <cellStyle name="Плохой 9 2" xfId="3969"/>
    <cellStyle name="По центру с переносом" xfId="3970"/>
    <cellStyle name="По ширине с переносом" xfId="3971"/>
    <cellStyle name="Подгруппа" xfId="3972"/>
    <cellStyle name="Поле ввода" xfId="3973"/>
    <cellStyle name="Пояснение 10" xfId="3974"/>
    <cellStyle name="Пояснение 11" xfId="5378"/>
    <cellStyle name="Пояснение 12" xfId="9023"/>
    <cellStyle name="Пояснение 2" xfId="3975"/>
    <cellStyle name="Пояснение 2 10" xfId="3976"/>
    <cellStyle name="Пояснение 2 10 2" xfId="5380"/>
    <cellStyle name="Пояснение 2 10 3" xfId="10616"/>
    <cellStyle name="Пояснение 2 11" xfId="5379"/>
    <cellStyle name="Пояснение 2 12" xfId="9024"/>
    <cellStyle name="Пояснение 2 2" xfId="3977"/>
    <cellStyle name="Пояснение 2 2 2" xfId="3978"/>
    <cellStyle name="Пояснение 2 2 3" xfId="5381"/>
    <cellStyle name="Пояснение 2 2 4" xfId="9025"/>
    <cellStyle name="Пояснение 2 3" xfId="3979"/>
    <cellStyle name="Пояснение 2 3 2" xfId="5382"/>
    <cellStyle name="Пояснение 2 3 3" xfId="10618"/>
    <cellStyle name="Пояснение 2 4" xfId="3980"/>
    <cellStyle name="Пояснение 2 4 2" xfId="5383"/>
    <cellStyle name="Пояснение 2 4 3" xfId="10619"/>
    <cellStyle name="Пояснение 2 5" xfId="3981"/>
    <cellStyle name="Пояснение 2 5 2" xfId="5384"/>
    <cellStyle name="Пояснение 2 5 3" xfId="10620"/>
    <cellStyle name="Пояснение 2 6" xfId="3982"/>
    <cellStyle name="Пояснение 2 6 2" xfId="5385"/>
    <cellStyle name="Пояснение 2 6 3" xfId="10621"/>
    <cellStyle name="Пояснение 2 7" xfId="3983"/>
    <cellStyle name="Пояснение 2 7 2" xfId="5386"/>
    <cellStyle name="Пояснение 2 7 3" xfId="10622"/>
    <cellStyle name="Пояснение 2 8" xfId="3984"/>
    <cellStyle name="Пояснение 2 8 2" xfId="5387"/>
    <cellStyle name="Пояснение 2 8 3" xfId="10623"/>
    <cellStyle name="Пояснение 2 9" xfId="3985"/>
    <cellStyle name="Пояснение 2 9 2" xfId="5388"/>
    <cellStyle name="Пояснение 2 9 3" xfId="10624"/>
    <cellStyle name="Пояснение 2_МФ тепловой баланс 2015 дубль 3" xfId="3986"/>
    <cellStyle name="Пояснение 3" xfId="3987"/>
    <cellStyle name="Пояснение 3 10" xfId="3988"/>
    <cellStyle name="Пояснение 3 10 2" xfId="5390"/>
    <cellStyle name="Пояснение 3 10 3" xfId="10626"/>
    <cellStyle name="Пояснение 3 11" xfId="3989"/>
    <cellStyle name="Пояснение 3 12" xfId="5389"/>
    <cellStyle name="Пояснение 3 13" xfId="9026"/>
    <cellStyle name="Пояснение 3 2" xfId="3990"/>
    <cellStyle name="Пояснение 3 2 2" xfId="5391"/>
    <cellStyle name="Пояснение 3 2 3" xfId="9027"/>
    <cellStyle name="Пояснение 3 3" xfId="3991"/>
    <cellStyle name="Пояснение 3 3 2" xfId="5392"/>
    <cellStyle name="Пояснение 3 3 3" xfId="10628"/>
    <cellStyle name="Пояснение 3 4" xfId="3992"/>
    <cellStyle name="Пояснение 3 4 2" xfId="5393"/>
    <cellStyle name="Пояснение 3 4 3" xfId="10629"/>
    <cellStyle name="Пояснение 3 5" xfId="3993"/>
    <cellStyle name="Пояснение 3 5 2" xfId="5394"/>
    <cellStyle name="Пояснение 3 5 3" xfId="10630"/>
    <cellStyle name="Пояснение 3 6" xfId="3994"/>
    <cellStyle name="Пояснение 3 6 2" xfId="5395"/>
    <cellStyle name="Пояснение 3 6 3" xfId="10631"/>
    <cellStyle name="Пояснение 3 7" xfId="3995"/>
    <cellStyle name="Пояснение 3 7 2" xfId="5396"/>
    <cellStyle name="Пояснение 3 7 3" xfId="10632"/>
    <cellStyle name="Пояснение 3 8" xfId="3996"/>
    <cellStyle name="Пояснение 3 8 2" xfId="5397"/>
    <cellStyle name="Пояснение 3 8 3" xfId="10633"/>
    <cellStyle name="Пояснение 3 9" xfId="3997"/>
    <cellStyle name="Пояснение 3 9 2" xfId="5398"/>
    <cellStyle name="Пояснение 3 9 3" xfId="10634"/>
    <cellStyle name="Пояснение 3_МФ тепловой баланс 2015 дубль 3" xfId="3998"/>
    <cellStyle name="Пояснение 4" xfId="3999"/>
    <cellStyle name="Пояснение 4 2" xfId="4000"/>
    <cellStyle name="Пояснение 4_МФ тепловой баланс 2015 дубль 3" xfId="4001"/>
    <cellStyle name="Пояснение 5" xfId="4002"/>
    <cellStyle name="Пояснение 5 2" xfId="4003"/>
    <cellStyle name="Пояснение 5_МФ тепловой баланс 2015 дубль 3" xfId="4004"/>
    <cellStyle name="Пояснение 6" xfId="4005"/>
    <cellStyle name="Пояснение 6 2" xfId="4006"/>
    <cellStyle name="Пояснение 6_МФ тепловой баланс 2015 дубль 3" xfId="4007"/>
    <cellStyle name="Пояснение 7" xfId="4008"/>
    <cellStyle name="Пояснение 7 2" xfId="4009"/>
    <cellStyle name="Пояснение 7_МФ тепловой баланс 2015 дубль 3" xfId="4010"/>
    <cellStyle name="Пояснение 8" xfId="4011"/>
    <cellStyle name="Пояснение 8 2" xfId="4012"/>
    <cellStyle name="Пояснение 9" xfId="4013"/>
    <cellStyle name="Пояснение 9 2" xfId="4014"/>
    <cellStyle name="Примечание 10" xfId="4015"/>
    <cellStyle name="Примечание 10 2" xfId="4016"/>
    <cellStyle name="Примечание 10 3" xfId="4017"/>
    <cellStyle name="Примечание 10_46EE.2011(v1.0)" xfId="4018"/>
    <cellStyle name="Примечание 11" xfId="4019"/>
    <cellStyle name="Примечание 11 2" xfId="4020"/>
    <cellStyle name="Примечание 11 3" xfId="4021"/>
    <cellStyle name="Примечание 11_46EE.2011(v1.0)" xfId="4022"/>
    <cellStyle name="Примечание 12" xfId="4023"/>
    <cellStyle name="Примечание 12 2" xfId="4024"/>
    <cellStyle name="Примечание 12 3" xfId="4025"/>
    <cellStyle name="Примечание 12_46EE.2011(v1.0)" xfId="4026"/>
    <cellStyle name="Примечание 13" xfId="4027"/>
    <cellStyle name="Примечание 14" xfId="4028"/>
    <cellStyle name="Примечание 14 2" xfId="4029"/>
    <cellStyle name="Примечание 15" xfId="4030"/>
    <cellStyle name="Примечание 15 2" xfId="4031"/>
    <cellStyle name="Примечание 16" xfId="4032"/>
    <cellStyle name="Примечание 17" xfId="4033"/>
    <cellStyle name="Примечание 18" xfId="4034"/>
    <cellStyle name="Примечание 19" xfId="4035"/>
    <cellStyle name="Примечание 2" xfId="4036"/>
    <cellStyle name="Примечание 2 10" xfId="4037"/>
    <cellStyle name="Примечание 2 10 2" xfId="4038"/>
    <cellStyle name="Примечание 2 10 2 2" xfId="4039"/>
    <cellStyle name="Примечание 2 10 3" xfId="4040"/>
    <cellStyle name="Примечание 2 10 4" xfId="5401"/>
    <cellStyle name="Примечание 2 10 5" xfId="10637"/>
    <cellStyle name="Примечание 2 11" xfId="4041"/>
    <cellStyle name="Примечание 2 12" xfId="4042"/>
    <cellStyle name="Примечание 2 12 2" xfId="4043"/>
    <cellStyle name="Примечание 2 13" xfId="4044"/>
    <cellStyle name="Примечание 2 14" xfId="5400"/>
    <cellStyle name="Примечание 2 15" xfId="9029"/>
    <cellStyle name="Примечание 2 2" xfId="4045"/>
    <cellStyle name="Примечание 2 2 2" xfId="4046"/>
    <cellStyle name="Примечание 2 2 3" xfId="4047"/>
    <cellStyle name="Примечание 2 2 4" xfId="4048"/>
    <cellStyle name="Примечание 2 2 4 2" xfId="4049"/>
    <cellStyle name="Примечание 2 2 5" xfId="4050"/>
    <cellStyle name="Примечание 2 2 6" xfId="5402"/>
    <cellStyle name="Примечание 2 2 7" xfId="9030"/>
    <cellStyle name="Примечание 2 3" xfId="4051"/>
    <cellStyle name="Примечание 2 3 2" xfId="4052"/>
    <cellStyle name="Примечание 2 3 3" xfId="4053"/>
    <cellStyle name="Примечание 2 3 3 2" xfId="4054"/>
    <cellStyle name="Примечание 2 3 4" xfId="4055"/>
    <cellStyle name="Примечание 2 3 5" xfId="5403"/>
    <cellStyle name="Примечание 2 3 6" xfId="10639"/>
    <cellStyle name="Примечание 2 4" xfId="4056"/>
    <cellStyle name="Примечание 2 4 2" xfId="4057"/>
    <cellStyle name="Примечание 2 4 3" xfId="4058"/>
    <cellStyle name="Примечание 2 4 3 2" xfId="4059"/>
    <cellStyle name="Примечание 2 4 4" xfId="4060"/>
    <cellStyle name="Примечание 2 4 5" xfId="5404"/>
    <cellStyle name="Примечание 2 4 6" xfId="10640"/>
    <cellStyle name="Примечание 2 5" xfId="4061"/>
    <cellStyle name="Примечание 2 5 2" xfId="4062"/>
    <cellStyle name="Примечание 2 5 3" xfId="4063"/>
    <cellStyle name="Примечание 2 5 3 2" xfId="4064"/>
    <cellStyle name="Примечание 2 5 4" xfId="4065"/>
    <cellStyle name="Примечание 2 5 5" xfId="5405"/>
    <cellStyle name="Примечание 2 5 6" xfId="10641"/>
    <cellStyle name="Примечание 2 6" xfId="4066"/>
    <cellStyle name="Примечание 2 6 2" xfId="4067"/>
    <cellStyle name="Примечание 2 6 3" xfId="4068"/>
    <cellStyle name="Примечание 2 6 3 2" xfId="4069"/>
    <cellStyle name="Примечание 2 6 4" xfId="4070"/>
    <cellStyle name="Примечание 2 6 5" xfId="5406"/>
    <cellStyle name="Примечание 2 6 6" xfId="10642"/>
    <cellStyle name="Примечание 2 7" xfId="4071"/>
    <cellStyle name="Примечание 2 7 2" xfId="4072"/>
    <cellStyle name="Примечание 2 7 3" xfId="4073"/>
    <cellStyle name="Примечание 2 7 3 2" xfId="4074"/>
    <cellStyle name="Примечание 2 7 4" xfId="4075"/>
    <cellStyle name="Примечание 2 7 5" xfId="5407"/>
    <cellStyle name="Примечание 2 7 6" xfId="10643"/>
    <cellStyle name="Примечание 2 8" xfId="4076"/>
    <cellStyle name="Примечание 2 8 2" xfId="4077"/>
    <cellStyle name="Примечание 2 8 3" xfId="4078"/>
    <cellStyle name="Примечание 2 8 3 2" xfId="4079"/>
    <cellStyle name="Примечание 2 8 4" xfId="4080"/>
    <cellStyle name="Примечание 2 8 5" xfId="5408"/>
    <cellStyle name="Примечание 2 8 6" xfId="10644"/>
    <cellStyle name="Примечание 2 9" xfId="4081"/>
    <cellStyle name="Примечание 2 9 2" xfId="4082"/>
    <cellStyle name="Примечание 2 9 3" xfId="4083"/>
    <cellStyle name="Примечание 2 9 3 2" xfId="4084"/>
    <cellStyle name="Примечание 2 9 4" xfId="4085"/>
    <cellStyle name="Примечание 2 9 5" xfId="5409"/>
    <cellStyle name="Примечание 2 9 6" xfId="10645"/>
    <cellStyle name="Примечание 2_46EE.2011(v1.0)" xfId="4086"/>
    <cellStyle name="Примечание 20" xfId="4087"/>
    <cellStyle name="Примечание 21" xfId="4088"/>
    <cellStyle name="Примечание 22" xfId="4089"/>
    <cellStyle name="Примечание 23" xfId="4090"/>
    <cellStyle name="Примечание 24" xfId="4091"/>
    <cellStyle name="Примечание 25" xfId="4092"/>
    <cellStyle name="Примечание 26" xfId="4093"/>
    <cellStyle name="Примечание 27" xfId="4094"/>
    <cellStyle name="Примечание 28" xfId="4095"/>
    <cellStyle name="Примечание 29" xfId="4096"/>
    <cellStyle name="Примечание 3" xfId="4097"/>
    <cellStyle name="Примечание 3 10" xfId="4098"/>
    <cellStyle name="Примечание 3 10 2" xfId="4099"/>
    <cellStyle name="Примечание 3 10 2 2" xfId="4100"/>
    <cellStyle name="Примечание 3 10 3" xfId="4101"/>
    <cellStyle name="Примечание 3 10 4" xfId="5411"/>
    <cellStyle name="Примечание 3 10 5" xfId="10647"/>
    <cellStyle name="Примечание 3 11" xfId="4102"/>
    <cellStyle name="Примечание 3 12" xfId="4103"/>
    <cellStyle name="Примечание 3 12 2" xfId="4104"/>
    <cellStyle name="Примечание 3 13" xfId="4105"/>
    <cellStyle name="Примечание 3 14" xfId="5410"/>
    <cellStyle name="Примечание 3 15" xfId="9031"/>
    <cellStyle name="Примечание 3 2" xfId="4106"/>
    <cellStyle name="Примечание 3 2 2" xfId="4107"/>
    <cellStyle name="Примечание 3 2 3" xfId="4108"/>
    <cellStyle name="Примечание 3 2 3 2" xfId="4109"/>
    <cellStyle name="Примечание 3 2 4" xfId="4110"/>
    <cellStyle name="Примечание 3 2 5" xfId="5412"/>
    <cellStyle name="Примечание 3 2 6" xfId="9032"/>
    <cellStyle name="Примечание 3 3" xfId="4111"/>
    <cellStyle name="Примечание 3 3 2" xfId="4112"/>
    <cellStyle name="Примечание 3 3 3" xfId="4113"/>
    <cellStyle name="Примечание 3 3 3 2" xfId="4114"/>
    <cellStyle name="Примечание 3 3 4" xfId="4115"/>
    <cellStyle name="Примечание 3 3 5" xfId="5413"/>
    <cellStyle name="Примечание 3 3 6" xfId="10649"/>
    <cellStyle name="Примечание 3 4" xfId="4116"/>
    <cellStyle name="Примечание 3 4 2" xfId="4117"/>
    <cellStyle name="Примечание 3 4 3" xfId="4118"/>
    <cellStyle name="Примечание 3 4 3 2" xfId="4119"/>
    <cellStyle name="Примечание 3 4 4" xfId="4120"/>
    <cellStyle name="Примечание 3 4 5" xfId="5414"/>
    <cellStyle name="Примечание 3 4 6" xfId="10650"/>
    <cellStyle name="Примечание 3 5" xfId="4121"/>
    <cellStyle name="Примечание 3 5 2" xfId="4122"/>
    <cellStyle name="Примечание 3 5 3" xfId="4123"/>
    <cellStyle name="Примечание 3 5 3 2" xfId="4124"/>
    <cellStyle name="Примечание 3 5 4" xfId="4125"/>
    <cellStyle name="Примечание 3 5 5" xfId="5415"/>
    <cellStyle name="Примечание 3 5 6" xfId="10651"/>
    <cellStyle name="Примечание 3 6" xfId="4126"/>
    <cellStyle name="Примечание 3 6 2" xfId="4127"/>
    <cellStyle name="Примечание 3 6 3" xfId="4128"/>
    <cellStyle name="Примечание 3 6 3 2" xfId="4129"/>
    <cellStyle name="Примечание 3 6 4" xfId="4130"/>
    <cellStyle name="Примечание 3 6 5" xfId="5416"/>
    <cellStyle name="Примечание 3 6 6" xfId="10652"/>
    <cellStyle name="Примечание 3 7" xfId="4131"/>
    <cellStyle name="Примечание 3 7 2" xfId="4132"/>
    <cellStyle name="Примечание 3 7 3" xfId="4133"/>
    <cellStyle name="Примечание 3 7 3 2" xfId="4134"/>
    <cellStyle name="Примечание 3 7 4" xfId="4135"/>
    <cellStyle name="Примечание 3 7 5" xfId="5417"/>
    <cellStyle name="Примечание 3 7 6" xfId="10653"/>
    <cellStyle name="Примечание 3 8" xfId="4136"/>
    <cellStyle name="Примечание 3 8 2" xfId="4137"/>
    <cellStyle name="Примечание 3 8 3" xfId="4138"/>
    <cellStyle name="Примечание 3 8 3 2" xfId="4139"/>
    <cellStyle name="Примечание 3 8 4" xfId="4140"/>
    <cellStyle name="Примечание 3 8 5" xfId="5418"/>
    <cellStyle name="Примечание 3 8 6" xfId="10654"/>
    <cellStyle name="Примечание 3 9" xfId="4141"/>
    <cellStyle name="Примечание 3 9 2" xfId="4142"/>
    <cellStyle name="Примечание 3 9 3" xfId="4143"/>
    <cellStyle name="Примечание 3 9 3 2" xfId="4144"/>
    <cellStyle name="Примечание 3 9 4" xfId="4145"/>
    <cellStyle name="Примечание 3 9 5" xfId="5419"/>
    <cellStyle name="Примечание 3 9 6" xfId="10655"/>
    <cellStyle name="Примечание 3_46EE.2011(v1.0)" xfId="4146"/>
    <cellStyle name="Примечание 30" xfId="4147"/>
    <cellStyle name="Примечание 31" xfId="4148"/>
    <cellStyle name="Примечание 32" xfId="4149"/>
    <cellStyle name="Примечание 33" xfId="4150"/>
    <cellStyle name="Примечание 34" xfId="4508"/>
    <cellStyle name="Примечание 35" xfId="4512"/>
    <cellStyle name="Примечание 36" xfId="4511"/>
    <cellStyle name="Примечание 37" xfId="4513"/>
    <cellStyle name="Примечание 38" xfId="4510"/>
    <cellStyle name="Примечание 39" xfId="5399"/>
    <cellStyle name="Примечание 4" xfId="4151"/>
    <cellStyle name="Примечание 4 2" xfId="4152"/>
    <cellStyle name="Примечание 4 3" xfId="4153"/>
    <cellStyle name="Примечание 4 4" xfId="4154"/>
    <cellStyle name="Примечание 4 5" xfId="4155"/>
    <cellStyle name="Примечание 4 6" xfId="4156"/>
    <cellStyle name="Примечание 4 7" xfId="4157"/>
    <cellStyle name="Примечание 4 8" xfId="4158"/>
    <cellStyle name="Примечание 4 9" xfId="4159"/>
    <cellStyle name="Примечание 4_46EE.2011(v1.0)" xfId="4160"/>
    <cellStyle name="Примечание 40" xfId="6119"/>
    <cellStyle name="Примечание 41" xfId="6210"/>
    <cellStyle name="Примечание 42" xfId="6319"/>
    <cellStyle name="Примечание 43" xfId="6446"/>
    <cellStyle name="Примечание 44" xfId="6591"/>
    <cellStyle name="Примечание 45" xfId="6754"/>
    <cellStyle name="Примечание 46" xfId="6935"/>
    <cellStyle name="Примечание 47" xfId="7134"/>
    <cellStyle name="Примечание 48" xfId="7347"/>
    <cellStyle name="Примечание 49" xfId="7574"/>
    <cellStyle name="Примечание 5" xfId="4161"/>
    <cellStyle name="Примечание 5 2" xfId="4162"/>
    <cellStyle name="Примечание 5 3" xfId="4163"/>
    <cellStyle name="Примечание 5 4" xfId="4164"/>
    <cellStyle name="Примечание 5 5" xfId="4165"/>
    <cellStyle name="Примечание 5 6" xfId="4166"/>
    <cellStyle name="Примечание 5 7" xfId="4167"/>
    <cellStyle name="Примечание 5 8" xfId="4168"/>
    <cellStyle name="Примечание 5 9" xfId="4169"/>
    <cellStyle name="Примечание 5_46EE.2011(v1.0)" xfId="4170"/>
    <cellStyle name="Примечание 50" xfId="7797"/>
    <cellStyle name="Примечание 51" xfId="8019"/>
    <cellStyle name="Примечание 52" xfId="8228"/>
    <cellStyle name="Примечание 53" xfId="8425"/>
    <cellStyle name="Примечание 54" xfId="8583"/>
    <cellStyle name="Примечание 55" xfId="8728"/>
    <cellStyle name="Примечание 56" xfId="8782"/>
    <cellStyle name="Примечание 57" xfId="9028"/>
    <cellStyle name="Примечание 58" xfId="9244"/>
    <cellStyle name="Примечание 59" xfId="9358"/>
    <cellStyle name="Примечание 6" xfId="4171"/>
    <cellStyle name="Примечание 6 2" xfId="4172"/>
    <cellStyle name="Примечание 6_46EE.2011(v1.0)" xfId="4173"/>
    <cellStyle name="Примечание 60" xfId="9447"/>
    <cellStyle name="Примечание 61" xfId="9536"/>
    <cellStyle name="Примечание 62" xfId="9614"/>
    <cellStyle name="Примечание 63" xfId="9666"/>
    <cellStyle name="Примечание 64" xfId="9742"/>
    <cellStyle name="Примечание 65" xfId="9758"/>
    <cellStyle name="Примечание 66" xfId="10635"/>
    <cellStyle name="Примечание 67" xfId="11233"/>
    <cellStyle name="Примечание 68" xfId="11468"/>
    <cellStyle name="Примечание 69" xfId="11703"/>
    <cellStyle name="Примечание 7" xfId="4174"/>
    <cellStyle name="Примечание 7 2" xfId="4175"/>
    <cellStyle name="Примечание 7_46EE.2011(v1.0)" xfId="4176"/>
    <cellStyle name="Примечание 70" xfId="11938"/>
    <cellStyle name="Примечание 71" xfId="12173"/>
    <cellStyle name="Примечание 72" xfId="12408"/>
    <cellStyle name="Примечание 73" xfId="12643"/>
    <cellStyle name="Примечание 74" xfId="12878"/>
    <cellStyle name="Примечание 75" xfId="13113"/>
    <cellStyle name="Примечание 76" xfId="13348"/>
    <cellStyle name="Примечание 77" xfId="13583"/>
    <cellStyle name="Примечание 78" xfId="13817"/>
    <cellStyle name="Примечание 79" xfId="14046"/>
    <cellStyle name="Примечание 8" xfId="4177"/>
    <cellStyle name="Примечание 8 2" xfId="4178"/>
    <cellStyle name="Примечание 8_46EE.2011(v1.0)" xfId="4179"/>
    <cellStyle name="Примечание 80" xfId="14274"/>
    <cellStyle name="Примечание 81" xfId="14495"/>
    <cellStyle name="Примечание 82" xfId="14715"/>
    <cellStyle name="Примечание 83" xfId="14924"/>
    <cellStyle name="Примечание 84" xfId="15119"/>
    <cellStyle name="Примечание 85" xfId="15277"/>
    <cellStyle name="Примечание 86" xfId="15421"/>
    <cellStyle name="Примечание 87" xfId="15474"/>
    <cellStyle name="Примечание 88" xfId="15655"/>
    <cellStyle name="Примечание 89" xfId="15731"/>
    <cellStyle name="Примечание 9" xfId="4180"/>
    <cellStyle name="Примечание 9 2" xfId="4181"/>
    <cellStyle name="Примечание 9_46EE.2011(v1.0)" xfId="4182"/>
    <cellStyle name="Примечание 90" xfId="15747"/>
    <cellStyle name="Продукт" xfId="4183"/>
    <cellStyle name="Процентный 10" xfId="4184"/>
    <cellStyle name="Процентный 10 2" xfId="4185"/>
    <cellStyle name="Процентный 11" xfId="4186"/>
    <cellStyle name="Процентный 11 2" xfId="4187"/>
    <cellStyle name="Процентный 12" xfId="4188"/>
    <cellStyle name="Процентный 13" xfId="4189"/>
    <cellStyle name="Процентный 14" xfId="4190"/>
    <cellStyle name="Процентный 15" xfId="4191"/>
    <cellStyle name="Процентный 2" xfId="4192"/>
    <cellStyle name="Процентный 2 2" xfId="4193"/>
    <cellStyle name="Процентный 2 2 2" xfId="4194"/>
    <cellStyle name="Процентный 2 2 2 2" xfId="4195"/>
    <cellStyle name="Процентный 2 2 3" xfId="4196"/>
    <cellStyle name="Процентный 2 2 4" xfId="4197"/>
    <cellStyle name="Процентный 2 2 5" xfId="4198"/>
    <cellStyle name="Процентный 2 3" xfId="4199"/>
    <cellStyle name="Процентный 2 3 2" xfId="4200"/>
    <cellStyle name="Процентный 2 4" xfId="4201"/>
    <cellStyle name="Процентный 2 4 2" xfId="4202"/>
    <cellStyle name="Процентный 2 5" xfId="4203"/>
    <cellStyle name="Процентный 2 6" xfId="4204"/>
    <cellStyle name="Процентный 2_2014 АрхТепло Производственная" xfId="4205"/>
    <cellStyle name="Процентный 3" xfId="4206"/>
    <cellStyle name="Процентный 3 2" xfId="4207"/>
    <cellStyle name="Процентный 3 2 2" xfId="4208"/>
    <cellStyle name="Процентный 3 2 3" xfId="4209"/>
    <cellStyle name="Процентный 3 3" xfId="4210"/>
    <cellStyle name="Процентный 3 4" xfId="4211"/>
    <cellStyle name="Процентный 3 5" xfId="4212"/>
    <cellStyle name="Процентный 3 6" xfId="4213"/>
    <cellStyle name="Процентный 3_Приложения ЛФ корр" xfId="4214"/>
    <cellStyle name="Процентный 4" xfId="4215"/>
    <cellStyle name="Процентный 4 2" xfId="4216"/>
    <cellStyle name="Процентный 4 2 2" xfId="4217"/>
    <cellStyle name="Процентный 4 2 2 2" xfId="4218"/>
    <cellStyle name="Процентный 4 2 3" xfId="4219"/>
    <cellStyle name="Процентный 4 2 4" xfId="4220"/>
    <cellStyle name="Процентный 4 2_Приложения ЛФ корр" xfId="4221"/>
    <cellStyle name="Процентный 4 3" xfId="4222"/>
    <cellStyle name="Процентный 4 3 2" xfId="4223"/>
    <cellStyle name="Процентный 4 3 3" xfId="4224"/>
    <cellStyle name="Процентный 4 3 4" xfId="4225"/>
    <cellStyle name="Процентный 4 4" xfId="4226"/>
    <cellStyle name="Процентный 4 4 2" xfId="4227"/>
    <cellStyle name="Процентный 4 4 2 2" xfId="4228"/>
    <cellStyle name="Процентный 4 5" xfId="4229"/>
    <cellStyle name="Процентный 4 5 2" xfId="4230"/>
    <cellStyle name="Процентный 4_Приложения ЛФ корр" xfId="4231"/>
    <cellStyle name="Процентный 5" xfId="4232"/>
    <cellStyle name="Процентный 5 2" xfId="4233"/>
    <cellStyle name="Процентный 5 2 2" xfId="4234"/>
    <cellStyle name="Процентный 5 2 3" xfId="4235"/>
    <cellStyle name="Процентный 5 3" xfId="4236"/>
    <cellStyle name="Процентный 5 4" xfId="4237"/>
    <cellStyle name="Процентный 5 5" xfId="4238"/>
    <cellStyle name="Процентный 5 6" xfId="4239"/>
    <cellStyle name="Процентный 6" xfId="4240"/>
    <cellStyle name="Процентный 6 2" xfId="4241"/>
    <cellStyle name="Процентный 6 3" xfId="4242"/>
    <cellStyle name="Процентный 6 3 2" xfId="4243"/>
    <cellStyle name="Процентный 6_Приложения ЛФ корр" xfId="4244"/>
    <cellStyle name="Процентный 7" xfId="4245"/>
    <cellStyle name="Процентный 7 2" xfId="4246"/>
    <cellStyle name="Процентный 7 3" xfId="4247"/>
    <cellStyle name="Процентный 8" xfId="4248"/>
    <cellStyle name="Процентный 8 2" xfId="4249"/>
    <cellStyle name="Процентный 8 2 2" xfId="4250"/>
    <cellStyle name="Процентный 8 3" xfId="4251"/>
    <cellStyle name="Процентный 9" xfId="4252"/>
    <cellStyle name="Процентный 9 2" xfId="4253"/>
    <cellStyle name="Процентный 9 3" xfId="4254"/>
    <cellStyle name="Разница" xfId="4255"/>
    <cellStyle name="Рамки" xfId="4256"/>
    <cellStyle name="Сводная таблица" xfId="4257"/>
    <cellStyle name="Связанная ячейка 10" xfId="4258"/>
    <cellStyle name="Связанная ячейка 11" xfId="5420"/>
    <cellStyle name="Связанная ячейка 12" xfId="9033"/>
    <cellStyle name="Связанная ячейка 2" xfId="4259"/>
    <cellStyle name="Связанная ячейка 2 10" xfId="4260"/>
    <cellStyle name="Связанная ячейка 2 10 2" xfId="5422"/>
    <cellStyle name="Связанная ячейка 2 10 3" xfId="10658"/>
    <cellStyle name="Связанная ячейка 2 11" xfId="5421"/>
    <cellStyle name="Связанная ячейка 2 12" xfId="9034"/>
    <cellStyle name="Связанная ячейка 2 2" xfId="4261"/>
    <cellStyle name="Связанная ячейка 2 2 2" xfId="4262"/>
    <cellStyle name="Связанная ячейка 2 2 3" xfId="5423"/>
    <cellStyle name="Связанная ячейка 2 2 4" xfId="9035"/>
    <cellStyle name="Связанная ячейка 2 3" xfId="4263"/>
    <cellStyle name="Связанная ячейка 2 3 2" xfId="5424"/>
    <cellStyle name="Связанная ячейка 2 3 3" xfId="10660"/>
    <cellStyle name="Связанная ячейка 2 4" xfId="4264"/>
    <cellStyle name="Связанная ячейка 2 4 2" xfId="5425"/>
    <cellStyle name="Связанная ячейка 2 4 3" xfId="10661"/>
    <cellStyle name="Связанная ячейка 2 5" xfId="4265"/>
    <cellStyle name="Связанная ячейка 2 5 2" xfId="5426"/>
    <cellStyle name="Связанная ячейка 2 5 3" xfId="10662"/>
    <cellStyle name="Связанная ячейка 2 6" xfId="4266"/>
    <cellStyle name="Связанная ячейка 2 6 2" xfId="5427"/>
    <cellStyle name="Связанная ячейка 2 6 3" xfId="10663"/>
    <cellStyle name="Связанная ячейка 2 7" xfId="4267"/>
    <cellStyle name="Связанная ячейка 2 7 2" xfId="5428"/>
    <cellStyle name="Связанная ячейка 2 7 3" xfId="10664"/>
    <cellStyle name="Связанная ячейка 2 8" xfId="4268"/>
    <cellStyle name="Связанная ячейка 2 8 2" xfId="5429"/>
    <cellStyle name="Связанная ячейка 2 8 3" xfId="10665"/>
    <cellStyle name="Связанная ячейка 2 9" xfId="4269"/>
    <cellStyle name="Связанная ячейка 2 9 2" xfId="5430"/>
    <cellStyle name="Связанная ячейка 2 9 3" xfId="10666"/>
    <cellStyle name="Связанная ячейка 2_46EE.2011(v1.0)" xfId="4270"/>
    <cellStyle name="Связанная ячейка 3" xfId="4271"/>
    <cellStyle name="Связанная ячейка 3 10" xfId="4272"/>
    <cellStyle name="Связанная ячейка 3 10 2" xfId="5432"/>
    <cellStyle name="Связанная ячейка 3 10 3" xfId="10668"/>
    <cellStyle name="Связанная ячейка 3 11" xfId="4273"/>
    <cellStyle name="Связанная ячейка 3 12" xfId="5431"/>
    <cellStyle name="Связанная ячейка 3 13" xfId="9036"/>
    <cellStyle name="Связанная ячейка 3 2" xfId="4274"/>
    <cellStyle name="Связанная ячейка 3 2 2" xfId="5433"/>
    <cellStyle name="Связанная ячейка 3 2 3" xfId="9037"/>
    <cellStyle name="Связанная ячейка 3 3" xfId="4275"/>
    <cellStyle name="Связанная ячейка 3 3 2" xfId="5434"/>
    <cellStyle name="Связанная ячейка 3 3 3" xfId="10670"/>
    <cellStyle name="Связанная ячейка 3 4" xfId="4276"/>
    <cellStyle name="Связанная ячейка 3 4 2" xfId="5435"/>
    <cellStyle name="Связанная ячейка 3 4 3" xfId="10671"/>
    <cellStyle name="Связанная ячейка 3 5" xfId="4277"/>
    <cellStyle name="Связанная ячейка 3 5 2" xfId="5436"/>
    <cellStyle name="Связанная ячейка 3 5 3" xfId="10672"/>
    <cellStyle name="Связанная ячейка 3 6" xfId="4278"/>
    <cellStyle name="Связанная ячейка 3 6 2" xfId="5437"/>
    <cellStyle name="Связанная ячейка 3 6 3" xfId="10673"/>
    <cellStyle name="Связанная ячейка 3 7" xfId="4279"/>
    <cellStyle name="Связанная ячейка 3 7 2" xfId="5438"/>
    <cellStyle name="Связанная ячейка 3 7 3" xfId="10674"/>
    <cellStyle name="Связанная ячейка 3 8" xfId="4280"/>
    <cellStyle name="Связанная ячейка 3 8 2" xfId="5439"/>
    <cellStyle name="Связанная ячейка 3 8 3" xfId="10675"/>
    <cellStyle name="Связанная ячейка 3 9" xfId="4281"/>
    <cellStyle name="Связанная ячейка 3 9 2" xfId="5440"/>
    <cellStyle name="Связанная ячейка 3 9 3" xfId="10676"/>
    <cellStyle name="Связанная ячейка 3_46EE.2011(v1.0)" xfId="4282"/>
    <cellStyle name="Связанная ячейка 4" xfId="4283"/>
    <cellStyle name="Связанная ячейка 4 2" xfId="4284"/>
    <cellStyle name="Связанная ячейка 4_46EE.2011(v1.0)" xfId="4285"/>
    <cellStyle name="Связанная ячейка 5" xfId="4286"/>
    <cellStyle name="Связанная ячейка 5 2" xfId="4287"/>
    <cellStyle name="Связанная ячейка 5_46EE.2011(v1.0)" xfId="4288"/>
    <cellStyle name="Связанная ячейка 6" xfId="4289"/>
    <cellStyle name="Связанная ячейка 6 2" xfId="4290"/>
    <cellStyle name="Связанная ячейка 6_46EE.2011(v1.0)" xfId="4291"/>
    <cellStyle name="Связанная ячейка 7" xfId="4292"/>
    <cellStyle name="Связанная ячейка 7 2" xfId="4293"/>
    <cellStyle name="Связанная ячейка 7_46EE.2011(v1.0)" xfId="4294"/>
    <cellStyle name="Связанная ячейка 8" xfId="4295"/>
    <cellStyle name="Связанная ячейка 8 2" xfId="4296"/>
    <cellStyle name="Связанная ячейка 8_46EE.2011(v1.0)" xfId="4297"/>
    <cellStyle name="Связанная ячейка 9" xfId="4298"/>
    <cellStyle name="Связанная ячейка 9 2" xfId="4299"/>
    <cellStyle name="Связанная ячейка 9_46EE.2011(v1.0)" xfId="4300"/>
    <cellStyle name="Стиль 1" xfId="4301"/>
    <cellStyle name="Стиль 1 2" xfId="4302"/>
    <cellStyle name="Стиль 1 2 2" xfId="4303"/>
    <cellStyle name="Стиль 1 2 3" xfId="4304"/>
    <cellStyle name="Стиль 1 2_46EP.2011(v2.0)" xfId="4305"/>
    <cellStyle name="Стиль 1 3" xfId="4306"/>
    <cellStyle name="Стиль 1_конченый" xfId="4307"/>
    <cellStyle name="Субсчет" xfId="4308"/>
    <cellStyle name="Счет" xfId="4309"/>
    <cellStyle name="ТЕКСТ" xfId="4310"/>
    <cellStyle name="ТЕКСТ 2" xfId="4311"/>
    <cellStyle name="ТЕКСТ 3" xfId="4312"/>
    <cellStyle name="ТЕКСТ 4" xfId="4313"/>
    <cellStyle name="ТЕКСТ 5" xfId="4314"/>
    <cellStyle name="ТЕКСТ 6" xfId="4315"/>
    <cellStyle name="ТЕКСТ 7" xfId="4316"/>
    <cellStyle name="ТЕКСТ 8" xfId="4317"/>
    <cellStyle name="ТЕКСТ 9" xfId="4318"/>
    <cellStyle name="Текст предупреждения 10" xfId="4319"/>
    <cellStyle name="Текст предупреждения 11" xfId="5441"/>
    <cellStyle name="Текст предупреждения 12" xfId="9038"/>
    <cellStyle name="Текст предупреждения 2" xfId="4320"/>
    <cellStyle name="Текст предупреждения 2 10" xfId="4321"/>
    <cellStyle name="Текст предупреждения 2 10 2" xfId="5443"/>
    <cellStyle name="Текст предупреждения 2 10 3" xfId="10679"/>
    <cellStyle name="Текст предупреждения 2 11" xfId="5442"/>
    <cellStyle name="Текст предупреждения 2 12" xfId="9039"/>
    <cellStyle name="Текст предупреждения 2 2" xfId="4322"/>
    <cellStyle name="Текст предупреждения 2 2 2" xfId="4323"/>
    <cellStyle name="Текст предупреждения 2 2 3" xfId="5444"/>
    <cellStyle name="Текст предупреждения 2 2 4" xfId="9040"/>
    <cellStyle name="Текст предупреждения 2 3" xfId="4324"/>
    <cellStyle name="Текст предупреждения 2 3 2" xfId="5445"/>
    <cellStyle name="Текст предупреждения 2 3 3" xfId="10681"/>
    <cellStyle name="Текст предупреждения 2 4" xfId="4325"/>
    <cellStyle name="Текст предупреждения 2 4 2" xfId="5446"/>
    <cellStyle name="Текст предупреждения 2 4 3" xfId="10682"/>
    <cellStyle name="Текст предупреждения 2 5" xfId="4326"/>
    <cellStyle name="Текст предупреждения 2 5 2" xfId="5447"/>
    <cellStyle name="Текст предупреждения 2 5 3" xfId="10683"/>
    <cellStyle name="Текст предупреждения 2 6" xfId="4327"/>
    <cellStyle name="Текст предупреждения 2 6 2" xfId="5448"/>
    <cellStyle name="Текст предупреждения 2 6 3" xfId="10684"/>
    <cellStyle name="Текст предупреждения 2 7" xfId="4328"/>
    <cellStyle name="Текст предупреждения 2 7 2" xfId="5449"/>
    <cellStyle name="Текст предупреждения 2 7 3" xfId="10685"/>
    <cellStyle name="Текст предупреждения 2 8" xfId="4329"/>
    <cellStyle name="Текст предупреждения 2 8 2" xfId="5450"/>
    <cellStyle name="Текст предупреждения 2 8 3" xfId="10686"/>
    <cellStyle name="Текст предупреждения 2 9" xfId="4330"/>
    <cellStyle name="Текст предупреждения 2 9 2" xfId="5451"/>
    <cellStyle name="Текст предупреждения 2 9 3" xfId="10687"/>
    <cellStyle name="Текст предупреждения 2_МФ тепловой баланс 2015 дубль 4 31.03.2014" xfId="4331"/>
    <cellStyle name="Текст предупреждения 3" xfId="4332"/>
    <cellStyle name="Текст предупреждения 3 10" xfId="4333"/>
    <cellStyle name="Текст предупреждения 3 10 2" xfId="5453"/>
    <cellStyle name="Текст предупреждения 3 10 3" xfId="10689"/>
    <cellStyle name="Текст предупреждения 3 11" xfId="4334"/>
    <cellStyle name="Текст предупреждения 3 12" xfId="5452"/>
    <cellStyle name="Текст предупреждения 3 13" xfId="9041"/>
    <cellStyle name="Текст предупреждения 3 2" xfId="4335"/>
    <cellStyle name="Текст предупреждения 3 2 2" xfId="5454"/>
    <cellStyle name="Текст предупреждения 3 2 3" xfId="9042"/>
    <cellStyle name="Текст предупреждения 3 3" xfId="4336"/>
    <cellStyle name="Текст предупреждения 3 3 2" xfId="5455"/>
    <cellStyle name="Текст предупреждения 3 3 3" xfId="10691"/>
    <cellStyle name="Текст предупреждения 3 4" xfId="4337"/>
    <cellStyle name="Текст предупреждения 3 4 2" xfId="5456"/>
    <cellStyle name="Текст предупреждения 3 4 3" xfId="10692"/>
    <cellStyle name="Текст предупреждения 3 5" xfId="4338"/>
    <cellStyle name="Текст предупреждения 3 5 2" xfId="5457"/>
    <cellStyle name="Текст предупреждения 3 5 3" xfId="10693"/>
    <cellStyle name="Текст предупреждения 3 6" xfId="4339"/>
    <cellStyle name="Текст предупреждения 3 6 2" xfId="5458"/>
    <cellStyle name="Текст предупреждения 3 6 3" xfId="10694"/>
    <cellStyle name="Текст предупреждения 3 7" xfId="4340"/>
    <cellStyle name="Текст предупреждения 3 7 2" xfId="5459"/>
    <cellStyle name="Текст предупреждения 3 7 3" xfId="10695"/>
    <cellStyle name="Текст предупреждения 3 8" xfId="4341"/>
    <cellStyle name="Текст предупреждения 3 8 2" xfId="5460"/>
    <cellStyle name="Текст предупреждения 3 8 3" xfId="10696"/>
    <cellStyle name="Текст предупреждения 3 9" xfId="4342"/>
    <cellStyle name="Текст предупреждения 3 9 2" xfId="5461"/>
    <cellStyle name="Текст предупреждения 3 9 3" xfId="10697"/>
    <cellStyle name="Текст предупреждения 3_МФ тепловой баланс 2015 дубль 4 31.03.2014" xfId="4343"/>
    <cellStyle name="Текст предупреждения 4" xfId="4344"/>
    <cellStyle name="Текст предупреждения 4 2" xfId="4345"/>
    <cellStyle name="Текст предупреждения 4_МФ тепловой баланс 2015 дубль 4 31.03.2014" xfId="4346"/>
    <cellStyle name="Текст предупреждения 5" xfId="4347"/>
    <cellStyle name="Текст предупреждения 5 2" xfId="4348"/>
    <cellStyle name="Текст предупреждения 5_МФ тепловой баланс 2015 дубль 4 31.03.2014" xfId="4349"/>
    <cellStyle name="Текст предупреждения 6" xfId="4350"/>
    <cellStyle name="Текст предупреждения 6 2" xfId="4351"/>
    <cellStyle name="Текст предупреждения 6_МФ тепловой баланс 2015 дубль 4 31.03.2014" xfId="4352"/>
    <cellStyle name="Текст предупреждения 7" xfId="4353"/>
    <cellStyle name="Текст предупреждения 7 2" xfId="4354"/>
    <cellStyle name="Текст предупреждения 7_МФ тепловой баланс 2015 дубль 4 31.03.2014" xfId="4355"/>
    <cellStyle name="Текст предупреждения 8" xfId="4356"/>
    <cellStyle name="Текст предупреждения 8 2" xfId="4357"/>
    <cellStyle name="Текст предупреждения 9" xfId="4358"/>
    <cellStyle name="Текст предупреждения 9 2" xfId="4359"/>
    <cellStyle name="Текстовый" xfId="4360"/>
    <cellStyle name="Текстовый 2" xfId="4361"/>
    <cellStyle name="Текстовый 3" xfId="4362"/>
    <cellStyle name="Текстовый 4" xfId="4363"/>
    <cellStyle name="Текстовый 5" xfId="4364"/>
    <cellStyle name="Текстовый 6" xfId="4365"/>
    <cellStyle name="Текстовый 7" xfId="4366"/>
    <cellStyle name="Текстовый 8" xfId="4367"/>
    <cellStyle name="Текстовый 9" xfId="4368"/>
    <cellStyle name="Текстовый_1" xfId="4369"/>
    <cellStyle name="Тысячи [0]_1 кв.95 и 96 года .в ц.соп." xfId="4370"/>
    <cellStyle name="Тысячи [а]" xfId="4371"/>
    <cellStyle name="Тысячи![0]_Цены 95г._Расчет ТП на февраль_Расчет ТП на февраль посл.._Расчет ТП на май" xfId="4372"/>
    <cellStyle name="Тысячи_1 кв.95 и 96 года .в ц.соп." xfId="4373"/>
    <cellStyle name="ФИКСИРОВАННЫЙ" xfId="4374"/>
    <cellStyle name="ФИКСИРОВАННЫЙ 2" xfId="4375"/>
    <cellStyle name="ФИКСИРОВАННЫЙ 3" xfId="4376"/>
    <cellStyle name="ФИКСИРОВАННЫЙ 4" xfId="4377"/>
    <cellStyle name="ФИКСИРОВАННЫЙ 5" xfId="4378"/>
    <cellStyle name="ФИКСИРОВАННЫЙ 6" xfId="4379"/>
    <cellStyle name="ФИКСИРОВАННЫЙ 7" xfId="4380"/>
    <cellStyle name="ФИКСИРОВАННЫЙ 8" xfId="4381"/>
    <cellStyle name="ФИКСИРОВАННЫЙ 9" xfId="4382"/>
    <cellStyle name="ФИКСИРОВАННЫЙ_1" xfId="4383"/>
    <cellStyle name="Финансовый" xfId="1" builtinId="3"/>
    <cellStyle name="Финансовый [0] 2" xfId="4384"/>
    <cellStyle name="Финансовый 10" xfId="4385"/>
    <cellStyle name="Финансовый 10 2" xfId="4386"/>
    <cellStyle name="Финансовый 11" xfId="4387"/>
    <cellStyle name="Финансовый 12" xfId="4388"/>
    <cellStyle name="Финансовый 13" xfId="4389"/>
    <cellStyle name="Финансовый 14" xfId="4390"/>
    <cellStyle name="Финансовый 15" xfId="4391"/>
    <cellStyle name="Финансовый 16" xfId="4392"/>
    <cellStyle name="Финансовый 17" xfId="4393"/>
    <cellStyle name="Финансовый 17 2" xfId="4394"/>
    <cellStyle name="Финансовый 18" xfId="7218"/>
    <cellStyle name="Финансовый 19" xfId="7427"/>
    <cellStyle name="Финансовый 2" xfId="5"/>
    <cellStyle name="Финансовый 2 10" xfId="4395"/>
    <cellStyle name="Финансовый 2 2" xfId="4396"/>
    <cellStyle name="Финансовый 2 2 2" xfId="4397"/>
    <cellStyle name="Финансовый 2 2 2 2" xfId="4398"/>
    <cellStyle name="Финансовый 2 2 3" xfId="4399"/>
    <cellStyle name="Финансовый 2 2 4" xfId="4400"/>
    <cellStyle name="Финансовый 2 2_INDEX.STATION.2012(v1.0)_" xfId="4401"/>
    <cellStyle name="Финансовый 2 3" xfId="4402"/>
    <cellStyle name="Финансовый 2 3 2" xfId="4403"/>
    <cellStyle name="Финансовый 2 4" xfId="4404"/>
    <cellStyle name="Финансовый 2 5" xfId="4405"/>
    <cellStyle name="Финансовый 2 6" xfId="4406"/>
    <cellStyle name="Финансовый 2 7" xfId="4407"/>
    <cellStyle name="Финансовый 2 8" xfId="4408"/>
    <cellStyle name="Финансовый 2 9" xfId="4409"/>
    <cellStyle name="Финансовый 2_46EE.2011(v1.0)" xfId="4410"/>
    <cellStyle name="Финансовый 20" xfId="7654"/>
    <cellStyle name="Финансовый 21" xfId="7876"/>
    <cellStyle name="Финансовый 22" xfId="8098"/>
    <cellStyle name="Финансовый 23" xfId="8295"/>
    <cellStyle name="Финансовый 24" xfId="8492"/>
    <cellStyle name="Финансовый 25" xfId="8637"/>
    <cellStyle name="Финансовый 26" xfId="8781"/>
    <cellStyle name="Финансовый 27" xfId="8783"/>
    <cellStyle name="Финансовый 3" xfId="4411"/>
    <cellStyle name="Финансовый 3 2" xfId="4412"/>
    <cellStyle name="Финансовый 3 2 2" xfId="4413"/>
    <cellStyle name="Финансовый 3 2 3" xfId="4414"/>
    <cellStyle name="Финансовый 3 3" xfId="4415"/>
    <cellStyle name="Финансовый 3 4" xfId="4416"/>
    <cellStyle name="Финансовый 3 5" xfId="4417"/>
    <cellStyle name="Финансовый 3 6" xfId="4418"/>
    <cellStyle name="Финансовый 3_INDEX.STATION.2012(v1.0)_" xfId="4419"/>
    <cellStyle name="Финансовый 4" xfId="4420"/>
    <cellStyle name="Финансовый 4 2" xfId="4421"/>
    <cellStyle name="Финансовый 4 2 2" xfId="4422"/>
    <cellStyle name="Финансовый 4 2 3" xfId="4423"/>
    <cellStyle name="Финансовый 5" xfId="6"/>
    <cellStyle name="Финансовый 5 2" xfId="4424"/>
    <cellStyle name="Финансовый 5 3" xfId="4425"/>
    <cellStyle name="Финансовый 5 4" xfId="7"/>
    <cellStyle name="Финансовый 6" xfId="4426"/>
    <cellStyle name="Финансовый 7" xfId="4427"/>
    <cellStyle name="Финансовый 8" xfId="4428"/>
    <cellStyle name="Финансовый 9" xfId="4429"/>
    <cellStyle name="Финансовый0[0]_FU_bal" xfId="4430"/>
    <cellStyle name="Формула" xfId="4431"/>
    <cellStyle name="Формула 10" xfId="4432"/>
    <cellStyle name="Формула 11" xfId="4433"/>
    <cellStyle name="Формула 12" xfId="4434"/>
    <cellStyle name="Формула 13" xfId="4435"/>
    <cellStyle name="Формула 14" xfId="4436"/>
    <cellStyle name="Формула 15" xfId="4437"/>
    <cellStyle name="Формула 16" xfId="4438"/>
    <cellStyle name="Формула 17" xfId="4439"/>
    <cellStyle name="Формула 18" xfId="4440"/>
    <cellStyle name="Формула 2" xfId="4441"/>
    <cellStyle name="Формула 2 2" xfId="4442"/>
    <cellStyle name="Формула 3" xfId="4443"/>
    <cellStyle name="Формула 4" xfId="4444"/>
    <cellStyle name="Формула 5" xfId="4445"/>
    <cellStyle name="Формула 6" xfId="4446"/>
    <cellStyle name="Формула 7" xfId="4447"/>
    <cellStyle name="Формула 8" xfId="4448"/>
    <cellStyle name="Формула 9" xfId="4449"/>
    <cellStyle name="Формула_A РТ 2009 Рязаньэнерго" xfId="4450"/>
    <cellStyle name="ФормулаВБ" xfId="4451"/>
    <cellStyle name="ФормулаВБ 2" xfId="4452"/>
    <cellStyle name="ФормулаНаКонтроль" xfId="4453"/>
    <cellStyle name="ФормулаНаКонтроль 2" xfId="4454"/>
    <cellStyle name="Хороший 10" xfId="4455"/>
    <cellStyle name="Хороший 11" xfId="5462"/>
    <cellStyle name="Хороший 12" xfId="9043"/>
    <cellStyle name="Хороший 2" xfId="4456"/>
    <cellStyle name="Хороший 2 10" xfId="4457"/>
    <cellStyle name="Хороший 2 10 2" xfId="5464"/>
    <cellStyle name="Хороший 2 10 3" xfId="10699"/>
    <cellStyle name="Хороший 2 11" xfId="5463"/>
    <cellStyle name="Хороший 2 12" xfId="9044"/>
    <cellStyle name="Хороший 2 2" xfId="4458"/>
    <cellStyle name="Хороший 2 2 2" xfId="4459"/>
    <cellStyle name="Хороший 2 2 3" xfId="5465"/>
    <cellStyle name="Хороший 2 2 4" xfId="9045"/>
    <cellStyle name="Хороший 2 3" xfId="4460"/>
    <cellStyle name="Хороший 2 3 2" xfId="5466"/>
    <cellStyle name="Хороший 2 3 3" xfId="10700"/>
    <cellStyle name="Хороший 2 4" xfId="4461"/>
    <cellStyle name="Хороший 2 4 2" xfId="5467"/>
    <cellStyle name="Хороший 2 4 3" xfId="10701"/>
    <cellStyle name="Хороший 2 5" xfId="4462"/>
    <cellStyle name="Хороший 2 5 2" xfId="5468"/>
    <cellStyle name="Хороший 2 5 3" xfId="10702"/>
    <cellStyle name="Хороший 2 6" xfId="4463"/>
    <cellStyle name="Хороший 2 6 2" xfId="5469"/>
    <cellStyle name="Хороший 2 6 3" xfId="10703"/>
    <cellStyle name="Хороший 2 7" xfId="4464"/>
    <cellStyle name="Хороший 2 7 2" xfId="5470"/>
    <cellStyle name="Хороший 2 7 3" xfId="10704"/>
    <cellStyle name="Хороший 2 8" xfId="4465"/>
    <cellStyle name="Хороший 2 8 2" xfId="5471"/>
    <cellStyle name="Хороший 2 8 3" xfId="10705"/>
    <cellStyle name="Хороший 2 9" xfId="4466"/>
    <cellStyle name="Хороший 2 9 2" xfId="5472"/>
    <cellStyle name="Хороший 2 9 3" xfId="10706"/>
    <cellStyle name="Хороший 2_МФ тепловой баланс 2015 дубль 4 31.03.2014" xfId="4467"/>
    <cellStyle name="Хороший 3" xfId="4468"/>
    <cellStyle name="Хороший 3 10" xfId="4469"/>
    <cellStyle name="Хороший 3 10 2" xfId="5474"/>
    <cellStyle name="Хороший 3 10 3" xfId="10707"/>
    <cellStyle name="Хороший 3 11" xfId="4470"/>
    <cellStyle name="Хороший 3 12" xfId="5473"/>
    <cellStyle name="Хороший 3 13" xfId="9046"/>
    <cellStyle name="Хороший 3 2" xfId="4471"/>
    <cellStyle name="Хороший 3 2 2" xfId="5475"/>
    <cellStyle name="Хороший 3 2 3" xfId="9047"/>
    <cellStyle name="Хороший 3 3" xfId="4472"/>
    <cellStyle name="Хороший 3 3 2" xfId="5476"/>
    <cellStyle name="Хороший 3 3 3" xfId="10708"/>
    <cellStyle name="Хороший 3 4" xfId="4473"/>
    <cellStyle name="Хороший 3 4 2" xfId="5477"/>
    <cellStyle name="Хороший 3 4 3" xfId="10709"/>
    <cellStyle name="Хороший 3 5" xfId="4474"/>
    <cellStyle name="Хороший 3 5 2" xfId="5478"/>
    <cellStyle name="Хороший 3 5 3" xfId="10710"/>
    <cellStyle name="Хороший 3 6" xfId="4475"/>
    <cellStyle name="Хороший 3 6 2" xfId="5479"/>
    <cellStyle name="Хороший 3 6 3" xfId="10711"/>
    <cellStyle name="Хороший 3 7" xfId="4476"/>
    <cellStyle name="Хороший 3 7 2" xfId="5480"/>
    <cellStyle name="Хороший 3 7 3" xfId="10712"/>
    <cellStyle name="Хороший 3 8" xfId="4477"/>
    <cellStyle name="Хороший 3 8 2" xfId="5481"/>
    <cellStyle name="Хороший 3 8 3" xfId="10713"/>
    <cellStyle name="Хороший 3 9" xfId="4478"/>
    <cellStyle name="Хороший 3 9 2" xfId="5482"/>
    <cellStyle name="Хороший 3 9 3" xfId="10714"/>
    <cellStyle name="Хороший 3_МФ тепловой баланс 2015 дубль 4 31.03.2014" xfId="4479"/>
    <cellStyle name="Хороший 4" xfId="4480"/>
    <cellStyle name="Хороший 4 2" xfId="4481"/>
    <cellStyle name="Хороший 4_МФ тепловой баланс 2015 дубль 4 31.03.2014" xfId="4482"/>
    <cellStyle name="Хороший 5" xfId="4483"/>
    <cellStyle name="Хороший 5 2" xfId="4484"/>
    <cellStyle name="Хороший 5_МФ тепловой баланс 2015 дубль 4 31.03.2014" xfId="4485"/>
    <cellStyle name="Хороший 6" xfId="4486"/>
    <cellStyle name="Хороший 6 2" xfId="4487"/>
    <cellStyle name="Хороший 6_МФ тепловой баланс 2015 дубль 4 31.03.2014" xfId="4488"/>
    <cellStyle name="Хороший 7" xfId="4489"/>
    <cellStyle name="Хороший 7 2" xfId="4490"/>
    <cellStyle name="Хороший 7_МФ тепловой баланс 2015 дубль 4 31.03.2014" xfId="4491"/>
    <cellStyle name="Хороший 8" xfId="4492"/>
    <cellStyle name="Хороший 8 2" xfId="4493"/>
    <cellStyle name="Хороший 9" xfId="4494"/>
    <cellStyle name="Хороший 9 2" xfId="4495"/>
    <cellStyle name="Цена_продукта" xfId="4496"/>
    <cellStyle name="Цифры по центру с десятыми" xfId="4497"/>
    <cellStyle name="число" xfId="4498"/>
    <cellStyle name="Џђћ–…ќ’ќ›‰" xfId="4499"/>
    <cellStyle name="Шапка" xfId="4500"/>
    <cellStyle name="Шапка таблицы" xfId="4501"/>
    <cellStyle name="Шапка_4DNS.UPDATE.EXAMPLE" xfId="4502"/>
    <cellStyle name="ШАУ" xfId="4503"/>
    <cellStyle name="標準_PL-CF sheet" xfId="4504"/>
    <cellStyle name="㼿" xfId="4505"/>
    <cellStyle name="䁺_x0001_" xfId="4506"/>
  </cellStyles>
  <dxfs count="0"/>
  <tableStyles count="0" defaultTableStyle="TableStyleMedium9" defaultPivotStyle="PivotStyleLight16"/>
  <colors>
    <mruColors>
      <color rgb="FFCCFFFF"/>
      <color rgb="FFFF66FF"/>
      <color rgb="FFFAC6EC"/>
      <color rgb="FFFF99FF"/>
      <color rgb="FFFFFFCC"/>
      <color rgb="FFFFCCFF"/>
      <color rgb="FFFFCC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.%20&#1054;&#1041;&#1052;&#1045;&#1053;\1.%20&#1041;&#1070;&#1044;&#1046;&#1045;&#1058;%20&#1080;%20&#1055;&#1056;&#1054;&#1043;&#1053;&#1054;&#1047;&#1067;\&#1042;%20&#1052;&#1080;&#1085;&#1058;&#1069;&#1050;%20&#1080;%20&#1046;&#1050;&#1061;%20(&#1056;&#1050;-203_4558%20&#1086;&#1090;%2019.07.2024)\&#1091;&#1090;&#1086;&#1095;&#1085;&#1077;&#1085;&#1080;&#1103;%20&#1086;&#1090;%2027.08.2024\3_&#1044;&#1058;%202025-2027%20&#1089;%20&#1091;&#1095;&#1077;&#1090;&#1086;&#1084;%20&#1080;&#1079;&#1084;&#1077;&#1085;%20&#1090;&#1072;&#1088;&#1080;&#1092;&#1086;&#1074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"/>
      <sheetName val="2026"/>
      <sheetName val="2027"/>
    </sheetNames>
    <sheetDataSet>
      <sheetData sheetId="0"/>
      <sheetData sheetId="1">
        <row r="6">
          <cell r="S6">
            <v>67271.645622385578</v>
          </cell>
        </row>
        <row r="8">
          <cell r="S8">
            <v>6983251.7817544499</v>
          </cell>
        </row>
        <row r="10">
          <cell r="S10">
            <v>40890064.429612041</v>
          </cell>
        </row>
        <row r="13">
          <cell r="S13">
            <v>8257398.13234872</v>
          </cell>
        </row>
        <row r="17">
          <cell r="S17">
            <v>3789605.7959145312</v>
          </cell>
        </row>
        <row r="20">
          <cell r="S20">
            <v>23830977.51150386</v>
          </cell>
        </row>
        <row r="24">
          <cell r="S24">
            <v>67252.554764834596</v>
          </cell>
        </row>
        <row r="26">
          <cell r="S26">
            <v>69622.486446910465</v>
          </cell>
        </row>
        <row r="28">
          <cell r="S28">
            <v>795217.15219899267</v>
          </cell>
        </row>
        <row r="30">
          <cell r="S30">
            <v>1151362.0233972427</v>
          </cell>
        </row>
        <row r="33">
          <cell r="S33">
            <v>3460389.4952716772</v>
          </cell>
        </row>
        <row r="35">
          <cell r="S35">
            <v>5087924.503600629</v>
          </cell>
        </row>
        <row r="39">
          <cell r="S39">
            <v>607657.63338501519</v>
          </cell>
        </row>
        <row r="44">
          <cell r="S44">
            <v>926468.47533036501</v>
          </cell>
        </row>
        <row r="48">
          <cell r="S48">
            <v>385586.56101731287</v>
          </cell>
        </row>
        <row r="52">
          <cell r="S52">
            <v>26344.416219194904</v>
          </cell>
        </row>
        <row r="54">
          <cell r="S54">
            <v>1588326.7612889102</v>
          </cell>
        </row>
        <row r="56">
          <cell r="S56">
            <v>179665.95022435926</v>
          </cell>
        </row>
        <row r="58">
          <cell r="S58">
            <v>656839.56053722638</v>
          </cell>
        </row>
        <row r="62">
          <cell r="S62">
            <v>340964.05757215875</v>
          </cell>
        </row>
        <row r="64">
          <cell r="S64">
            <v>206277.50395596281</v>
          </cell>
        </row>
        <row r="66">
          <cell r="S66">
            <v>167180.13856522998</v>
          </cell>
        </row>
        <row r="68">
          <cell r="S68">
            <v>169556.5280872123</v>
          </cell>
        </row>
        <row r="70">
          <cell r="S70">
            <v>3532996.5617209016</v>
          </cell>
        </row>
        <row r="78">
          <cell r="S78">
            <v>518449.14891066891</v>
          </cell>
        </row>
        <row r="81">
          <cell r="S81">
            <v>10815090.106770318</v>
          </cell>
        </row>
        <row r="88">
          <cell r="S88">
            <v>20932158.578697275</v>
          </cell>
        </row>
        <row r="94">
          <cell r="S94">
            <v>18057223.168971546</v>
          </cell>
        </row>
        <row r="99">
          <cell r="S99">
            <v>10230557.508159954</v>
          </cell>
        </row>
        <row r="101">
          <cell r="S101">
            <v>78878.847374875244</v>
          </cell>
        </row>
        <row r="103">
          <cell r="S103">
            <v>5858296.0086416127</v>
          </cell>
        </row>
        <row r="105">
          <cell r="S105">
            <v>7495203.5168904299</v>
          </cell>
        </row>
        <row r="108">
          <cell r="S108">
            <v>2337226.0548999398</v>
          </cell>
        </row>
        <row r="111">
          <cell r="S111">
            <v>3478711.5554149766</v>
          </cell>
        </row>
        <row r="117">
          <cell r="S117">
            <v>309445.83011916769</v>
          </cell>
        </row>
        <row r="120">
          <cell r="S120">
            <v>24460382.472763896</v>
          </cell>
        </row>
        <row r="129">
          <cell r="S129">
            <v>7828351.7993647633</v>
          </cell>
        </row>
        <row r="132">
          <cell r="S132">
            <v>496732.92768353526</v>
          </cell>
        </row>
        <row r="135">
          <cell r="S135">
            <v>227216.56799647168</v>
          </cell>
        </row>
        <row r="137">
          <cell r="S137">
            <v>1751784.2977355558</v>
          </cell>
        </row>
        <row r="143">
          <cell r="S143">
            <v>7034251.5704520792</v>
          </cell>
        </row>
        <row r="145">
          <cell r="S145">
            <v>151867.62002656487</v>
          </cell>
        </row>
        <row r="149">
          <cell r="S149">
            <v>9891032.9246521797</v>
          </cell>
        </row>
        <row r="151">
          <cell r="S151">
            <v>6541159.9579613879</v>
          </cell>
        </row>
        <row r="153">
          <cell r="S153">
            <v>36414978.989489377</v>
          </cell>
        </row>
        <row r="167">
          <cell r="S167">
            <v>2352181.3877596012</v>
          </cell>
        </row>
        <row r="169">
          <cell r="S169">
            <v>32186689.704494447</v>
          </cell>
        </row>
        <row r="174">
          <cell r="S174">
            <v>1781655.0809248046</v>
          </cell>
        </row>
        <row r="176">
          <cell r="S176">
            <v>11816253.524427654</v>
          </cell>
        </row>
        <row r="181">
          <cell r="S181">
            <v>268999.85690165893</v>
          </cell>
        </row>
        <row r="183">
          <cell r="S183">
            <v>3165731.1593315303</v>
          </cell>
        </row>
        <row r="185">
          <cell r="S185">
            <v>13208449.841760146</v>
          </cell>
        </row>
        <row r="189">
          <cell r="S189">
            <v>5311707.5825115936</v>
          </cell>
        </row>
        <row r="193">
          <cell r="S193">
            <v>11985572.346230363</v>
          </cell>
        </row>
        <row r="197">
          <cell r="S197">
            <v>852391.505083784</v>
          </cell>
        </row>
        <row r="199">
          <cell r="S199">
            <v>879394.93269998208</v>
          </cell>
        </row>
        <row r="201">
          <cell r="S201">
            <v>1322098.84181172</v>
          </cell>
        </row>
        <row r="203">
          <cell r="S203">
            <v>10742494.190708404</v>
          </cell>
        </row>
        <row r="207">
          <cell r="S207">
            <v>607706.70236417069</v>
          </cell>
        </row>
        <row r="209">
          <cell r="S209">
            <v>6957786.9658051273</v>
          </cell>
        </row>
        <row r="213">
          <cell r="S213">
            <v>24446539.811997559</v>
          </cell>
        </row>
        <row r="220">
          <cell r="S220">
            <v>86509.593806913661</v>
          </cell>
        </row>
        <row r="222">
          <cell r="S222">
            <v>6121583.9120791489</v>
          </cell>
        </row>
        <row r="237">
          <cell r="S237">
            <v>2001005.931671079</v>
          </cell>
        </row>
        <row r="240">
          <cell r="S240">
            <v>1920580.2451992335</v>
          </cell>
        </row>
        <row r="243">
          <cell r="S243">
            <v>22881274.437540587</v>
          </cell>
        </row>
        <row r="247">
          <cell r="S247">
            <v>3699474.9313753396</v>
          </cell>
        </row>
        <row r="250">
          <cell r="S250">
            <v>2019515.7933456853</v>
          </cell>
        </row>
        <row r="253">
          <cell r="S253">
            <v>1076460.4173447052</v>
          </cell>
        </row>
        <row r="256">
          <cell r="S256">
            <v>5835090.6021297239</v>
          </cell>
        </row>
        <row r="258">
          <cell r="S258">
            <v>579918.2121778453</v>
          </cell>
        </row>
        <row r="260">
          <cell r="S260">
            <v>50316609.411679834</v>
          </cell>
        </row>
        <row r="282">
          <cell r="S282">
            <v>4297219.2604475943</v>
          </cell>
        </row>
        <row r="288">
          <cell r="S288">
            <v>4096635.0227614436</v>
          </cell>
        </row>
        <row r="290">
          <cell r="S290">
            <v>5050377.7135054348</v>
          </cell>
        </row>
        <row r="292">
          <cell r="S292">
            <v>3375557.9953980502</v>
          </cell>
        </row>
        <row r="294">
          <cell r="S294">
            <v>10002651.902584471</v>
          </cell>
        </row>
        <row r="300">
          <cell r="S300">
            <v>54570547.032057911</v>
          </cell>
        </row>
        <row r="304">
          <cell r="S304">
            <v>69981.710572350145</v>
          </cell>
        </row>
        <row r="306">
          <cell r="S306">
            <v>165135757.978802</v>
          </cell>
        </row>
        <row r="313">
          <cell r="S313">
            <v>876019.66382039431</v>
          </cell>
        </row>
        <row r="315">
          <cell r="S315">
            <v>289050.91650666803</v>
          </cell>
        </row>
        <row r="320">
          <cell r="S320">
            <v>214452.56962704504</v>
          </cell>
        </row>
        <row r="322">
          <cell r="S322">
            <v>36800565.132234059</v>
          </cell>
        </row>
        <row r="340">
          <cell r="S340">
            <v>10043.410068861273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49"/>
  <sheetViews>
    <sheetView tabSelected="1" zoomScale="70" zoomScaleNormal="70" zoomScaleSheetLayoutView="70" workbookViewId="0">
      <pane xSplit="12" ySplit="11" topLeftCell="M12" activePane="bottomRight" state="frozen"/>
      <selection pane="topRight" activeCell="M1" sqref="M1"/>
      <selection pane="bottomLeft" activeCell="A10" sqref="A10"/>
      <selection pane="bottomRight" activeCell="A5" sqref="A5:A6"/>
    </sheetView>
  </sheetViews>
  <sheetFormatPr defaultColWidth="9.140625" defaultRowHeight="12.75" customHeight="1" outlineLevelRow="1"/>
  <cols>
    <col min="1" max="1" width="37.5703125" style="1" customWidth="1"/>
    <col min="2" max="2" width="48.28515625" style="1" hidden="1" customWidth="1"/>
    <col min="3" max="3" width="16.85546875" style="1" customWidth="1"/>
    <col min="4" max="5" width="9.140625" style="8" customWidth="1"/>
    <col min="6" max="6" width="9.42578125" style="8" customWidth="1"/>
    <col min="7" max="7" width="9.28515625" style="8" customWidth="1"/>
    <col min="8" max="8" width="15.28515625" style="1" customWidth="1"/>
    <col min="9" max="9" width="14.42578125" style="1" customWidth="1"/>
    <col min="10" max="10" width="15" style="1" customWidth="1"/>
    <col min="11" max="11" width="14" style="1" customWidth="1"/>
    <col min="12" max="12" width="15.28515625" style="14" customWidth="1"/>
    <col min="13" max="13" width="23.42578125" style="1" customWidth="1"/>
    <col min="14" max="14" width="25.5703125" style="1" customWidth="1"/>
    <col min="15" max="15" width="22.7109375" style="1" customWidth="1"/>
    <col min="16" max="16" width="23.28515625" style="1" customWidth="1"/>
    <col min="17" max="17" width="24.7109375" style="14" customWidth="1"/>
    <col min="18" max="18" width="23" style="1" customWidth="1"/>
    <col min="19" max="19" width="21.140625" style="1" customWidth="1"/>
    <col min="20" max="20" width="23.28515625" style="1" customWidth="1"/>
    <col min="21" max="16384" width="9.140625" style="1"/>
  </cols>
  <sheetData>
    <row r="1" spans="1:20" ht="21" customHeight="1">
      <c r="S1" s="316" t="s">
        <v>331</v>
      </c>
    </row>
    <row r="2" spans="1:20" ht="23.25" customHeight="1">
      <c r="S2" s="316" t="s">
        <v>330</v>
      </c>
    </row>
    <row r="3" spans="1:20" ht="158.25" customHeight="1" outlineLevel="1">
      <c r="A3" s="293" t="s">
        <v>329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</row>
    <row r="4" spans="1:20" ht="19.5" customHeight="1">
      <c r="A4" s="4"/>
      <c r="B4" s="4"/>
      <c r="C4" s="4"/>
      <c r="D4" s="7"/>
      <c r="E4" s="7"/>
      <c r="F4" s="305"/>
      <c r="G4" s="305"/>
      <c r="H4" s="4"/>
      <c r="I4" s="4"/>
      <c r="J4" s="4"/>
      <c r="K4" s="4"/>
      <c r="L4" s="13"/>
      <c r="M4" s="4"/>
      <c r="N4" s="4"/>
      <c r="O4" s="4"/>
      <c r="P4" s="4"/>
      <c r="Q4" s="13"/>
      <c r="R4" s="4"/>
    </row>
    <row r="5" spans="1:20" ht="59.25" customHeight="1">
      <c r="A5" s="303" t="s">
        <v>209</v>
      </c>
      <c r="B5" s="303" t="s">
        <v>208</v>
      </c>
      <c r="C5" s="291" t="s">
        <v>210</v>
      </c>
      <c r="D5" s="306" t="s">
        <v>207</v>
      </c>
      <c r="E5" s="307"/>
      <c r="F5" s="307" t="s">
        <v>206</v>
      </c>
      <c r="G5" s="308"/>
      <c r="H5" s="311" t="s">
        <v>205</v>
      </c>
      <c r="I5" s="311"/>
      <c r="J5" s="311"/>
      <c r="K5" s="311"/>
      <c r="L5" s="312"/>
      <c r="M5" s="309" t="s">
        <v>204</v>
      </c>
      <c r="N5" s="309"/>
      <c r="O5" s="309"/>
      <c r="P5" s="309"/>
      <c r="Q5" s="310"/>
      <c r="R5" s="301" t="s">
        <v>318</v>
      </c>
      <c r="S5" s="299" t="s">
        <v>319</v>
      </c>
      <c r="T5" s="294" t="s">
        <v>320</v>
      </c>
    </row>
    <row r="6" spans="1:20" s="3" customFormat="1" ht="97.5" customHeight="1">
      <c r="A6" s="304"/>
      <c r="B6" s="304"/>
      <c r="C6" s="292"/>
      <c r="D6" s="29" t="s">
        <v>203</v>
      </c>
      <c r="E6" s="30" t="s">
        <v>202</v>
      </c>
      <c r="F6" s="30" t="s">
        <v>203</v>
      </c>
      <c r="G6" s="31" t="s">
        <v>202</v>
      </c>
      <c r="H6" s="34" t="s">
        <v>0</v>
      </c>
      <c r="I6" s="35" t="s">
        <v>1</v>
      </c>
      <c r="J6" s="35" t="s">
        <v>2</v>
      </c>
      <c r="K6" s="35" t="s">
        <v>3</v>
      </c>
      <c r="L6" s="36" t="s">
        <v>201</v>
      </c>
      <c r="M6" s="34" t="s">
        <v>0</v>
      </c>
      <c r="N6" s="35" t="s">
        <v>1</v>
      </c>
      <c r="O6" s="35" t="s">
        <v>2</v>
      </c>
      <c r="P6" s="35" t="s">
        <v>3</v>
      </c>
      <c r="Q6" s="37" t="s">
        <v>201</v>
      </c>
      <c r="R6" s="302"/>
      <c r="S6" s="300"/>
      <c r="T6" s="295"/>
    </row>
    <row r="7" spans="1:20" s="3" customFormat="1" ht="34.5" customHeight="1">
      <c r="A7" s="38"/>
      <c r="B7" s="38"/>
      <c r="C7" s="39"/>
      <c r="D7" s="40"/>
      <c r="E7" s="41"/>
      <c r="F7" s="41"/>
      <c r="G7" s="42"/>
      <c r="H7" s="43"/>
      <c r="I7" s="43"/>
      <c r="J7" s="43"/>
      <c r="K7" s="43"/>
      <c r="L7" s="44"/>
      <c r="M7" s="43"/>
      <c r="N7" s="43"/>
      <c r="O7" s="43"/>
      <c r="P7" s="43"/>
      <c r="Q7" s="45"/>
      <c r="R7" s="46"/>
      <c r="S7" s="47"/>
      <c r="T7" s="48"/>
    </row>
    <row r="8" spans="1:20" s="3" customFormat="1" ht="30.75" customHeight="1">
      <c r="A8" s="49" t="s">
        <v>200</v>
      </c>
      <c r="B8" s="49"/>
      <c r="C8" s="49" t="s">
        <v>236</v>
      </c>
      <c r="D8" s="171" t="s">
        <v>16</v>
      </c>
      <c r="E8" s="172"/>
      <c r="F8" s="172" t="s">
        <v>16</v>
      </c>
      <c r="G8" s="173"/>
      <c r="H8" s="131">
        <f t="shared" ref="H8:I8" si="0">SUM(H9)</f>
        <v>61.792000000000002</v>
      </c>
      <c r="I8" s="131">
        <f t="shared" si="0"/>
        <v>31.303999999999998</v>
      </c>
      <c r="J8" s="131">
        <f>SUM(J9)</f>
        <v>12</v>
      </c>
      <c r="K8" s="131">
        <f>SUM(K9)</f>
        <v>43</v>
      </c>
      <c r="L8" s="132">
        <f>SUM(H8:K8)</f>
        <v>148.096</v>
      </c>
      <c r="M8" s="53">
        <f>SUM(M9)</f>
        <v>264538.33848188719</v>
      </c>
      <c r="N8" s="53">
        <f t="shared" ref="N8:P8" si="1">SUM(N9)</f>
        <v>134015.86205070227</v>
      </c>
      <c r="O8" s="53">
        <f t="shared" si="1"/>
        <v>46648.31793407959</v>
      </c>
      <c r="P8" s="53">
        <f t="shared" si="1"/>
        <v>167156.47259711853</v>
      </c>
      <c r="Q8" s="26">
        <f>SUM(M8:P8)</f>
        <v>612358.9910637876</v>
      </c>
      <c r="R8" s="54">
        <v>66549.523333333331</v>
      </c>
      <c r="S8" s="28">
        <f>P8/3</f>
        <v>55718.824199039511</v>
      </c>
      <c r="T8" s="28">
        <f>Q8+R8-S8</f>
        <v>623189.69019808143</v>
      </c>
    </row>
    <row r="9" spans="1:20" s="2" customFormat="1" ht="30.75" customHeight="1">
      <c r="A9" s="16" t="s">
        <v>24</v>
      </c>
      <c r="B9" s="16" t="s">
        <v>41</v>
      </c>
      <c r="C9" s="24" t="s">
        <v>211</v>
      </c>
      <c r="D9" s="137">
        <v>6364.4398278399658</v>
      </c>
      <c r="E9" s="133">
        <v>6364.4398278399658</v>
      </c>
      <c r="F9" s="133">
        <v>2083.33</v>
      </c>
      <c r="G9" s="174">
        <v>2477.08</v>
      </c>
      <c r="H9" s="133">
        <v>61.792000000000002</v>
      </c>
      <c r="I9" s="133">
        <v>31.303999999999998</v>
      </c>
      <c r="J9" s="133">
        <v>12</v>
      </c>
      <c r="K9" s="133">
        <v>43</v>
      </c>
      <c r="L9" s="132">
        <f t="shared" ref="L9:L72" si="2">SUM(H9:K9)</f>
        <v>148.096</v>
      </c>
      <c r="M9" s="25">
        <f>(D9-F9)*H9</f>
        <v>264538.33848188719</v>
      </c>
      <c r="N9" s="25">
        <f>(D9-F9)*I9</f>
        <v>134015.86205070227</v>
      </c>
      <c r="O9" s="25">
        <f>(E9-G9)*J9</f>
        <v>46648.31793407959</v>
      </c>
      <c r="P9" s="25">
        <f>(E9-G9)*K9</f>
        <v>167156.47259711853</v>
      </c>
      <c r="Q9" s="26">
        <f t="shared" ref="Q9:Q72" si="3">SUM(M9:P9)</f>
        <v>612358.9910637876</v>
      </c>
      <c r="R9" s="27"/>
      <c r="S9" s="28"/>
      <c r="T9" s="28"/>
    </row>
    <row r="10" spans="1:20" ht="30.75" customHeight="1">
      <c r="A10" s="49" t="s">
        <v>199</v>
      </c>
      <c r="B10" s="49"/>
      <c r="C10" s="49" t="s">
        <v>236</v>
      </c>
      <c r="D10" s="171"/>
      <c r="E10" s="172"/>
      <c r="F10" s="172"/>
      <c r="G10" s="173"/>
      <c r="H10" s="131">
        <f t="shared" ref="H10:I10" si="4">SUM(H11)</f>
        <v>1016.591</v>
      </c>
      <c r="I10" s="131">
        <f t="shared" si="4"/>
        <v>683.48200000000008</v>
      </c>
      <c r="J10" s="131">
        <f t="shared" ref="J10:K10" si="5">SUM(J11)</f>
        <v>305.44299999999998</v>
      </c>
      <c r="K10" s="131">
        <f t="shared" si="5"/>
        <v>1004.77</v>
      </c>
      <c r="L10" s="132">
        <f t="shared" si="2"/>
        <v>3010.2860000000001</v>
      </c>
      <c r="M10" s="53">
        <f t="shared" ref="M10:P10" si="6">SUM(M11)</f>
        <v>17886992.68449435</v>
      </c>
      <c r="N10" s="53">
        <f t="shared" si="6"/>
        <v>12025915.568781907</v>
      </c>
      <c r="O10" s="53">
        <f t="shared" si="6"/>
        <v>5271018.4980357718</v>
      </c>
      <c r="P10" s="53">
        <f t="shared" si="6"/>
        <v>17339278.543857291</v>
      </c>
      <c r="Q10" s="26">
        <f t="shared" si="3"/>
        <v>52523205.295169324</v>
      </c>
      <c r="R10" s="54">
        <v>6908075.0855999999</v>
      </c>
      <c r="S10" s="28">
        <f>P10/3</f>
        <v>5779759.5146190971</v>
      </c>
      <c r="T10" s="28">
        <f t="shared" ref="T10:T72" si="7">Q10+R10-S10</f>
        <v>53651520.86615023</v>
      </c>
    </row>
    <row r="11" spans="1:20" ht="30.75" customHeight="1">
      <c r="A11" s="16" t="s">
        <v>24</v>
      </c>
      <c r="B11" s="16" t="s">
        <v>198</v>
      </c>
      <c r="C11" s="24" t="s">
        <v>211</v>
      </c>
      <c r="D11" s="137">
        <v>19306.962831152694</v>
      </c>
      <c r="E11" s="133">
        <v>19306.962831152694</v>
      </c>
      <c r="F11" s="133">
        <v>1711.89</v>
      </c>
      <c r="G11" s="174">
        <v>2050</v>
      </c>
      <c r="H11" s="133">
        <v>1016.591</v>
      </c>
      <c r="I11" s="133">
        <v>683.48200000000008</v>
      </c>
      <c r="J11" s="133">
        <v>305.44299999999998</v>
      </c>
      <c r="K11" s="133">
        <v>1004.77</v>
      </c>
      <c r="L11" s="132">
        <f t="shared" si="2"/>
        <v>3010.2860000000001</v>
      </c>
      <c r="M11" s="25">
        <f>(D11-F11)*H11</f>
        <v>17886992.68449435</v>
      </c>
      <c r="N11" s="25">
        <f>(D11-F11)*I11</f>
        <v>12025915.568781907</v>
      </c>
      <c r="O11" s="25">
        <f>(E11-G11)*J11</f>
        <v>5271018.4980357718</v>
      </c>
      <c r="P11" s="25">
        <f>(E11-G11)*K11</f>
        <v>17339278.543857291</v>
      </c>
      <c r="Q11" s="26">
        <f t="shared" si="3"/>
        <v>52523205.295169324</v>
      </c>
      <c r="R11" s="27"/>
      <c r="S11" s="28"/>
      <c r="T11" s="28"/>
    </row>
    <row r="12" spans="1:20" ht="30.75" customHeight="1">
      <c r="A12" s="49" t="s">
        <v>263</v>
      </c>
      <c r="B12" s="49"/>
      <c r="C12" s="49" t="s">
        <v>236</v>
      </c>
      <c r="D12" s="171"/>
      <c r="E12" s="172"/>
      <c r="F12" s="172"/>
      <c r="G12" s="173"/>
      <c r="H12" s="134">
        <f t="shared" ref="H12:I12" si="8">SUM(H13:H14)</f>
        <v>14564.894</v>
      </c>
      <c r="I12" s="131">
        <f t="shared" si="8"/>
        <v>6523.7</v>
      </c>
      <c r="J12" s="131">
        <f t="shared" ref="J12:K12" si="9">SUM(J13:J14)</f>
        <v>101.384</v>
      </c>
      <c r="K12" s="131">
        <f t="shared" si="9"/>
        <v>11480.775</v>
      </c>
      <c r="L12" s="132">
        <f t="shared" si="2"/>
        <v>32670.752999999997</v>
      </c>
      <c r="M12" s="55">
        <f t="shared" ref="M12:O12" si="10">SUM(M13:M14)</f>
        <v>134640034.35705128</v>
      </c>
      <c r="N12" s="55">
        <f t="shared" si="10"/>
        <v>60306237.783767238</v>
      </c>
      <c r="O12" s="55">
        <f t="shared" si="10"/>
        <v>895099.37931892334</v>
      </c>
      <c r="P12" s="55">
        <f t="shared" ref="P12" si="11">SUM(P13:P14)</f>
        <v>101357188.92457575</v>
      </c>
      <c r="Q12" s="26">
        <f t="shared" si="3"/>
        <v>297198560.44471323</v>
      </c>
      <c r="R12" s="54">
        <v>53214375.285283335</v>
      </c>
      <c r="S12" s="28">
        <f>P12/3</f>
        <v>33785729.641525246</v>
      </c>
      <c r="T12" s="28">
        <f t="shared" si="7"/>
        <v>316627206.08847129</v>
      </c>
    </row>
    <row r="13" spans="1:20" ht="30.75" customHeight="1">
      <c r="A13" s="16" t="s">
        <v>35</v>
      </c>
      <c r="B13" s="16" t="s">
        <v>142</v>
      </c>
      <c r="C13" s="24" t="s">
        <v>211</v>
      </c>
      <c r="D13" s="137">
        <v>11443.905514357622</v>
      </c>
      <c r="E13" s="133">
        <v>11443.905514357622</v>
      </c>
      <c r="F13" s="133">
        <v>2200</v>
      </c>
      <c r="G13" s="174">
        <v>2615.8000000000002</v>
      </c>
      <c r="H13" s="133">
        <v>14510.361000000001</v>
      </c>
      <c r="I13" s="133">
        <v>6496.3379999999997</v>
      </c>
      <c r="J13" s="133">
        <v>100.514</v>
      </c>
      <c r="K13" s="133">
        <v>11435.315000000001</v>
      </c>
      <c r="L13" s="132">
        <f t="shared" si="2"/>
        <v>32542.527999999998</v>
      </c>
      <c r="M13" s="25">
        <f>(D13-F13)*H13</f>
        <v>134132406.06321979</v>
      </c>
      <c r="N13" s="25">
        <f>(D13-F13)*I13</f>
        <v>60051534.661330968</v>
      </c>
      <c r="O13" s="25">
        <f>(E13-G13)*J13</f>
        <v>887348.19767014205</v>
      </c>
      <c r="P13" s="25">
        <f>(E13-G13)*K13</f>
        <v>100952167.40991645</v>
      </c>
      <c r="Q13" s="26">
        <f t="shared" si="3"/>
        <v>296023456.33213735</v>
      </c>
      <c r="R13" s="27"/>
      <c r="S13" s="28"/>
      <c r="T13" s="28"/>
    </row>
    <row r="14" spans="1:20" ht="30.75" customHeight="1">
      <c r="A14" s="16" t="s">
        <v>35</v>
      </c>
      <c r="B14" s="16" t="s">
        <v>143</v>
      </c>
      <c r="C14" s="24" t="s">
        <v>211</v>
      </c>
      <c r="D14" s="137">
        <v>11421.034194001477</v>
      </c>
      <c r="E14" s="133">
        <v>11421.034194001477</v>
      </c>
      <c r="F14" s="133">
        <v>2112.39</v>
      </c>
      <c r="G14" s="174">
        <v>2511.63</v>
      </c>
      <c r="H14" s="133">
        <v>54.533000000000001</v>
      </c>
      <c r="I14" s="133">
        <v>27.362000000000002</v>
      </c>
      <c r="J14" s="133">
        <v>0.87</v>
      </c>
      <c r="K14" s="133">
        <v>45.46</v>
      </c>
      <c r="L14" s="132">
        <f t="shared" si="2"/>
        <v>128.22500000000002</v>
      </c>
      <c r="M14" s="25">
        <f t="shared" ref="M14:M73" si="12">(D14-F14)*H14</f>
        <v>507628.29383148259</v>
      </c>
      <c r="N14" s="25">
        <f t="shared" ref="N14:N73" si="13">(D14-F14)*I14</f>
        <v>254703.12243626843</v>
      </c>
      <c r="O14" s="25">
        <f>(E14-G14)*J14</f>
        <v>7751.1816487812839</v>
      </c>
      <c r="P14" s="25">
        <f>(E14-G14)*K14</f>
        <v>405021.51465930708</v>
      </c>
      <c r="Q14" s="26">
        <f t="shared" si="3"/>
        <v>1175104.1125758393</v>
      </c>
      <c r="R14" s="27"/>
      <c r="S14" s="28"/>
      <c r="T14" s="28"/>
    </row>
    <row r="15" spans="1:20" ht="30.75" customHeight="1">
      <c r="A15" s="49" t="s">
        <v>196</v>
      </c>
      <c r="B15" s="49"/>
      <c r="C15" s="49" t="s">
        <v>236</v>
      </c>
      <c r="D15" s="171"/>
      <c r="E15" s="172"/>
      <c r="F15" s="172"/>
      <c r="G15" s="173"/>
      <c r="H15" s="135">
        <f t="shared" ref="H15:I15" si="14">SUM(H16:H18)</f>
        <v>30947.837</v>
      </c>
      <c r="I15" s="136">
        <f t="shared" si="14"/>
        <v>14068.567999999999</v>
      </c>
      <c r="J15" s="131">
        <f t="shared" ref="J15:K15" si="15">SUM(J16:J18)</f>
        <v>3993.4480000000003</v>
      </c>
      <c r="K15" s="131">
        <f t="shared" si="15"/>
        <v>22193.144</v>
      </c>
      <c r="L15" s="132">
        <f t="shared" si="2"/>
        <v>71202.997000000003</v>
      </c>
      <c r="M15" s="53">
        <f t="shared" ref="M15:P15" si="16">SUM(M16:M18)</f>
        <v>35839136.642137423</v>
      </c>
      <c r="N15" s="53">
        <f t="shared" si="16"/>
        <v>16210528.477299906</v>
      </c>
      <c r="O15" s="53">
        <f t="shared" si="16"/>
        <v>3208179.6720905327</v>
      </c>
      <c r="P15" s="53">
        <f t="shared" si="16"/>
        <v>17842253.821357552</v>
      </c>
      <c r="Q15" s="26">
        <f t="shared" si="3"/>
        <v>73100098.612885416</v>
      </c>
      <c r="R15" s="54">
        <v>9690744.8927266672</v>
      </c>
      <c r="S15" s="28">
        <f>P15/3</f>
        <v>5947417.940452517</v>
      </c>
      <c r="T15" s="28">
        <f>Q15+R15-S15</f>
        <v>76843425.565159559</v>
      </c>
    </row>
    <row r="16" spans="1:20" ht="30.75" customHeight="1">
      <c r="A16" s="16" t="s">
        <v>62</v>
      </c>
      <c r="B16" s="16" t="s">
        <v>138</v>
      </c>
      <c r="C16" s="24" t="s">
        <v>211</v>
      </c>
      <c r="D16" s="137">
        <v>2987.3956783421841</v>
      </c>
      <c r="E16" s="133">
        <v>2987.3956783421841</v>
      </c>
      <c r="F16" s="133">
        <v>1854.32</v>
      </c>
      <c r="G16" s="174">
        <v>2204.79</v>
      </c>
      <c r="H16" s="137">
        <v>28100.444</v>
      </c>
      <c r="I16" s="138">
        <v>12755.712</v>
      </c>
      <c r="J16" s="133">
        <v>3352.9580000000001</v>
      </c>
      <c r="K16" s="133">
        <v>19937</v>
      </c>
      <c r="L16" s="132">
        <f t="shared" si="2"/>
        <v>64146.114000000001</v>
      </c>
      <c r="M16" s="25">
        <f t="shared" si="12"/>
        <v>31839929.647016559</v>
      </c>
      <c r="N16" s="25">
        <f t="shared" si="13"/>
        <v>14453187.027137538</v>
      </c>
      <c r="O16" s="25">
        <f>(E16-G16)*J16</f>
        <v>2624043.9700428532</v>
      </c>
      <c r="P16" s="25">
        <f>(E16-G16)*K16</f>
        <v>15602809.409108125</v>
      </c>
      <c r="Q16" s="26">
        <f t="shared" si="3"/>
        <v>64519970.053305075</v>
      </c>
      <c r="R16" s="27"/>
      <c r="S16" s="28"/>
      <c r="T16" s="28"/>
    </row>
    <row r="17" spans="1:20" ht="30.75" customHeight="1">
      <c r="A17" s="16" t="s">
        <v>62</v>
      </c>
      <c r="B17" s="16" t="s">
        <v>197</v>
      </c>
      <c r="C17" s="24" t="s">
        <v>211</v>
      </c>
      <c r="D17" s="137">
        <v>3382.9554849900942</v>
      </c>
      <c r="E17" s="133">
        <v>3382.9554849900942</v>
      </c>
      <c r="F17" s="133">
        <v>1914.17</v>
      </c>
      <c r="G17" s="174">
        <v>2275.9499999999998</v>
      </c>
      <c r="H17" s="137">
        <v>2422.8589999999999</v>
      </c>
      <c r="I17" s="138">
        <v>916.25299999999993</v>
      </c>
      <c r="J17" s="133">
        <v>342.96</v>
      </c>
      <c r="K17" s="133">
        <v>1641.2180000000001</v>
      </c>
      <c r="L17" s="132">
        <f t="shared" si="2"/>
        <v>5323.29</v>
      </c>
      <c r="M17" s="25">
        <f>(D17-F17)*H17</f>
        <v>3558660.1313776141</v>
      </c>
      <c r="N17" s="25">
        <f>(D17-F17)*I17</f>
        <v>1345779.1069786286</v>
      </c>
      <c r="O17" s="25">
        <f>(E17-G17)*J17</f>
        <v>379658.60113220272</v>
      </c>
      <c r="P17" s="25">
        <f>(E17-G17)*K17</f>
        <v>1816837.3280644729</v>
      </c>
      <c r="Q17" s="26">
        <f t="shared" si="3"/>
        <v>7100935.1675529182</v>
      </c>
      <c r="R17" s="27"/>
      <c r="S17" s="28"/>
      <c r="T17" s="28"/>
    </row>
    <row r="18" spans="1:20" ht="42" customHeight="1">
      <c r="A18" s="16" t="s">
        <v>62</v>
      </c>
      <c r="B18" s="16" t="s">
        <v>298</v>
      </c>
      <c r="C18" s="24" t="s">
        <v>212</v>
      </c>
      <c r="D18" s="137">
        <v>2892.0386838822192</v>
      </c>
      <c r="E18" s="133">
        <v>2892.0386838822192</v>
      </c>
      <c r="F18" s="133">
        <v>1854.32</v>
      </c>
      <c r="G18" s="174">
        <v>2204.79</v>
      </c>
      <c r="H18" s="133">
        <v>424.53399999999999</v>
      </c>
      <c r="I18" s="133">
        <v>396.60300000000001</v>
      </c>
      <c r="J18" s="138">
        <v>297.52999999999997</v>
      </c>
      <c r="K18" s="133">
        <v>614.92600000000004</v>
      </c>
      <c r="L18" s="132">
        <f t="shared" si="2"/>
        <v>1733.5929999999998</v>
      </c>
      <c r="M18" s="25">
        <f t="shared" si="12"/>
        <v>440546.86374325404</v>
      </c>
      <c r="N18" s="25">
        <f t="shared" si="13"/>
        <v>411562.34318373981</v>
      </c>
      <c r="O18" s="25">
        <f>(E18-G18)*J18</f>
        <v>204477.10091547665</v>
      </c>
      <c r="P18" s="25">
        <f>(E18-G18)*K18</f>
        <v>422607.08418495755</v>
      </c>
      <c r="Q18" s="26">
        <f t="shared" si="3"/>
        <v>1479193.3920274279</v>
      </c>
      <c r="R18" s="27"/>
      <c r="S18" s="28"/>
      <c r="T18" s="28"/>
    </row>
    <row r="19" spans="1:20" ht="30.75" customHeight="1">
      <c r="A19" s="49" t="s">
        <v>195</v>
      </c>
      <c r="B19" s="49"/>
      <c r="C19" s="49" t="s">
        <v>236</v>
      </c>
      <c r="D19" s="171"/>
      <c r="E19" s="172"/>
      <c r="F19" s="172"/>
      <c r="G19" s="173"/>
      <c r="H19" s="131">
        <f t="shared" ref="H19:K19" si="17">SUM(H20:H21)</f>
        <v>26368.138000000003</v>
      </c>
      <c r="I19" s="131">
        <f t="shared" si="17"/>
        <v>15349.779999999999</v>
      </c>
      <c r="J19" s="139">
        <f t="shared" si="17"/>
        <v>5619</v>
      </c>
      <c r="K19" s="131">
        <f t="shared" si="17"/>
        <v>23182</v>
      </c>
      <c r="L19" s="132">
        <f t="shared" si="2"/>
        <v>70518.918000000005</v>
      </c>
      <c r="M19" s="53">
        <f t="shared" ref="M19:P19" si="18">SUM(M20:M21)</f>
        <v>15263279.929106902</v>
      </c>
      <c r="N19" s="53">
        <f t="shared" si="18"/>
        <v>8859250.7542501558</v>
      </c>
      <c r="O19" s="53">
        <f t="shared" si="18"/>
        <v>1348800.2667962955</v>
      </c>
      <c r="P19" s="53">
        <f t="shared" si="18"/>
        <v>5785108.5098136421</v>
      </c>
      <c r="Q19" s="26">
        <f t="shared" si="3"/>
        <v>31256439.459966995</v>
      </c>
      <c r="R19" s="54">
        <v>5661430.7666666666</v>
      </c>
      <c r="S19" s="28">
        <f>P19/3</f>
        <v>1928369.503271214</v>
      </c>
      <c r="T19" s="28">
        <f t="shared" si="7"/>
        <v>34989500.723362446</v>
      </c>
    </row>
    <row r="20" spans="1:20" s="14" customFormat="1" ht="30.75" customHeight="1">
      <c r="A20" s="16" t="s">
        <v>86</v>
      </c>
      <c r="B20" s="16" t="s">
        <v>102</v>
      </c>
      <c r="C20" s="24" t="s">
        <v>211</v>
      </c>
      <c r="D20" s="133">
        <v>2322.8544590744918</v>
      </c>
      <c r="E20" s="133">
        <v>2322.8544590744918</v>
      </c>
      <c r="F20" s="133">
        <v>1741.67</v>
      </c>
      <c r="G20" s="174">
        <v>2070.85</v>
      </c>
      <c r="H20" s="133">
        <v>25317.275000000001</v>
      </c>
      <c r="I20" s="133">
        <v>14293.262999999999</v>
      </c>
      <c r="J20" s="138">
        <v>4470</v>
      </c>
      <c r="K20" s="133">
        <v>22210</v>
      </c>
      <c r="L20" s="132">
        <f t="shared" si="2"/>
        <v>66290.538</v>
      </c>
      <c r="M20" s="25">
        <f t="shared" si="12"/>
        <v>14714006.776115155</v>
      </c>
      <c r="N20" s="25">
        <f t="shared" si="13"/>
        <v>8307022.3250644468</v>
      </c>
      <c r="O20" s="25">
        <f>(E20-G20)*J20</f>
        <v>1126459.9320629789</v>
      </c>
      <c r="P20" s="25">
        <f>(E20-G20)*K20</f>
        <v>5597019.0360444654</v>
      </c>
      <c r="Q20" s="26">
        <f t="shared" si="3"/>
        <v>29744508.069287047</v>
      </c>
      <c r="R20" s="27"/>
      <c r="S20" s="28"/>
      <c r="T20" s="28"/>
    </row>
    <row r="21" spans="1:20" s="14" customFormat="1" ht="30.75" customHeight="1">
      <c r="A21" s="16" t="s">
        <v>86</v>
      </c>
      <c r="B21" s="16" t="s">
        <v>102</v>
      </c>
      <c r="C21" s="24" t="s">
        <v>212</v>
      </c>
      <c r="D21" s="137">
        <v>2264.3576890629388</v>
      </c>
      <c r="E21" s="133">
        <v>2264.3576890629388</v>
      </c>
      <c r="F21" s="133">
        <f>F20</f>
        <v>1741.67</v>
      </c>
      <c r="G21" s="174">
        <f>G20</f>
        <v>2070.85</v>
      </c>
      <c r="H21" s="133">
        <v>1050.8630000000001</v>
      </c>
      <c r="I21" s="133">
        <v>1056.5170000000001</v>
      </c>
      <c r="J21" s="138">
        <v>1149</v>
      </c>
      <c r="K21" s="133">
        <v>972</v>
      </c>
      <c r="L21" s="132">
        <f t="shared" si="2"/>
        <v>4228.38</v>
      </c>
      <c r="M21" s="25">
        <f t="shared" si="12"/>
        <v>549273.15299174702</v>
      </c>
      <c r="N21" s="25">
        <f t="shared" si="13"/>
        <v>552228.42918570887</v>
      </c>
      <c r="O21" s="25">
        <f>(E21-G21)*J21</f>
        <v>222340.33473331676</v>
      </c>
      <c r="P21" s="25">
        <f>(E21-G21)*K21</f>
        <v>188089.47376917658</v>
      </c>
      <c r="Q21" s="26">
        <f t="shared" si="3"/>
        <v>1511931.3906799492</v>
      </c>
      <c r="R21" s="27"/>
      <c r="S21" s="28"/>
      <c r="T21" s="28"/>
    </row>
    <row r="22" spans="1:20" ht="30.75" customHeight="1">
      <c r="A22" s="49" t="s">
        <v>194</v>
      </c>
      <c r="B22" s="49"/>
      <c r="C22" s="49" t="s">
        <v>236</v>
      </c>
      <c r="D22" s="171"/>
      <c r="E22" s="172"/>
      <c r="F22" s="172"/>
      <c r="G22" s="173"/>
      <c r="H22" s="135">
        <f>SUM(H23:H24)</f>
        <v>92958.150999999998</v>
      </c>
      <c r="I22" s="139">
        <f t="shared" ref="I22:K22" si="19">SUM(I23:I24)</f>
        <v>52819.017999999996</v>
      </c>
      <c r="J22" s="131">
        <f t="shared" si="19"/>
        <v>19950</v>
      </c>
      <c r="K22" s="136">
        <f t="shared" si="19"/>
        <v>72300</v>
      </c>
      <c r="L22" s="132">
        <f t="shared" si="2"/>
        <v>238027.16899999999</v>
      </c>
      <c r="M22" s="53">
        <f>SUM(M23:M25)</f>
        <v>92668610.066318259</v>
      </c>
      <c r="N22" s="53">
        <f t="shared" ref="N22:P22" si="20">SUM(N23:N25)</f>
        <v>53491879.341211833</v>
      </c>
      <c r="O22" s="53">
        <f t="shared" si="20"/>
        <v>13743767.561086975</v>
      </c>
      <c r="P22" s="53">
        <f t="shared" si="20"/>
        <v>47987769.710175179</v>
      </c>
      <c r="Q22" s="26">
        <f t="shared" si="3"/>
        <v>207892026.67879227</v>
      </c>
      <c r="R22" s="54">
        <v>25582200.999999996</v>
      </c>
      <c r="S22" s="28">
        <f>P22/3</f>
        <v>15995923.23672506</v>
      </c>
      <c r="T22" s="28">
        <f t="shared" si="7"/>
        <v>217478304.44206721</v>
      </c>
    </row>
    <row r="23" spans="1:20" ht="30.75" customHeight="1">
      <c r="A23" s="16" t="s">
        <v>193</v>
      </c>
      <c r="B23" s="16" t="s">
        <v>17</v>
      </c>
      <c r="C23" s="24" t="s">
        <v>211</v>
      </c>
      <c r="D23" s="137">
        <v>2688.9051718412088</v>
      </c>
      <c r="E23" s="133">
        <v>2688.9051718412088</v>
      </c>
      <c r="F23" s="133">
        <v>1713</v>
      </c>
      <c r="G23" s="174">
        <v>2041.67</v>
      </c>
      <c r="H23" s="133">
        <v>82873.448000000004</v>
      </c>
      <c r="I23" s="133">
        <v>42818.437999999995</v>
      </c>
      <c r="J23" s="138">
        <v>12792.48</v>
      </c>
      <c r="K23" s="133">
        <v>61760.24</v>
      </c>
      <c r="L23" s="132">
        <f t="shared" si="2"/>
        <v>200244.606</v>
      </c>
      <c r="M23" s="25">
        <f t="shared" si="12"/>
        <v>80876626.511513487</v>
      </c>
      <c r="N23" s="25">
        <f t="shared" si="13"/>
        <v>41786735.09436214</v>
      </c>
      <c r="O23" s="25">
        <f>(E23-G23)*J23</f>
        <v>8279742.9910752261</v>
      </c>
      <c r="P23" s="25">
        <f>(E23-G23)*K23</f>
        <v>39973399.549354292</v>
      </c>
      <c r="Q23" s="26">
        <f t="shared" si="3"/>
        <v>170916504.14630514</v>
      </c>
      <c r="R23" s="27"/>
      <c r="S23" s="28"/>
      <c r="T23" s="28"/>
    </row>
    <row r="24" spans="1:20" ht="30.75" customHeight="1">
      <c r="A24" s="16" t="s">
        <v>193</v>
      </c>
      <c r="B24" s="16" t="s">
        <v>17</v>
      </c>
      <c r="C24" s="24" t="s">
        <v>212</v>
      </c>
      <c r="D24" s="137">
        <v>2653.1630880624575</v>
      </c>
      <c r="E24" s="133">
        <v>2653.1630880624575</v>
      </c>
      <c r="F24" s="133">
        <v>1713</v>
      </c>
      <c r="G24" s="174">
        <v>2041.67</v>
      </c>
      <c r="H24" s="133">
        <v>10084.703</v>
      </c>
      <c r="I24" s="133">
        <v>10000.58</v>
      </c>
      <c r="J24" s="138">
        <v>7157.52</v>
      </c>
      <c r="K24" s="133">
        <v>10539.76</v>
      </c>
      <c r="L24" s="132">
        <f t="shared" si="2"/>
        <v>37782.563000000002</v>
      </c>
      <c r="M24" s="25">
        <f t="shared" si="12"/>
        <v>9481265.5146727283</v>
      </c>
      <c r="N24" s="25">
        <f t="shared" si="13"/>
        <v>9402176.1752156522</v>
      </c>
      <c r="O24" s="25">
        <f>(E24-G24)*J24</f>
        <v>4376774.0076688007</v>
      </c>
      <c r="P24" s="25">
        <f>(E24-G24)*K24</f>
        <v>6444990.3898371663</v>
      </c>
      <c r="Q24" s="26">
        <f t="shared" si="3"/>
        <v>29705206.087394349</v>
      </c>
      <c r="R24" s="27"/>
      <c r="S24" s="28"/>
      <c r="T24" s="28"/>
    </row>
    <row r="25" spans="1:20" ht="30.75" customHeight="1">
      <c r="A25" s="16" t="s">
        <v>193</v>
      </c>
      <c r="B25" s="16" t="s">
        <v>17</v>
      </c>
      <c r="C25" s="24" t="s">
        <v>13</v>
      </c>
      <c r="D25" s="137">
        <v>44.739371604913572</v>
      </c>
      <c r="E25" s="133">
        <v>44.739371604913572</v>
      </c>
      <c r="F25" s="133">
        <v>29.28</v>
      </c>
      <c r="G25" s="174">
        <v>34.9</v>
      </c>
      <c r="H25" s="133">
        <v>149470.37299999999</v>
      </c>
      <c r="I25" s="133">
        <v>148969.06099999999</v>
      </c>
      <c r="J25" s="133">
        <v>110500</v>
      </c>
      <c r="K25" s="133">
        <v>159500</v>
      </c>
      <c r="L25" s="132">
        <f t="shared" si="2"/>
        <v>568439.43400000001</v>
      </c>
      <c r="M25" s="25">
        <f>(D25-F25)*H25</f>
        <v>2310718.0401320402</v>
      </c>
      <c r="N25" s="25">
        <f>(D25-F25)*I25</f>
        <v>2302968.0716340374</v>
      </c>
      <c r="O25" s="25">
        <f>(E25-G25)*J25</f>
        <v>1087250.5623429499</v>
      </c>
      <c r="P25" s="25">
        <f>(E25-G25)*K25</f>
        <v>1569379.7709837148</v>
      </c>
      <c r="Q25" s="26">
        <f t="shared" si="3"/>
        <v>7270316.4450927423</v>
      </c>
      <c r="R25" s="27"/>
      <c r="S25" s="28"/>
      <c r="T25" s="28"/>
    </row>
    <row r="26" spans="1:20" ht="30.75" customHeight="1">
      <c r="A26" s="49" t="s">
        <v>192</v>
      </c>
      <c r="B26" s="49"/>
      <c r="C26" s="49" t="s">
        <v>236</v>
      </c>
      <c r="D26" s="171"/>
      <c r="E26" s="172"/>
      <c r="F26" s="172"/>
      <c r="G26" s="173"/>
      <c r="H26" s="131">
        <f t="shared" ref="H26:K26" si="21">SUM(H27)</f>
        <v>48.510000000000005</v>
      </c>
      <c r="I26" s="131">
        <f t="shared" si="21"/>
        <v>32.299999999999997</v>
      </c>
      <c r="J26" s="139">
        <f t="shared" si="21"/>
        <v>6.69</v>
      </c>
      <c r="K26" s="131">
        <f t="shared" si="21"/>
        <v>48.45</v>
      </c>
      <c r="L26" s="132">
        <f t="shared" si="2"/>
        <v>135.94999999999999</v>
      </c>
      <c r="M26" s="53">
        <f t="shared" ref="M26:P26" si="22">SUM(M27)</f>
        <v>184570.56178067555</v>
      </c>
      <c r="N26" s="53">
        <f t="shared" si="22"/>
        <v>122894.84942312553</v>
      </c>
      <c r="O26" s="53">
        <f t="shared" si="22"/>
        <v>23220.281527576157</v>
      </c>
      <c r="P26" s="53">
        <f t="shared" si="22"/>
        <v>168164.8191346883</v>
      </c>
      <c r="Q26" s="26">
        <f t="shared" si="3"/>
        <v>498850.5118660655</v>
      </c>
      <c r="R26" s="54">
        <v>63931.390000000014</v>
      </c>
      <c r="S26" s="28">
        <f>P26/3</f>
        <v>56054.939711562765</v>
      </c>
      <c r="T26" s="28">
        <f t="shared" si="7"/>
        <v>506726.96215450281</v>
      </c>
    </row>
    <row r="27" spans="1:20" ht="30.75" customHeight="1">
      <c r="A27" s="16" t="s">
        <v>46</v>
      </c>
      <c r="B27" s="16" t="s">
        <v>191</v>
      </c>
      <c r="C27" s="24" t="s">
        <v>211</v>
      </c>
      <c r="D27" s="137">
        <v>5571.4640997871684</v>
      </c>
      <c r="E27" s="133">
        <v>5571.4640997871684</v>
      </c>
      <c r="F27" s="133">
        <v>1766.67</v>
      </c>
      <c r="G27" s="174">
        <v>2100.5700000000002</v>
      </c>
      <c r="H27" s="140">
        <v>48.510000000000005</v>
      </c>
      <c r="I27" s="133">
        <v>32.299999999999997</v>
      </c>
      <c r="J27" s="138">
        <v>6.69</v>
      </c>
      <c r="K27" s="133">
        <v>48.45</v>
      </c>
      <c r="L27" s="132">
        <f t="shared" si="2"/>
        <v>135.94999999999999</v>
      </c>
      <c r="M27" s="25">
        <f t="shared" si="12"/>
        <v>184570.56178067555</v>
      </c>
      <c r="N27" s="25">
        <f t="shared" si="13"/>
        <v>122894.84942312553</v>
      </c>
      <c r="O27" s="25">
        <f>(E27-G27)*J27</f>
        <v>23220.281527576157</v>
      </c>
      <c r="P27" s="25">
        <f>(E27-G27)*K27</f>
        <v>168164.8191346883</v>
      </c>
      <c r="Q27" s="26">
        <f t="shared" si="3"/>
        <v>498850.5118660655</v>
      </c>
      <c r="R27" s="27"/>
      <c r="S27" s="28"/>
      <c r="T27" s="28"/>
    </row>
    <row r="28" spans="1:20" ht="30.75" customHeight="1">
      <c r="A28" s="49" t="s">
        <v>190</v>
      </c>
      <c r="B28" s="49"/>
      <c r="C28" s="49" t="s">
        <v>236</v>
      </c>
      <c r="D28" s="171"/>
      <c r="E28" s="172"/>
      <c r="F28" s="172"/>
      <c r="G28" s="173"/>
      <c r="H28" s="134">
        <f t="shared" ref="H28:K28" si="23">SUM(H29:H29)</f>
        <v>78.938999999999993</v>
      </c>
      <c r="I28" s="131">
        <f t="shared" si="23"/>
        <v>52.625999999999998</v>
      </c>
      <c r="J28" s="136">
        <f t="shared" si="23"/>
        <v>26.312999999999999</v>
      </c>
      <c r="K28" s="131">
        <f t="shared" si="23"/>
        <v>78.938999999999993</v>
      </c>
      <c r="L28" s="132">
        <f t="shared" si="2"/>
        <v>236.81699999999998</v>
      </c>
      <c r="M28" s="53">
        <f t="shared" ref="M28:P28" si="24">SUM(M29)</f>
        <v>197424.85891545878</v>
      </c>
      <c r="N28" s="53">
        <f t="shared" si="24"/>
        <v>131616.57261030586</v>
      </c>
      <c r="O28" s="53">
        <f t="shared" si="24"/>
        <v>55414.388175152926</v>
      </c>
      <c r="P28" s="53">
        <f t="shared" si="24"/>
        <v>166243.16452545876</v>
      </c>
      <c r="Q28" s="26">
        <f t="shared" si="3"/>
        <v>550698.98422637628</v>
      </c>
      <c r="R28" s="54">
        <v>65560.155149999991</v>
      </c>
      <c r="S28" s="28">
        <f>P28/3</f>
        <v>55414.388175152919</v>
      </c>
      <c r="T28" s="28">
        <f t="shared" si="7"/>
        <v>560844.75120122335</v>
      </c>
    </row>
    <row r="29" spans="1:20" ht="30.75" customHeight="1">
      <c r="A29" s="16" t="s">
        <v>86</v>
      </c>
      <c r="B29" s="16" t="s">
        <v>88</v>
      </c>
      <c r="C29" s="24" t="s">
        <v>211</v>
      </c>
      <c r="D29" s="137">
        <v>4590.9799834740597</v>
      </c>
      <c r="E29" s="133">
        <v>4590.9799834740597</v>
      </c>
      <c r="F29" s="133">
        <v>2090</v>
      </c>
      <c r="G29" s="174">
        <v>2485.0100000000002</v>
      </c>
      <c r="H29" s="133">
        <v>78.938999999999993</v>
      </c>
      <c r="I29" s="133">
        <v>52.625999999999998</v>
      </c>
      <c r="J29" s="138">
        <v>26.312999999999999</v>
      </c>
      <c r="K29" s="133">
        <v>78.938999999999993</v>
      </c>
      <c r="L29" s="132">
        <f t="shared" si="2"/>
        <v>236.81699999999998</v>
      </c>
      <c r="M29" s="25">
        <f t="shared" si="12"/>
        <v>197424.85891545878</v>
      </c>
      <c r="N29" s="25">
        <f t="shared" si="13"/>
        <v>131616.57261030586</v>
      </c>
      <c r="O29" s="25">
        <f>(E29-G29)*J29</f>
        <v>55414.388175152926</v>
      </c>
      <c r="P29" s="25">
        <f>(E29-G29)*K29</f>
        <v>166243.16452545876</v>
      </c>
      <c r="Q29" s="26">
        <f t="shared" si="3"/>
        <v>550698.98422637628</v>
      </c>
      <c r="R29" s="27"/>
      <c r="S29" s="28"/>
      <c r="T29" s="28"/>
    </row>
    <row r="30" spans="1:20" ht="30.75" customHeight="1">
      <c r="A30" s="49" t="s">
        <v>189</v>
      </c>
      <c r="B30" s="49"/>
      <c r="C30" s="49" t="s">
        <v>236</v>
      </c>
      <c r="D30" s="171"/>
      <c r="E30" s="172"/>
      <c r="F30" s="172"/>
      <c r="G30" s="173"/>
      <c r="H30" s="131">
        <f t="shared" ref="H30:K30" si="25">SUM(H31)</f>
        <v>238.15999999999997</v>
      </c>
      <c r="I30" s="131">
        <f t="shared" si="25"/>
        <v>122.505</v>
      </c>
      <c r="J30" s="139">
        <f t="shared" si="25"/>
        <v>26</v>
      </c>
      <c r="K30" s="131">
        <f t="shared" si="25"/>
        <v>238.934</v>
      </c>
      <c r="L30" s="132">
        <f t="shared" si="2"/>
        <v>625.59899999999993</v>
      </c>
      <c r="M30" s="53">
        <f t="shared" ref="M30:P30" si="26">SUM(M31)</f>
        <v>2024973.1959788415</v>
      </c>
      <c r="N30" s="53">
        <f t="shared" si="26"/>
        <v>1041607.9164149647</v>
      </c>
      <c r="O30" s="53">
        <f t="shared" si="26"/>
        <v>209519.04279245</v>
      </c>
      <c r="P30" s="53">
        <f t="shared" si="26"/>
        <v>1925431.6527142785</v>
      </c>
      <c r="Q30" s="26">
        <f t="shared" si="3"/>
        <v>5201531.8079005349</v>
      </c>
      <c r="R30" s="54">
        <v>868869.95140666666</v>
      </c>
      <c r="S30" s="28">
        <f>P30/3</f>
        <v>641810.55090475956</v>
      </c>
      <c r="T30" s="28">
        <f t="shared" si="7"/>
        <v>5428591.2084024427</v>
      </c>
    </row>
    <row r="31" spans="1:20" ht="30.75" customHeight="1">
      <c r="A31" s="16" t="s">
        <v>118</v>
      </c>
      <c r="B31" s="16" t="s">
        <v>188</v>
      </c>
      <c r="C31" s="24" t="s">
        <v>211</v>
      </c>
      <c r="D31" s="137">
        <v>10852.574722786538</v>
      </c>
      <c r="E31" s="133">
        <v>10852.574722786538</v>
      </c>
      <c r="F31" s="133">
        <v>2350</v>
      </c>
      <c r="G31" s="174">
        <v>2794.15</v>
      </c>
      <c r="H31" s="133">
        <v>238.15999999999997</v>
      </c>
      <c r="I31" s="133">
        <v>122.505</v>
      </c>
      <c r="J31" s="138">
        <v>26</v>
      </c>
      <c r="K31" s="133">
        <v>238.934</v>
      </c>
      <c r="L31" s="132">
        <f t="shared" si="2"/>
        <v>625.59899999999993</v>
      </c>
      <c r="M31" s="25">
        <f t="shared" si="12"/>
        <v>2024973.1959788415</v>
      </c>
      <c r="N31" s="25">
        <f t="shared" si="13"/>
        <v>1041607.9164149647</v>
      </c>
      <c r="O31" s="25">
        <f>(E31-G31)*J31</f>
        <v>209519.04279245</v>
      </c>
      <c r="P31" s="25">
        <f>(E31-G31)*K31</f>
        <v>1925431.6527142785</v>
      </c>
      <c r="Q31" s="26">
        <f t="shared" si="3"/>
        <v>5201531.8079005349</v>
      </c>
      <c r="R31" s="27"/>
      <c r="S31" s="28"/>
      <c r="T31" s="28"/>
    </row>
    <row r="32" spans="1:20" ht="30.75" customHeight="1">
      <c r="A32" s="49" t="s">
        <v>6</v>
      </c>
      <c r="B32" s="49"/>
      <c r="C32" s="49" t="s">
        <v>236</v>
      </c>
      <c r="D32" s="171"/>
      <c r="E32" s="172"/>
      <c r="F32" s="172"/>
      <c r="G32" s="173"/>
      <c r="H32" s="131">
        <f t="shared" ref="H32:K32" si="27">SUM(H33:H34)</f>
        <v>271.904</v>
      </c>
      <c r="I32" s="131">
        <f t="shared" si="27"/>
        <v>181.26900000000001</v>
      </c>
      <c r="J32" s="139">
        <f t="shared" si="27"/>
        <v>90.41</v>
      </c>
      <c r="K32" s="131">
        <f t="shared" si="27"/>
        <v>271.91000000000003</v>
      </c>
      <c r="L32" s="132">
        <f t="shared" si="2"/>
        <v>815.49299999999994</v>
      </c>
      <c r="M32" s="53">
        <f t="shared" ref="M32:P32" si="28">SUM(M33:M34)</f>
        <v>2867110.3805516614</v>
      </c>
      <c r="N32" s="53">
        <f t="shared" si="28"/>
        <v>1911404.3702634589</v>
      </c>
      <c r="O32" s="53">
        <f t="shared" si="28"/>
        <v>931003.88888428011</v>
      </c>
      <c r="P32" s="53">
        <f t="shared" si="28"/>
        <v>2798040.9758560266</v>
      </c>
      <c r="Q32" s="26">
        <f t="shared" si="3"/>
        <v>8507559.615555428</v>
      </c>
      <c r="R32" s="54">
        <v>1027563.2997333333</v>
      </c>
      <c r="S32" s="28">
        <f>P32/3</f>
        <v>932680.32528534217</v>
      </c>
      <c r="T32" s="28">
        <f t="shared" si="7"/>
        <v>8602442.5900034197</v>
      </c>
    </row>
    <row r="33" spans="1:20" ht="30.75" customHeight="1">
      <c r="A33" s="16" t="s">
        <v>18</v>
      </c>
      <c r="B33" s="16" t="s">
        <v>5</v>
      </c>
      <c r="C33" s="24" t="s">
        <v>211</v>
      </c>
      <c r="D33" s="137">
        <v>16725.751842431859</v>
      </c>
      <c r="E33" s="133">
        <v>16725.751842431859</v>
      </c>
      <c r="F33" s="133">
        <v>1325.73</v>
      </c>
      <c r="G33" s="174">
        <v>1580</v>
      </c>
      <c r="H33" s="133">
        <v>101.547</v>
      </c>
      <c r="I33" s="133">
        <v>67.697999999999993</v>
      </c>
      <c r="J33" s="138">
        <v>33.85</v>
      </c>
      <c r="K33" s="133">
        <v>101.55</v>
      </c>
      <c r="L33" s="132">
        <f t="shared" si="2"/>
        <v>304.64499999999998</v>
      </c>
      <c r="M33" s="25">
        <f t="shared" si="12"/>
        <v>1563826.0180334279</v>
      </c>
      <c r="N33" s="25">
        <f t="shared" si="13"/>
        <v>1042550.6786889519</v>
      </c>
      <c r="O33" s="25">
        <f>(E33-G33)*J33</f>
        <v>512683.69986631843</v>
      </c>
      <c r="P33" s="25">
        <f>(E33-G33)*K33</f>
        <v>1538051.0995989551</v>
      </c>
      <c r="Q33" s="26">
        <f t="shared" si="3"/>
        <v>4657111.4961876534</v>
      </c>
      <c r="R33" s="27"/>
      <c r="S33" s="28"/>
      <c r="T33" s="28"/>
    </row>
    <row r="34" spans="1:20" ht="30.75" customHeight="1">
      <c r="A34" s="16" t="s">
        <v>18</v>
      </c>
      <c r="B34" s="16" t="s">
        <v>187</v>
      </c>
      <c r="C34" s="24" t="s">
        <v>211</v>
      </c>
      <c r="D34" s="137">
        <v>8976.042945862122</v>
      </c>
      <c r="E34" s="133">
        <v>8976.042945862122</v>
      </c>
      <c r="F34" s="133">
        <v>1325.73</v>
      </c>
      <c r="G34" s="174">
        <v>1580</v>
      </c>
      <c r="H34" s="133">
        <v>170.357</v>
      </c>
      <c r="I34" s="133">
        <v>113.571</v>
      </c>
      <c r="J34" s="138">
        <v>56.56</v>
      </c>
      <c r="K34" s="133">
        <v>170.36</v>
      </c>
      <c r="L34" s="132">
        <f t="shared" si="2"/>
        <v>510.84800000000001</v>
      </c>
      <c r="M34" s="25">
        <f t="shared" si="12"/>
        <v>1303284.3625182335</v>
      </c>
      <c r="N34" s="25">
        <f t="shared" si="13"/>
        <v>868853.69157450704</v>
      </c>
      <c r="O34" s="25">
        <f>(E34-G34)*J34</f>
        <v>418320.18901796162</v>
      </c>
      <c r="P34" s="25">
        <f>(E34-G34)*K34</f>
        <v>1259989.8762570713</v>
      </c>
      <c r="Q34" s="26">
        <f t="shared" si="3"/>
        <v>3850448.1193677736</v>
      </c>
      <c r="R34" s="27"/>
      <c r="S34" s="28"/>
      <c r="T34" s="28"/>
    </row>
    <row r="35" spans="1:20" ht="30.75" customHeight="1">
      <c r="A35" s="49" t="s">
        <v>186</v>
      </c>
      <c r="B35" s="49"/>
      <c r="C35" s="49" t="s">
        <v>236</v>
      </c>
      <c r="D35" s="171"/>
      <c r="E35" s="172"/>
      <c r="F35" s="172"/>
      <c r="G35" s="173"/>
      <c r="H35" s="131">
        <f t="shared" ref="H35:K35" si="29">SUM(H36)</f>
        <v>3492.2340000000004</v>
      </c>
      <c r="I35" s="131">
        <f t="shared" si="29"/>
        <v>1721.0350000000001</v>
      </c>
      <c r="J35" s="139">
        <f t="shared" si="29"/>
        <v>533.22400000000005</v>
      </c>
      <c r="K35" s="131">
        <f t="shared" si="29"/>
        <v>3288.203</v>
      </c>
      <c r="L35" s="132">
        <f t="shared" si="2"/>
        <v>9034.6959999999999</v>
      </c>
      <c r="M35" s="53">
        <f t="shared" ref="M35:N35" si="30">SUM(M36)</f>
        <v>10134435.812326571</v>
      </c>
      <c r="N35" s="53">
        <f t="shared" si="30"/>
        <v>4994430.1379195834</v>
      </c>
      <c r="O35" s="53">
        <f>SUM(O36)</f>
        <v>1344216.2166918823</v>
      </c>
      <c r="P35" s="53">
        <f t="shared" ref="P35" si="31">SUM(P36)</f>
        <v>8289303.925507661</v>
      </c>
      <c r="Q35" s="26">
        <f t="shared" si="3"/>
        <v>24762386.092445698</v>
      </c>
      <c r="R35" s="54">
        <v>3554799.538563333</v>
      </c>
      <c r="S35" s="28">
        <f>P35/3</f>
        <v>2763101.3085025535</v>
      </c>
      <c r="T35" s="28">
        <f t="shared" si="7"/>
        <v>25554084.322506476</v>
      </c>
    </row>
    <row r="36" spans="1:20" ht="30.75" customHeight="1">
      <c r="A36" s="16" t="s">
        <v>55</v>
      </c>
      <c r="B36" s="16" t="s">
        <v>185</v>
      </c>
      <c r="C36" s="24" t="s">
        <v>211</v>
      </c>
      <c r="D36" s="137">
        <v>4820.9221953473252</v>
      </c>
      <c r="E36" s="133">
        <v>4820.9221953473252</v>
      </c>
      <c r="F36" s="133">
        <v>1918.93</v>
      </c>
      <c r="G36" s="174">
        <v>2300</v>
      </c>
      <c r="H36" s="133">
        <v>3492.2340000000004</v>
      </c>
      <c r="I36" s="133">
        <v>1721.0350000000001</v>
      </c>
      <c r="J36" s="138">
        <v>533.22400000000005</v>
      </c>
      <c r="K36" s="133">
        <v>3288.203</v>
      </c>
      <c r="L36" s="132">
        <f t="shared" si="2"/>
        <v>9034.6959999999999</v>
      </c>
      <c r="M36" s="25">
        <f t="shared" si="12"/>
        <v>10134435.812326571</v>
      </c>
      <c r="N36" s="25">
        <f t="shared" si="13"/>
        <v>4994430.1379195834</v>
      </c>
      <c r="O36" s="25">
        <f>(E36-G36)*J36</f>
        <v>1344216.2166918823</v>
      </c>
      <c r="P36" s="25">
        <f>(E36-G36)*K36</f>
        <v>8289303.925507661</v>
      </c>
      <c r="Q36" s="26">
        <f t="shared" si="3"/>
        <v>24762386.092445698</v>
      </c>
      <c r="R36" s="27"/>
      <c r="S36" s="28"/>
      <c r="T36" s="28"/>
    </row>
    <row r="37" spans="1:20" ht="30.75" customHeight="1">
      <c r="A37" s="49" t="s">
        <v>184</v>
      </c>
      <c r="B37" s="49"/>
      <c r="C37" s="49" t="s">
        <v>236</v>
      </c>
      <c r="D37" s="171"/>
      <c r="E37" s="172"/>
      <c r="F37" s="172"/>
      <c r="G37" s="173"/>
      <c r="H37" s="134">
        <f t="shared" ref="H37:K37" si="32">SUM(H38:H39)</f>
        <v>44939.358999999997</v>
      </c>
      <c r="I37" s="131">
        <f t="shared" si="32"/>
        <v>28466.405999999999</v>
      </c>
      <c r="J37" s="136">
        <f t="shared" si="32"/>
        <v>16612.650000000001</v>
      </c>
      <c r="K37" s="131">
        <f t="shared" si="32"/>
        <v>40909.53</v>
      </c>
      <c r="L37" s="132">
        <f t="shared" si="2"/>
        <v>130927.94500000001</v>
      </c>
      <c r="M37" s="53">
        <f t="shared" ref="M37:P37" si="33">SUM(M38:M40)</f>
        <v>20027543.902599182</v>
      </c>
      <c r="N37" s="53">
        <f t="shared" si="33"/>
        <v>12640636.207039477</v>
      </c>
      <c r="O37" s="53">
        <f t="shared" si="33"/>
        <v>1415870.8893817137</v>
      </c>
      <c r="P37" s="53">
        <f t="shared" si="33"/>
        <v>3867754.50174479</v>
      </c>
      <c r="Q37" s="26">
        <f t="shared" si="3"/>
        <v>37951805.500765167</v>
      </c>
      <c r="R37" s="54">
        <v>8337225.8488999978</v>
      </c>
      <c r="S37" s="28">
        <f>P37/3</f>
        <v>1289251.5005815967</v>
      </c>
      <c r="T37" s="28">
        <f t="shared" si="7"/>
        <v>44999779.849083565</v>
      </c>
    </row>
    <row r="38" spans="1:20" ht="30.75" customHeight="1">
      <c r="A38" s="16" t="s">
        <v>183</v>
      </c>
      <c r="B38" s="16" t="s">
        <v>17</v>
      </c>
      <c r="C38" s="24" t="s">
        <v>211</v>
      </c>
      <c r="D38" s="137">
        <v>2285.7035169767919</v>
      </c>
      <c r="E38" s="133">
        <v>2285.7035169767919</v>
      </c>
      <c r="F38" s="133">
        <v>1837.5</v>
      </c>
      <c r="G38" s="174">
        <v>2184.79</v>
      </c>
      <c r="H38" s="140">
        <v>36672.512999999999</v>
      </c>
      <c r="I38" s="133">
        <v>19955.061999999998</v>
      </c>
      <c r="J38" s="141">
        <v>8797.14</v>
      </c>
      <c r="K38" s="133">
        <v>33094.019999999997</v>
      </c>
      <c r="L38" s="132">
        <f t="shared" si="2"/>
        <v>98518.734999999986</v>
      </c>
      <c r="M38" s="25">
        <f t="shared" si="12"/>
        <v>16436749.302977121</v>
      </c>
      <c r="N38" s="25">
        <f t="shared" si="13"/>
        <v>8943928.9698899332</v>
      </c>
      <c r="O38" s="25">
        <f>(E38-G38)*J38</f>
        <v>887750.33673721529</v>
      </c>
      <c r="P38" s="25">
        <f>(E38-G38)*K38</f>
        <v>3339633.9491002914</v>
      </c>
      <c r="Q38" s="26">
        <f t="shared" si="3"/>
        <v>29608062.558704562</v>
      </c>
      <c r="R38" s="27"/>
      <c r="S38" s="28"/>
      <c r="T38" s="28"/>
    </row>
    <row r="39" spans="1:20" ht="30.75" customHeight="1">
      <c r="A39" s="16" t="s">
        <v>183</v>
      </c>
      <c r="B39" s="16" t="s">
        <v>17</v>
      </c>
      <c r="C39" s="24" t="s">
        <v>212</v>
      </c>
      <c r="D39" s="137">
        <v>2252.3633960604616</v>
      </c>
      <c r="E39" s="133">
        <v>2252.3633960604616</v>
      </c>
      <c r="F39" s="133">
        <v>1837.5</v>
      </c>
      <c r="G39" s="174">
        <v>2184.79</v>
      </c>
      <c r="H39" s="140">
        <v>8266.8459999999995</v>
      </c>
      <c r="I39" s="133">
        <v>8511.344000000001</v>
      </c>
      <c r="J39" s="141">
        <v>7815.51</v>
      </c>
      <c r="K39" s="133">
        <v>7815.51</v>
      </c>
      <c r="L39" s="132">
        <f t="shared" si="2"/>
        <v>32409.210000000006</v>
      </c>
      <c r="M39" s="25">
        <f t="shared" si="12"/>
        <v>3429611.8062688424</v>
      </c>
      <c r="N39" s="25">
        <f t="shared" si="13"/>
        <v>3531045.0768788336</v>
      </c>
      <c r="O39" s="25">
        <f>(E39-G39)*J39</f>
        <v>528120.55264449841</v>
      </c>
      <c r="P39" s="25">
        <f>(E39-G39)*K39</f>
        <v>528120.55264449841</v>
      </c>
      <c r="Q39" s="26">
        <f t="shared" si="3"/>
        <v>8016897.9884366728</v>
      </c>
      <c r="R39" s="27"/>
      <c r="S39" s="28"/>
      <c r="T39" s="28"/>
    </row>
    <row r="40" spans="1:20" ht="30.75" customHeight="1">
      <c r="A40" s="16" t="s">
        <v>183</v>
      </c>
      <c r="B40" s="16" t="s">
        <v>17</v>
      </c>
      <c r="C40" s="24" t="s">
        <v>13</v>
      </c>
      <c r="D40" s="137">
        <v>34.778312686093997</v>
      </c>
      <c r="E40" s="133">
        <v>34.778312686093997</v>
      </c>
      <c r="F40" s="133">
        <v>33.61</v>
      </c>
      <c r="G40" s="174">
        <v>40</v>
      </c>
      <c r="H40" s="140">
        <v>137962.033</v>
      </c>
      <c r="I40" s="133">
        <v>141796.08100000001</v>
      </c>
      <c r="J40" s="141">
        <v>0</v>
      </c>
      <c r="K40" s="133">
        <v>0</v>
      </c>
      <c r="L40" s="132">
        <f t="shared" si="2"/>
        <v>279758.114</v>
      </c>
      <c r="M40" s="25">
        <f t="shared" si="12"/>
        <v>161182.79335321876</v>
      </c>
      <c r="N40" s="25">
        <f t="shared" si="13"/>
        <v>165662.16027071211</v>
      </c>
      <c r="O40" s="25">
        <f>(E40-G40)*J40</f>
        <v>0</v>
      </c>
      <c r="P40" s="25">
        <f>(E40-G40)*K40</f>
        <v>0</v>
      </c>
      <c r="Q40" s="26">
        <f t="shared" si="3"/>
        <v>326844.95362393087</v>
      </c>
      <c r="R40" s="27"/>
      <c r="S40" s="28"/>
      <c r="T40" s="28"/>
    </row>
    <row r="41" spans="1:20" ht="30.75" customHeight="1">
      <c r="A41" s="49" t="s">
        <v>180</v>
      </c>
      <c r="B41" s="49"/>
      <c r="C41" s="49" t="s">
        <v>236</v>
      </c>
      <c r="D41" s="171"/>
      <c r="E41" s="172"/>
      <c r="F41" s="172"/>
      <c r="G41" s="173"/>
      <c r="H41" s="134">
        <f>SUM(H42:H44)</f>
        <v>12467.359999999999</v>
      </c>
      <c r="I41" s="131">
        <f t="shared" ref="I41:K41" si="34">SUM(I42:I44)</f>
        <v>6775.74</v>
      </c>
      <c r="J41" s="136">
        <f t="shared" si="34"/>
        <v>2310.192</v>
      </c>
      <c r="K41" s="131">
        <f t="shared" si="34"/>
        <v>11695.985999999999</v>
      </c>
      <c r="L41" s="132">
        <f t="shared" si="2"/>
        <v>33249.277999999998</v>
      </c>
      <c r="M41" s="53">
        <f t="shared" ref="M41:N41" si="35">SUM(M42:M45)</f>
        <v>4471127.234795345</v>
      </c>
      <c r="N41" s="53">
        <f t="shared" si="35"/>
        <v>2614249.7932297462</v>
      </c>
      <c r="O41" s="53">
        <f>SUM(O42:O45)</f>
        <v>-167201.63639332063</v>
      </c>
      <c r="P41" s="53">
        <f t="shared" ref="P41" si="36">SUM(P42:P45)</f>
        <v>-1769278.521712472</v>
      </c>
      <c r="Q41" s="26">
        <f t="shared" si="3"/>
        <v>5148896.8699192982</v>
      </c>
      <c r="R41" s="54">
        <v>2010104.5290999999</v>
      </c>
      <c r="S41" s="28">
        <f>P41/3</f>
        <v>-589759.50723749062</v>
      </c>
      <c r="T41" s="28">
        <f t="shared" si="7"/>
        <v>7748760.9062567884</v>
      </c>
    </row>
    <row r="42" spans="1:20" ht="52.5" customHeight="1">
      <c r="A42" s="16" t="s">
        <v>35</v>
      </c>
      <c r="B42" s="16" t="s">
        <v>181</v>
      </c>
      <c r="C42" s="24" t="s">
        <v>211</v>
      </c>
      <c r="D42" s="137">
        <v>2915.1012872456113</v>
      </c>
      <c r="E42" s="133">
        <v>2915.1012872456113</v>
      </c>
      <c r="F42" s="133">
        <v>2640</v>
      </c>
      <c r="G42" s="174">
        <v>3138.96</v>
      </c>
      <c r="H42" s="133">
        <v>11416.057999999999</v>
      </c>
      <c r="I42" s="133">
        <v>5926.2839999999997</v>
      </c>
      <c r="J42" s="138">
        <v>1713.32</v>
      </c>
      <c r="K42" s="133">
        <v>10714.42</v>
      </c>
      <c r="L42" s="132">
        <f t="shared" si="2"/>
        <v>29770.081999999995</v>
      </c>
      <c r="M42" s="25">
        <f t="shared" si="12"/>
        <v>3140572.2510705581</v>
      </c>
      <c r="N42" s="25">
        <f t="shared" si="13"/>
        <v>1630328.35698307</v>
      </c>
      <c r="O42" s="25">
        <f>(E42-G42)*J42</f>
        <v>-383541.60973634932</v>
      </c>
      <c r="P42" s="25">
        <f>(E42-G42)*K42</f>
        <v>-2398516.2691098782</v>
      </c>
      <c r="Q42" s="26">
        <f t="shared" si="3"/>
        <v>1988842.7292074007</v>
      </c>
      <c r="R42" s="27"/>
      <c r="S42" s="28"/>
      <c r="T42" s="28"/>
    </row>
    <row r="43" spans="1:20" ht="45" customHeight="1">
      <c r="A43" s="16" t="s">
        <v>35</v>
      </c>
      <c r="B43" s="16" t="s">
        <v>182</v>
      </c>
      <c r="C43" s="24" t="s">
        <v>211</v>
      </c>
      <c r="D43" s="137">
        <v>7929.144151334549</v>
      </c>
      <c r="E43" s="133">
        <v>7929.144151334549</v>
      </c>
      <c r="F43" s="133">
        <v>2640</v>
      </c>
      <c r="G43" s="174">
        <v>3138.96</v>
      </c>
      <c r="H43" s="133">
        <v>139.26599999999999</v>
      </c>
      <c r="I43" s="133">
        <v>92.843999999999994</v>
      </c>
      <c r="J43" s="138">
        <v>46.421999999999997</v>
      </c>
      <c r="K43" s="133">
        <v>139.26599999999999</v>
      </c>
      <c r="L43" s="132">
        <f t="shared" si="2"/>
        <v>417.798</v>
      </c>
      <c r="M43" s="25">
        <f t="shared" si="12"/>
        <v>736597.94937975728</v>
      </c>
      <c r="N43" s="25">
        <f t="shared" si="13"/>
        <v>491065.29958650481</v>
      </c>
      <c r="O43" s="25">
        <f>(E43-G43)*J43</f>
        <v>222369.92867325241</v>
      </c>
      <c r="P43" s="25">
        <f>(E43-G43)*K43</f>
        <v>667109.78601975727</v>
      </c>
      <c r="Q43" s="26">
        <f t="shared" si="3"/>
        <v>2117142.9636592721</v>
      </c>
      <c r="R43" s="27"/>
      <c r="S43" s="28"/>
      <c r="T43" s="28"/>
    </row>
    <row r="44" spans="1:20" ht="38.25" customHeight="1">
      <c r="A44" s="16" t="s">
        <v>35</v>
      </c>
      <c r="B44" s="16" t="s">
        <v>15</v>
      </c>
      <c r="C44" s="24" t="s">
        <v>212</v>
      </c>
      <c r="D44" s="137">
        <v>2893.4896003014965</v>
      </c>
      <c r="E44" s="133">
        <v>2893.4896003014965</v>
      </c>
      <c r="F44" s="133">
        <v>2640</v>
      </c>
      <c r="G44" s="174">
        <v>3138.96</v>
      </c>
      <c r="H44" s="133">
        <v>912.03599999999994</v>
      </c>
      <c r="I44" s="133">
        <v>756.61199999999997</v>
      </c>
      <c r="J44" s="138">
        <v>550.45000000000005</v>
      </c>
      <c r="K44" s="133">
        <v>842.3</v>
      </c>
      <c r="L44" s="132">
        <f t="shared" si="2"/>
        <v>3061.3980000000001</v>
      </c>
      <c r="M44" s="25">
        <f t="shared" si="12"/>
        <v>231191.64110057562</v>
      </c>
      <c r="N44" s="25">
        <f t="shared" si="13"/>
        <v>191793.27346331583</v>
      </c>
      <c r="O44" s="25">
        <f>(E44-G44)*J44</f>
        <v>-135119.18151404129</v>
      </c>
      <c r="P44" s="25">
        <f>(E44-G44)*K44</f>
        <v>-206759.71766604955</v>
      </c>
      <c r="Q44" s="26">
        <f t="shared" si="3"/>
        <v>81106.015383800666</v>
      </c>
      <c r="R44" s="27"/>
      <c r="S44" s="28"/>
      <c r="T44" s="28"/>
    </row>
    <row r="45" spans="1:20" ht="30.75" customHeight="1">
      <c r="A45" s="16" t="s">
        <v>35</v>
      </c>
      <c r="B45" s="16" t="s">
        <v>15</v>
      </c>
      <c r="C45" s="24" t="s">
        <v>13</v>
      </c>
      <c r="D45" s="137">
        <v>85.75336824885224</v>
      </c>
      <c r="E45" s="133">
        <v>85.75336824885224</v>
      </c>
      <c r="F45" s="133">
        <v>59.5</v>
      </c>
      <c r="G45" s="174">
        <v>70.510000000000005</v>
      </c>
      <c r="H45" s="133">
        <v>13817.861000000001</v>
      </c>
      <c r="I45" s="133">
        <v>11467.589999999998</v>
      </c>
      <c r="J45" s="138">
        <v>8468.5499999999993</v>
      </c>
      <c r="K45" s="133">
        <v>11079.42</v>
      </c>
      <c r="L45" s="132">
        <f t="shared" si="2"/>
        <v>44833.421000000002</v>
      </c>
      <c r="M45" s="25">
        <f t="shared" si="12"/>
        <v>362765.39324445371</v>
      </c>
      <c r="N45" s="25">
        <f t="shared" si="13"/>
        <v>301062.86319685541</v>
      </c>
      <c r="O45" s="25">
        <f>(E45-G45)*J45</f>
        <v>129089.22618381759</v>
      </c>
      <c r="P45" s="25">
        <f>(E45-G45)*K45</f>
        <v>168887.67904369844</v>
      </c>
      <c r="Q45" s="26">
        <f t="shared" si="3"/>
        <v>961805.1616688252</v>
      </c>
      <c r="R45" s="27"/>
      <c r="S45" s="28"/>
      <c r="T45" s="28"/>
    </row>
    <row r="46" spans="1:20" ht="30.75" customHeight="1">
      <c r="A46" s="49" t="s">
        <v>179</v>
      </c>
      <c r="B46" s="49"/>
      <c r="C46" s="49" t="s">
        <v>236</v>
      </c>
      <c r="D46" s="171"/>
      <c r="E46" s="172"/>
      <c r="F46" s="172"/>
      <c r="G46" s="173"/>
      <c r="H46" s="134">
        <f>SUM(H47:H48)</f>
        <v>100564</v>
      </c>
      <c r="I46" s="131">
        <f t="shared" ref="I46:K46" si="37">SUM(I47:I48)</f>
        <v>55704</v>
      </c>
      <c r="J46" s="136">
        <f t="shared" si="37"/>
        <v>50646.239999999998</v>
      </c>
      <c r="K46" s="131">
        <f t="shared" si="37"/>
        <v>50646.239999999998</v>
      </c>
      <c r="L46" s="132">
        <f t="shared" si="2"/>
        <v>257560.47999999998</v>
      </c>
      <c r="M46" s="53">
        <f t="shared" ref="M46:O46" si="38">SUM(M47:M49)</f>
        <v>14526158.797811257</v>
      </c>
      <c r="N46" s="53">
        <f t="shared" si="38"/>
        <v>7977417.3435414908</v>
      </c>
      <c r="O46" s="53">
        <f t="shared" si="38"/>
        <v>-4659637.7708006166</v>
      </c>
      <c r="P46" s="53">
        <f>SUM(P47:P49)</f>
        <v>-4746398.1533603687</v>
      </c>
      <c r="Q46" s="26">
        <f t="shared" si="3"/>
        <v>13097540.217191761</v>
      </c>
      <c r="R46" s="54">
        <v>3915133.9378666659</v>
      </c>
      <c r="S46" s="28">
        <f>P46/3</f>
        <v>-1582132.7177867896</v>
      </c>
      <c r="T46" s="28">
        <f t="shared" si="7"/>
        <v>18594806.872845218</v>
      </c>
    </row>
    <row r="47" spans="1:20" ht="30.75" customHeight="1">
      <c r="A47" s="16" t="s">
        <v>178</v>
      </c>
      <c r="B47" s="16" t="s">
        <v>17</v>
      </c>
      <c r="C47" s="24" t="s">
        <v>211</v>
      </c>
      <c r="D47" s="137">
        <v>1366.0254582244213</v>
      </c>
      <c r="E47" s="133">
        <v>1366.0254582244213</v>
      </c>
      <c r="F47" s="133">
        <v>1220</v>
      </c>
      <c r="G47" s="174">
        <v>1450.5800000000002</v>
      </c>
      <c r="H47" s="140">
        <v>90141</v>
      </c>
      <c r="I47" s="133">
        <v>45412</v>
      </c>
      <c r="J47" s="141">
        <v>42482.68</v>
      </c>
      <c r="K47" s="133">
        <v>42482.68</v>
      </c>
      <c r="L47" s="132">
        <f t="shared" si="2"/>
        <v>220518.36</v>
      </c>
      <c r="M47" s="25">
        <f t="shared" si="12"/>
        <v>13162880.829807561</v>
      </c>
      <c r="N47" s="25">
        <f t="shared" si="13"/>
        <v>6631308.10888742</v>
      </c>
      <c r="O47" s="25">
        <f>(E47-G47)*J47</f>
        <v>-3592103.5407985481</v>
      </c>
      <c r="P47" s="25">
        <f>(E47-G47)*K47</f>
        <v>-3592103.5407985481</v>
      </c>
      <c r="Q47" s="26">
        <f t="shared" si="3"/>
        <v>12609981.857097883</v>
      </c>
      <c r="R47" s="27"/>
      <c r="S47" s="28"/>
      <c r="T47" s="28"/>
    </row>
    <row r="48" spans="1:20" ht="30.75" customHeight="1">
      <c r="A48" s="16" t="s">
        <v>178</v>
      </c>
      <c r="B48" s="16" t="s">
        <v>17</v>
      </c>
      <c r="C48" s="24" t="s">
        <v>212</v>
      </c>
      <c r="D48" s="137">
        <v>1346.8601460528184</v>
      </c>
      <c r="E48" s="133">
        <v>1346.8601460528184</v>
      </c>
      <c r="F48" s="133">
        <v>1220</v>
      </c>
      <c r="G48" s="174">
        <v>1450.5800000000002</v>
      </c>
      <c r="H48" s="140">
        <v>10423</v>
      </c>
      <c r="I48" s="133">
        <v>10292</v>
      </c>
      <c r="J48" s="141">
        <v>8163.56</v>
      </c>
      <c r="K48" s="133">
        <v>8163.56</v>
      </c>
      <c r="L48" s="132">
        <f t="shared" si="2"/>
        <v>37042.120000000003</v>
      </c>
      <c r="M48" s="25">
        <f t="shared" si="12"/>
        <v>1322263.3023085266</v>
      </c>
      <c r="N48" s="25">
        <f t="shared" si="13"/>
        <v>1305644.6231756073</v>
      </c>
      <c r="O48" s="25">
        <f>(E48-G48)*J48</f>
        <v>-846723.25088905485</v>
      </c>
      <c r="P48" s="25">
        <f>(E48-G48)*K48</f>
        <v>-846723.25088905485</v>
      </c>
      <c r="Q48" s="26">
        <f t="shared" si="3"/>
        <v>934461.42370602407</v>
      </c>
      <c r="R48" s="27"/>
      <c r="S48" s="28"/>
      <c r="T48" s="28"/>
    </row>
    <row r="49" spans="1:20" ht="30.75" customHeight="1">
      <c r="A49" s="16" t="s">
        <v>178</v>
      </c>
      <c r="B49" s="16" t="s">
        <v>17</v>
      </c>
      <c r="C49" s="24" t="s">
        <v>13</v>
      </c>
      <c r="D49" s="137">
        <v>11.036550522952075</v>
      </c>
      <c r="E49" s="133">
        <v>11.036550522952075</v>
      </c>
      <c r="F49" s="133">
        <v>10.79</v>
      </c>
      <c r="G49" s="174">
        <v>12.86</v>
      </c>
      <c r="H49" s="141">
        <v>166354</v>
      </c>
      <c r="I49" s="133">
        <v>164123</v>
      </c>
      <c r="J49" s="141">
        <v>121095.2</v>
      </c>
      <c r="K49" s="133">
        <v>168675.56</v>
      </c>
      <c r="L49" s="132">
        <f t="shared" si="2"/>
        <v>620247.76</v>
      </c>
      <c r="M49" s="25">
        <f t="shared" si="12"/>
        <v>41014.665695169562</v>
      </c>
      <c r="N49" s="25">
        <f t="shared" si="13"/>
        <v>40464.611478463485</v>
      </c>
      <c r="O49" s="25">
        <f>(E49-G49)*J49</f>
        <v>-220810.97911301386</v>
      </c>
      <c r="P49" s="25">
        <f>(E49-G49)*K49</f>
        <v>-307571.36167276587</v>
      </c>
      <c r="Q49" s="26">
        <f t="shared" si="3"/>
        <v>-446903.06361214665</v>
      </c>
      <c r="R49" s="27"/>
      <c r="S49" s="28"/>
      <c r="T49" s="28"/>
    </row>
    <row r="50" spans="1:20" ht="30.75" customHeight="1">
      <c r="A50" s="49" t="s">
        <v>175</v>
      </c>
      <c r="B50" s="49"/>
      <c r="C50" s="49" t="s">
        <v>236</v>
      </c>
      <c r="D50" s="171"/>
      <c r="E50" s="172"/>
      <c r="F50" s="172"/>
      <c r="G50" s="173"/>
      <c r="H50" s="135">
        <f t="shared" ref="H50:K50" si="39">SUM(H51:H53)</f>
        <v>309.08999999999997</v>
      </c>
      <c r="I50" s="136">
        <f t="shared" si="39"/>
        <v>163.56</v>
      </c>
      <c r="J50" s="131">
        <f t="shared" si="39"/>
        <v>160.88999999999999</v>
      </c>
      <c r="K50" s="131">
        <f t="shared" si="39"/>
        <v>210.46</v>
      </c>
      <c r="L50" s="132">
        <f t="shared" si="2"/>
        <v>844</v>
      </c>
      <c r="M50" s="53">
        <f t="shared" ref="M50:P50" si="40">SUM(M51:M53)</f>
        <v>1526518.475221819</v>
      </c>
      <c r="N50" s="53">
        <f t="shared" si="40"/>
        <v>807846.76395566331</v>
      </c>
      <c r="O50" s="53">
        <f t="shared" si="40"/>
        <v>735344.68079151271</v>
      </c>
      <c r="P50" s="53">
        <f t="shared" si="40"/>
        <v>955985.72296816157</v>
      </c>
      <c r="Q50" s="26">
        <f t="shared" si="3"/>
        <v>4025695.6429371564</v>
      </c>
      <c r="R50" s="54">
        <v>369228.66046666662</v>
      </c>
      <c r="S50" s="28">
        <f>P50/3</f>
        <v>318661.90765605384</v>
      </c>
      <c r="T50" s="28">
        <f t="shared" si="7"/>
        <v>4076262.3957477687</v>
      </c>
    </row>
    <row r="51" spans="1:20" ht="30.75" customHeight="1">
      <c r="A51" s="16" t="s">
        <v>55</v>
      </c>
      <c r="B51" s="16" t="s">
        <v>177</v>
      </c>
      <c r="C51" s="24" t="s">
        <v>211</v>
      </c>
      <c r="D51" s="137">
        <v>6941.1662479597235</v>
      </c>
      <c r="E51" s="133">
        <v>6941.1662479597235</v>
      </c>
      <c r="F51" s="133">
        <v>1918.93</v>
      </c>
      <c r="G51" s="174">
        <v>2300</v>
      </c>
      <c r="H51" s="141">
        <v>119.16</v>
      </c>
      <c r="I51" s="133">
        <v>64.06</v>
      </c>
      <c r="J51" s="141">
        <v>68.11</v>
      </c>
      <c r="K51" s="133">
        <v>68.11</v>
      </c>
      <c r="L51" s="132">
        <f t="shared" si="2"/>
        <v>319.44</v>
      </c>
      <c r="M51" s="25">
        <f t="shared" si="12"/>
        <v>598449.67130688054</v>
      </c>
      <c r="N51" s="25">
        <f t="shared" si="13"/>
        <v>321724.4540442999</v>
      </c>
      <c r="O51" s="25">
        <f>(E51-G51)*J51</f>
        <v>316109.83314853674</v>
      </c>
      <c r="P51" s="25">
        <f>(E51-G51)*K51</f>
        <v>316109.83314853674</v>
      </c>
      <c r="Q51" s="26">
        <f t="shared" si="3"/>
        <v>1552393.7916482538</v>
      </c>
      <c r="R51" s="27"/>
      <c r="S51" s="28"/>
      <c r="T51" s="28"/>
    </row>
    <row r="52" spans="1:20" ht="30.75" customHeight="1">
      <c r="A52" s="16" t="s">
        <v>55</v>
      </c>
      <c r="B52" s="16" t="s">
        <v>174</v>
      </c>
      <c r="C52" s="24" t="s">
        <v>211</v>
      </c>
      <c r="D52" s="137">
        <v>6751.1168190691542</v>
      </c>
      <c r="E52" s="133">
        <v>6751.1168190691542</v>
      </c>
      <c r="F52" s="133">
        <v>1918.93</v>
      </c>
      <c r="G52" s="174">
        <v>2300</v>
      </c>
      <c r="H52" s="141">
        <v>64.199999999999989</v>
      </c>
      <c r="I52" s="133">
        <v>34.51</v>
      </c>
      <c r="J52" s="141">
        <v>16.3</v>
      </c>
      <c r="K52" s="133">
        <v>65.88</v>
      </c>
      <c r="L52" s="132">
        <f t="shared" si="2"/>
        <v>180.89</v>
      </c>
      <c r="M52" s="25">
        <f t="shared" si="12"/>
        <v>310226.3937842396</v>
      </c>
      <c r="N52" s="25">
        <f t="shared" si="13"/>
        <v>166758.76712607651</v>
      </c>
      <c r="O52" s="25">
        <f>(E52-G52)*J52</f>
        <v>72553.204150827223</v>
      </c>
      <c r="P52" s="25">
        <f>(E52-G52)*K52</f>
        <v>293239.57604027586</v>
      </c>
      <c r="Q52" s="26">
        <f t="shared" si="3"/>
        <v>842777.94110141916</v>
      </c>
      <c r="R52" s="27"/>
      <c r="S52" s="28"/>
      <c r="T52" s="28"/>
    </row>
    <row r="53" spans="1:20" ht="30.75" customHeight="1">
      <c r="A53" s="16" t="s">
        <v>55</v>
      </c>
      <c r="B53" s="16" t="s">
        <v>176</v>
      </c>
      <c r="C53" s="24" t="s">
        <v>211</v>
      </c>
      <c r="D53" s="137">
        <v>6832.971279970564</v>
      </c>
      <c r="E53" s="133">
        <v>6832.971279970564</v>
      </c>
      <c r="F53" s="133">
        <v>1918.93</v>
      </c>
      <c r="G53" s="174">
        <v>2300</v>
      </c>
      <c r="H53" s="141">
        <v>125.72999999999999</v>
      </c>
      <c r="I53" s="133">
        <v>64.989999999999995</v>
      </c>
      <c r="J53" s="141">
        <v>76.48</v>
      </c>
      <c r="K53" s="133">
        <v>76.47</v>
      </c>
      <c r="L53" s="132">
        <f t="shared" si="2"/>
        <v>343.66999999999996</v>
      </c>
      <c r="M53" s="25">
        <f t="shared" si="12"/>
        <v>617842.41013069893</v>
      </c>
      <c r="N53" s="25">
        <f t="shared" si="13"/>
        <v>319363.5427852869</v>
      </c>
      <c r="O53" s="25">
        <f>(E53-G53)*J53</f>
        <v>346681.64349214872</v>
      </c>
      <c r="P53" s="25">
        <f>(E53-G53)*K53</f>
        <v>346636.31377934903</v>
      </c>
      <c r="Q53" s="26">
        <f t="shared" si="3"/>
        <v>1630523.9101874835</v>
      </c>
      <c r="R53" s="27"/>
      <c r="S53" s="28"/>
      <c r="T53" s="28"/>
    </row>
    <row r="54" spans="1:20" ht="30.75" customHeight="1">
      <c r="A54" s="49" t="s">
        <v>173</v>
      </c>
      <c r="B54" s="49"/>
      <c r="C54" s="49" t="s">
        <v>236</v>
      </c>
      <c r="D54" s="171"/>
      <c r="E54" s="172"/>
      <c r="F54" s="172"/>
      <c r="G54" s="173"/>
      <c r="H54" s="135">
        <f t="shared" ref="H54:K54" si="41">SUM(H55)</f>
        <v>241.584</v>
      </c>
      <c r="I54" s="136">
        <f t="shared" si="41"/>
        <v>119.49300000000001</v>
      </c>
      <c r="J54" s="131">
        <f t="shared" si="41"/>
        <v>42.95</v>
      </c>
      <c r="K54" s="131">
        <f t="shared" si="41"/>
        <v>241.59</v>
      </c>
      <c r="L54" s="132">
        <f t="shared" si="2"/>
        <v>645.61699999999996</v>
      </c>
      <c r="M54" s="53">
        <f t="shared" ref="M54:P54" si="42">SUM(M55)</f>
        <v>101974.15264872914</v>
      </c>
      <c r="N54" s="53">
        <f t="shared" si="42"/>
        <v>50438.76011016703</v>
      </c>
      <c r="O54" s="53">
        <f t="shared" si="42"/>
        <v>476.16089975709008</v>
      </c>
      <c r="P54" s="53">
        <f t="shared" si="42"/>
        <v>2678.3634871319064</v>
      </c>
      <c r="Q54" s="26">
        <f t="shared" si="3"/>
        <v>155567.43714578517</v>
      </c>
      <c r="R54" s="54">
        <v>49814.247399999993</v>
      </c>
      <c r="S54" s="28">
        <f>P54/3</f>
        <v>892.78782904396883</v>
      </c>
      <c r="T54" s="28">
        <f t="shared" si="7"/>
        <v>204488.8967167412</v>
      </c>
    </row>
    <row r="55" spans="1:20" ht="30.75" customHeight="1">
      <c r="A55" s="16" t="s">
        <v>62</v>
      </c>
      <c r="B55" s="16" t="s">
        <v>172</v>
      </c>
      <c r="C55" s="24" t="s">
        <v>211</v>
      </c>
      <c r="D55" s="137">
        <v>2596.8164004600021</v>
      </c>
      <c r="E55" s="133">
        <v>2596.8164004600021</v>
      </c>
      <c r="F55" s="133">
        <v>2174.71</v>
      </c>
      <c r="G55" s="174">
        <v>2585.73</v>
      </c>
      <c r="H55" s="141">
        <v>241.584</v>
      </c>
      <c r="I55" s="133">
        <v>119.49300000000001</v>
      </c>
      <c r="J55" s="141">
        <v>42.95</v>
      </c>
      <c r="K55" s="133">
        <v>241.59</v>
      </c>
      <c r="L55" s="132">
        <f t="shared" si="2"/>
        <v>645.61699999999996</v>
      </c>
      <c r="M55" s="25">
        <f t="shared" si="12"/>
        <v>101974.15264872914</v>
      </c>
      <c r="N55" s="25">
        <f t="shared" si="13"/>
        <v>50438.76011016703</v>
      </c>
      <c r="O55" s="25">
        <f>(E55-G55)*J55</f>
        <v>476.16089975709008</v>
      </c>
      <c r="P55" s="25">
        <f>(E55-G55)*K55</f>
        <v>2678.3634871319064</v>
      </c>
      <c r="Q55" s="26">
        <f t="shared" si="3"/>
        <v>155567.43714578517</v>
      </c>
      <c r="R55" s="27"/>
      <c r="S55" s="28"/>
      <c r="T55" s="28"/>
    </row>
    <row r="56" spans="1:20" ht="30.75" customHeight="1">
      <c r="A56" s="49" t="s">
        <v>171</v>
      </c>
      <c r="B56" s="49"/>
      <c r="C56" s="49" t="s">
        <v>236</v>
      </c>
      <c r="D56" s="171"/>
      <c r="E56" s="172"/>
      <c r="F56" s="172"/>
      <c r="G56" s="173"/>
      <c r="H56" s="135">
        <f t="shared" ref="H56:K56" si="43">SUM(H57)</f>
        <v>725.14099999999996</v>
      </c>
      <c r="I56" s="136">
        <f t="shared" si="43"/>
        <v>429.64</v>
      </c>
      <c r="J56" s="131">
        <f t="shared" si="43"/>
        <v>253.47</v>
      </c>
      <c r="K56" s="131">
        <f t="shared" si="43"/>
        <v>694.5</v>
      </c>
      <c r="L56" s="132">
        <f t="shared" si="2"/>
        <v>2102.7510000000002</v>
      </c>
      <c r="M56" s="53">
        <f t="shared" ref="M56:P56" si="44">SUM(M57)</f>
        <v>4200560.4607056743</v>
      </c>
      <c r="N56" s="53">
        <f t="shared" si="44"/>
        <v>2488797.0702767959</v>
      </c>
      <c r="O56" s="53">
        <f t="shared" si="44"/>
        <v>1376478.9503649368</v>
      </c>
      <c r="P56" s="53">
        <f t="shared" si="44"/>
        <v>3771509.965788648</v>
      </c>
      <c r="Q56" s="26">
        <f t="shared" si="3"/>
        <v>11837346.447136056</v>
      </c>
      <c r="R56" s="54">
        <v>1669561.7949999999</v>
      </c>
      <c r="S56" s="28">
        <f>P56/3</f>
        <v>1257169.9885962161</v>
      </c>
      <c r="T56" s="28">
        <f t="shared" si="7"/>
        <v>12249738.25353984</v>
      </c>
    </row>
    <row r="57" spans="1:20" ht="49.5" customHeight="1">
      <c r="A57" s="16" t="s">
        <v>79</v>
      </c>
      <c r="B57" s="16" t="s">
        <v>299</v>
      </c>
      <c r="C57" s="24" t="s">
        <v>211</v>
      </c>
      <c r="D57" s="137">
        <v>7650.5399075430496</v>
      </c>
      <c r="E57" s="133">
        <v>7650.5399075430496</v>
      </c>
      <c r="F57" s="133">
        <v>1857.79</v>
      </c>
      <c r="G57" s="174">
        <v>2220</v>
      </c>
      <c r="H57" s="141">
        <v>725.14099999999996</v>
      </c>
      <c r="I57" s="133">
        <v>429.64</v>
      </c>
      <c r="J57" s="141">
        <v>253.47</v>
      </c>
      <c r="K57" s="133">
        <v>694.5</v>
      </c>
      <c r="L57" s="132">
        <f t="shared" si="2"/>
        <v>2102.7510000000002</v>
      </c>
      <c r="M57" s="25">
        <f t="shared" si="12"/>
        <v>4200560.4607056743</v>
      </c>
      <c r="N57" s="25">
        <f t="shared" si="13"/>
        <v>2488797.0702767959</v>
      </c>
      <c r="O57" s="25">
        <f>(E57-G57)*J57</f>
        <v>1376478.9503649368</v>
      </c>
      <c r="P57" s="25">
        <f>(E57-G57)*K57</f>
        <v>3771509.965788648</v>
      </c>
      <c r="Q57" s="26">
        <f t="shared" si="3"/>
        <v>11837346.447136056</v>
      </c>
      <c r="R57" s="27"/>
      <c r="S57" s="28"/>
      <c r="T57" s="28"/>
    </row>
    <row r="58" spans="1:20" ht="30.75" customHeight="1">
      <c r="A58" s="49" t="s">
        <v>170</v>
      </c>
      <c r="B58" s="49"/>
      <c r="C58" s="49" t="s">
        <v>236</v>
      </c>
      <c r="D58" s="171"/>
      <c r="E58" s="172"/>
      <c r="F58" s="172"/>
      <c r="G58" s="173"/>
      <c r="H58" s="135">
        <f t="shared" ref="H58:K58" si="45">SUM(H59)</f>
        <v>168.69899999999998</v>
      </c>
      <c r="I58" s="136">
        <f t="shared" si="45"/>
        <v>84.35</v>
      </c>
      <c r="J58" s="131">
        <f t="shared" si="45"/>
        <v>25.664999999999999</v>
      </c>
      <c r="K58" s="131">
        <f t="shared" si="45"/>
        <v>153.99</v>
      </c>
      <c r="L58" s="132">
        <f t="shared" si="2"/>
        <v>432.70400000000001</v>
      </c>
      <c r="M58" s="53">
        <f t="shared" ref="M58:N58" si="46">SUM(M59)</f>
        <v>533871.31293325766</v>
      </c>
      <c r="N58" s="53">
        <f t="shared" si="46"/>
        <v>266937.23878576804</v>
      </c>
      <c r="O58" s="53">
        <f>SUM(O59)</f>
        <v>71828.334665966075</v>
      </c>
      <c r="P58" s="53">
        <f t="shared" ref="P58" si="47">SUM(P59)</f>
        <v>430970.00799579645</v>
      </c>
      <c r="Q58" s="26">
        <f t="shared" si="3"/>
        <v>1303606.8943807883</v>
      </c>
      <c r="R58" s="54">
        <v>155905.12229999999</v>
      </c>
      <c r="S58" s="28">
        <f>P58/3</f>
        <v>143656.66933193215</v>
      </c>
      <c r="T58" s="28">
        <f t="shared" si="7"/>
        <v>1315855.347348856</v>
      </c>
    </row>
    <row r="59" spans="1:20" ht="30.75" customHeight="1">
      <c r="A59" s="16" t="s">
        <v>121</v>
      </c>
      <c r="B59" s="16" t="s">
        <v>169</v>
      </c>
      <c r="C59" s="24" t="s">
        <v>211</v>
      </c>
      <c r="D59" s="137">
        <v>4998.6882784323425</v>
      </c>
      <c r="E59" s="133">
        <v>4998.6882784323425</v>
      </c>
      <c r="F59" s="133">
        <v>1834.05</v>
      </c>
      <c r="G59" s="174">
        <v>2200</v>
      </c>
      <c r="H59" s="141">
        <v>168.69899999999998</v>
      </c>
      <c r="I59" s="133">
        <v>84.35</v>
      </c>
      <c r="J59" s="141">
        <v>25.664999999999999</v>
      </c>
      <c r="K59" s="133">
        <v>153.99</v>
      </c>
      <c r="L59" s="132">
        <f t="shared" si="2"/>
        <v>432.70400000000001</v>
      </c>
      <c r="M59" s="25">
        <f t="shared" si="12"/>
        <v>533871.31293325766</v>
      </c>
      <c r="N59" s="25">
        <f t="shared" si="13"/>
        <v>266937.23878576804</v>
      </c>
      <c r="O59" s="25">
        <f>(E59-G59)*J59</f>
        <v>71828.334665966075</v>
      </c>
      <c r="P59" s="25">
        <f>(E59-G59)*K59</f>
        <v>430970.00799579645</v>
      </c>
      <c r="Q59" s="26">
        <f t="shared" si="3"/>
        <v>1303606.8943807883</v>
      </c>
      <c r="R59" s="27"/>
      <c r="S59" s="28"/>
      <c r="T59" s="28"/>
    </row>
    <row r="60" spans="1:20" ht="30.75" customHeight="1">
      <c r="A60" s="49" t="s">
        <v>166</v>
      </c>
      <c r="B60" s="49"/>
      <c r="C60" s="49" t="s">
        <v>236</v>
      </c>
      <c r="D60" s="171"/>
      <c r="E60" s="172"/>
      <c r="F60" s="172"/>
      <c r="G60" s="173"/>
      <c r="H60" s="135">
        <f t="shared" ref="H60:K60" si="48">SUM(H61:H63)</f>
        <v>664.697</v>
      </c>
      <c r="I60" s="136">
        <f t="shared" si="48"/>
        <v>352.79299999999995</v>
      </c>
      <c r="J60" s="131">
        <f t="shared" si="48"/>
        <v>118.60299999999999</v>
      </c>
      <c r="K60" s="131">
        <f t="shared" si="48"/>
        <v>598.46100000000001</v>
      </c>
      <c r="L60" s="132">
        <f t="shared" si="2"/>
        <v>1734.5540000000001</v>
      </c>
      <c r="M60" s="53">
        <f t="shared" ref="M60:P60" si="49">SUM(M61:M63)</f>
        <v>2012093.0275052264</v>
      </c>
      <c r="N60" s="53">
        <f t="shared" si="49"/>
        <v>1069734.4940100682</v>
      </c>
      <c r="O60" s="53">
        <f t="shared" si="49"/>
        <v>315544.32837513671</v>
      </c>
      <c r="P60" s="53">
        <f t="shared" si="49"/>
        <v>1603003.6031899278</v>
      </c>
      <c r="Q60" s="26">
        <f t="shared" si="3"/>
        <v>5000375.4530803589</v>
      </c>
      <c r="R60" s="54">
        <v>628624.90111999994</v>
      </c>
      <c r="S60" s="28">
        <f>P60/3</f>
        <v>534334.53439664259</v>
      </c>
      <c r="T60" s="28">
        <f t="shared" si="7"/>
        <v>5094665.8198037157</v>
      </c>
    </row>
    <row r="61" spans="1:20" ht="30.75" customHeight="1">
      <c r="A61" s="16" t="s">
        <v>121</v>
      </c>
      <c r="B61" s="16" t="s">
        <v>168</v>
      </c>
      <c r="C61" s="24" t="s">
        <v>211</v>
      </c>
      <c r="D61" s="137">
        <v>4969.5177031902813</v>
      </c>
      <c r="E61" s="133">
        <v>4969.5177031902813</v>
      </c>
      <c r="F61" s="133">
        <v>1834.05</v>
      </c>
      <c r="G61" s="174">
        <v>2200</v>
      </c>
      <c r="H61" s="141">
        <v>268.39499999999998</v>
      </c>
      <c r="I61" s="133">
        <v>150.07</v>
      </c>
      <c r="J61" s="141">
        <v>50.697000000000003</v>
      </c>
      <c r="K61" s="133">
        <v>268.39499999999998</v>
      </c>
      <c r="L61" s="132">
        <f t="shared" si="2"/>
        <v>737.55700000000002</v>
      </c>
      <c r="M61" s="25">
        <f t="shared" si="12"/>
        <v>841543.85419775546</v>
      </c>
      <c r="N61" s="25">
        <f t="shared" si="13"/>
        <v>470539.63821776549</v>
      </c>
      <c r="O61" s="25">
        <f>(E61-G61)*J61</f>
        <v>140406.23899863771</v>
      </c>
      <c r="P61" s="25">
        <f>(E61-G61)*K61</f>
        <v>743324.70394775551</v>
      </c>
      <c r="Q61" s="26">
        <f t="shared" si="3"/>
        <v>2195814.4353619143</v>
      </c>
      <c r="R61" s="27"/>
      <c r="S61" s="28"/>
      <c r="T61" s="28"/>
    </row>
    <row r="62" spans="1:20" ht="30.75" customHeight="1">
      <c r="A62" s="16" t="s">
        <v>121</v>
      </c>
      <c r="B62" s="16" t="s">
        <v>167</v>
      </c>
      <c r="C62" s="24" t="s">
        <v>211</v>
      </c>
      <c r="D62" s="137">
        <v>4406.099240431583</v>
      </c>
      <c r="E62" s="133">
        <v>4406.099240431583</v>
      </c>
      <c r="F62" s="133">
        <v>1834.05</v>
      </c>
      <c r="G62" s="174">
        <v>2200</v>
      </c>
      <c r="H62" s="141">
        <v>223.774</v>
      </c>
      <c r="I62" s="133">
        <v>113.994</v>
      </c>
      <c r="J62" s="141">
        <v>39.01</v>
      </c>
      <c r="K62" s="133">
        <v>180.03399999999999</v>
      </c>
      <c r="L62" s="132">
        <f t="shared" si="2"/>
        <v>556.81200000000001</v>
      </c>
      <c r="M62" s="25">
        <f t="shared" si="12"/>
        <v>575557.74672833702</v>
      </c>
      <c r="N62" s="25">
        <f t="shared" si="13"/>
        <v>293198.18111375783</v>
      </c>
      <c r="O62" s="25">
        <f>(E62-G62)*J62</f>
        <v>86059.931369236045</v>
      </c>
      <c r="P62" s="25">
        <f>(E62-G62)*K62</f>
        <v>397172.87065185962</v>
      </c>
      <c r="Q62" s="26">
        <f t="shared" si="3"/>
        <v>1351988.7298631906</v>
      </c>
      <c r="R62" s="27"/>
      <c r="S62" s="28"/>
      <c r="T62" s="28"/>
    </row>
    <row r="63" spans="1:20" ht="30.75" customHeight="1">
      <c r="A63" s="16" t="s">
        <v>121</v>
      </c>
      <c r="B63" s="16" t="s">
        <v>120</v>
      </c>
      <c r="C63" s="24" t="s">
        <v>211</v>
      </c>
      <c r="D63" s="137">
        <v>5282.7158778814701</v>
      </c>
      <c r="E63" s="133">
        <v>5282.7158778814701</v>
      </c>
      <c r="F63" s="133">
        <v>1834.05</v>
      </c>
      <c r="G63" s="174">
        <v>2200</v>
      </c>
      <c r="H63" s="141">
        <v>172.52799999999999</v>
      </c>
      <c r="I63" s="133">
        <v>88.728999999999999</v>
      </c>
      <c r="J63" s="141">
        <v>28.896000000000001</v>
      </c>
      <c r="K63" s="133">
        <v>150.03200000000001</v>
      </c>
      <c r="L63" s="132">
        <f t="shared" si="2"/>
        <v>440.18500000000006</v>
      </c>
      <c r="M63" s="25">
        <f t="shared" si="12"/>
        <v>594991.42657913419</v>
      </c>
      <c r="N63" s="25">
        <f t="shared" si="13"/>
        <v>305996.67467854492</v>
      </c>
      <c r="O63" s="25">
        <f>(E63-G63)*J63</f>
        <v>89078.158007262959</v>
      </c>
      <c r="P63" s="25">
        <f>(E63-G63)*K63</f>
        <v>462506.02859031275</v>
      </c>
      <c r="Q63" s="26">
        <f t="shared" si="3"/>
        <v>1452572.2878552547</v>
      </c>
      <c r="R63" s="27"/>
      <c r="S63" s="28"/>
      <c r="T63" s="28"/>
    </row>
    <row r="64" spans="1:20" ht="30.75" customHeight="1">
      <c r="A64" s="49" t="s">
        <v>165</v>
      </c>
      <c r="B64" s="49"/>
      <c r="C64" s="49" t="s">
        <v>236</v>
      </c>
      <c r="D64" s="171"/>
      <c r="E64" s="172"/>
      <c r="F64" s="172"/>
      <c r="G64" s="173"/>
      <c r="H64" s="135">
        <f t="shared" ref="H64:K64" si="50">SUM(H65)</f>
        <v>173.37</v>
      </c>
      <c r="I64" s="136">
        <f t="shared" si="50"/>
        <v>96.938000000000002</v>
      </c>
      <c r="J64" s="131">
        <f t="shared" si="50"/>
        <v>30.998999999999999</v>
      </c>
      <c r="K64" s="131">
        <f t="shared" si="50"/>
        <v>173.37</v>
      </c>
      <c r="L64" s="132">
        <f t="shared" si="2"/>
        <v>474.67700000000002</v>
      </c>
      <c r="M64" s="53">
        <f t="shared" ref="M64:P64" si="51">SUM(M65)</f>
        <v>911963.4417233828</v>
      </c>
      <c r="N64" s="53">
        <f t="shared" si="51"/>
        <v>509914.70331534452</v>
      </c>
      <c r="O64" s="53">
        <f t="shared" si="51"/>
        <v>151717.31486551676</v>
      </c>
      <c r="P64" s="53">
        <f t="shared" si="51"/>
        <v>848518.69022338279</v>
      </c>
      <c r="Q64" s="26">
        <f t="shared" si="3"/>
        <v>2422114.150127627</v>
      </c>
      <c r="R64" s="54">
        <v>333857.45319999999</v>
      </c>
      <c r="S64" s="28">
        <f>P64/3</f>
        <v>282839.56340779428</v>
      </c>
      <c r="T64" s="28">
        <f t="shared" si="7"/>
        <v>2473132.0399198327</v>
      </c>
    </row>
    <row r="65" spans="1:20" ht="30.75" customHeight="1">
      <c r="A65" s="16" t="s">
        <v>121</v>
      </c>
      <c r="B65" s="16" t="s">
        <v>164</v>
      </c>
      <c r="C65" s="24" t="s">
        <v>211</v>
      </c>
      <c r="D65" s="137">
        <v>7094.2648106557235</v>
      </c>
      <c r="E65" s="133">
        <v>7094.2648106557235</v>
      </c>
      <c r="F65" s="133">
        <v>1834.05</v>
      </c>
      <c r="G65" s="174">
        <v>2200</v>
      </c>
      <c r="H65" s="141">
        <v>173.37</v>
      </c>
      <c r="I65" s="133">
        <v>96.938000000000002</v>
      </c>
      <c r="J65" s="141">
        <v>30.998999999999999</v>
      </c>
      <c r="K65" s="133">
        <v>173.37</v>
      </c>
      <c r="L65" s="132">
        <f t="shared" si="2"/>
        <v>474.67700000000002</v>
      </c>
      <c r="M65" s="25">
        <f t="shared" si="12"/>
        <v>911963.4417233828</v>
      </c>
      <c r="N65" s="25">
        <f t="shared" si="13"/>
        <v>509914.70331534452</v>
      </c>
      <c r="O65" s="25">
        <f>(E65-G65)*J65</f>
        <v>151717.31486551676</v>
      </c>
      <c r="P65" s="25">
        <f>(E65-G65)*K65</f>
        <v>848518.69022338279</v>
      </c>
      <c r="Q65" s="26">
        <f t="shared" si="3"/>
        <v>2422114.150127627</v>
      </c>
      <c r="R65" s="27"/>
      <c r="S65" s="28"/>
      <c r="T65" s="28"/>
    </row>
    <row r="66" spans="1:20" s="33" customFormat="1" ht="30.75" customHeight="1">
      <c r="A66" s="49" t="s">
        <v>163</v>
      </c>
      <c r="B66" s="49"/>
      <c r="C66" s="49" t="s">
        <v>236</v>
      </c>
      <c r="D66" s="171"/>
      <c r="E66" s="172"/>
      <c r="F66" s="172"/>
      <c r="G66" s="173"/>
      <c r="H66" s="136">
        <f t="shared" ref="H66:K66" si="52">SUM(H67)</f>
        <v>165.78</v>
      </c>
      <c r="I66" s="131">
        <f t="shared" si="52"/>
        <v>75.69</v>
      </c>
      <c r="J66" s="136">
        <f t="shared" si="52"/>
        <v>29.54</v>
      </c>
      <c r="K66" s="131">
        <f t="shared" si="52"/>
        <v>177.27</v>
      </c>
      <c r="L66" s="132">
        <f t="shared" si="2"/>
        <v>448.28</v>
      </c>
      <c r="M66" s="53">
        <f t="shared" ref="M66:N66" si="53">SUM(M67)</f>
        <v>530624.38046566793</v>
      </c>
      <c r="N66" s="53">
        <f t="shared" si="53"/>
        <v>242266.61453399929</v>
      </c>
      <c r="O66" s="53">
        <f>SUM(O67)</f>
        <v>83740.71285327441</v>
      </c>
      <c r="P66" s="53">
        <f>SUM(P67)</f>
        <v>502529.32185172499</v>
      </c>
      <c r="Q66" s="26">
        <f t="shared" si="3"/>
        <v>1359161.0297046667</v>
      </c>
      <c r="R66" s="54">
        <v>203581.59519999998</v>
      </c>
      <c r="S66" s="28">
        <f>P66/3</f>
        <v>167509.77395057501</v>
      </c>
      <c r="T66" s="28">
        <f t="shared" si="7"/>
        <v>1395232.8509540916</v>
      </c>
    </row>
    <row r="67" spans="1:20" ht="30.75" customHeight="1">
      <c r="A67" s="16" t="s">
        <v>121</v>
      </c>
      <c r="B67" s="16" t="s">
        <v>162</v>
      </c>
      <c r="C67" s="24" t="s">
        <v>211</v>
      </c>
      <c r="D67" s="137">
        <v>5034.8244026159246</v>
      </c>
      <c r="E67" s="133">
        <v>5034.8244026159246</v>
      </c>
      <c r="F67" s="133">
        <v>1834.05</v>
      </c>
      <c r="G67" s="174">
        <v>2200</v>
      </c>
      <c r="H67" s="141">
        <v>165.78</v>
      </c>
      <c r="I67" s="133">
        <v>75.69</v>
      </c>
      <c r="J67" s="141">
        <v>29.54</v>
      </c>
      <c r="K67" s="133">
        <v>177.27</v>
      </c>
      <c r="L67" s="132">
        <f t="shared" si="2"/>
        <v>448.28</v>
      </c>
      <c r="M67" s="25">
        <f t="shared" si="12"/>
        <v>530624.38046566793</v>
      </c>
      <c r="N67" s="25">
        <f t="shared" si="13"/>
        <v>242266.61453399929</v>
      </c>
      <c r="O67" s="25">
        <f>(E67-G67)*J67</f>
        <v>83740.71285327441</v>
      </c>
      <c r="P67" s="25">
        <f>(E67-G67)*K67</f>
        <v>502529.32185172499</v>
      </c>
      <c r="Q67" s="26">
        <f t="shared" si="3"/>
        <v>1359161.0297046667</v>
      </c>
      <c r="R67" s="27"/>
      <c r="S67" s="28"/>
      <c r="T67" s="28"/>
    </row>
    <row r="68" spans="1:20" s="33" customFormat="1" ht="30.75" customHeight="1">
      <c r="A68" s="49" t="s">
        <v>161</v>
      </c>
      <c r="B68" s="49"/>
      <c r="C68" s="49" t="s">
        <v>236</v>
      </c>
      <c r="D68" s="171"/>
      <c r="E68" s="172"/>
      <c r="F68" s="172"/>
      <c r="G68" s="173"/>
      <c r="H68" s="136">
        <f t="shared" ref="H68:K68" si="54">SUM(H69)</f>
        <v>106.84500000000001</v>
      </c>
      <c r="I68" s="131">
        <f t="shared" si="54"/>
        <v>53.353999999999999</v>
      </c>
      <c r="J68" s="136">
        <f t="shared" si="54"/>
        <v>17.86</v>
      </c>
      <c r="K68" s="131">
        <f t="shared" si="54"/>
        <v>113.09</v>
      </c>
      <c r="L68" s="132">
        <f t="shared" si="2"/>
        <v>291.149</v>
      </c>
      <c r="M68" s="53">
        <f t="shared" ref="M68:N68" si="55">SUM(M69)</f>
        <v>429768.11434996023</v>
      </c>
      <c r="N68" s="53">
        <f t="shared" si="55"/>
        <v>214608.52611753266</v>
      </c>
      <c r="O68" s="53">
        <f>SUM(O69)</f>
        <v>65303.325496516351</v>
      </c>
      <c r="P68" s="53">
        <f>SUM(P69)</f>
        <v>413502.41211651929</v>
      </c>
      <c r="Q68" s="26">
        <f t="shared" si="3"/>
        <v>1123182.3780805285</v>
      </c>
      <c r="R68" s="54">
        <v>158177.85209999999</v>
      </c>
      <c r="S68" s="28">
        <f>P68/3</f>
        <v>137834.13737217311</v>
      </c>
      <c r="T68" s="28">
        <f t="shared" si="7"/>
        <v>1143526.0928083553</v>
      </c>
    </row>
    <row r="69" spans="1:20" ht="30.75" customHeight="1">
      <c r="A69" s="16" t="s">
        <v>121</v>
      </c>
      <c r="B69" s="16" t="s">
        <v>160</v>
      </c>
      <c r="C69" s="24" t="s">
        <v>211</v>
      </c>
      <c r="D69" s="137">
        <v>5856.4012036123377</v>
      </c>
      <c r="E69" s="133">
        <v>5856.4012036123377</v>
      </c>
      <c r="F69" s="133">
        <v>1834.05</v>
      </c>
      <c r="G69" s="174">
        <v>2200</v>
      </c>
      <c r="H69" s="141">
        <v>106.84500000000001</v>
      </c>
      <c r="I69" s="133">
        <v>53.353999999999999</v>
      </c>
      <c r="J69" s="141">
        <v>17.86</v>
      </c>
      <c r="K69" s="133">
        <v>113.09</v>
      </c>
      <c r="L69" s="132">
        <f t="shared" si="2"/>
        <v>291.149</v>
      </c>
      <c r="M69" s="25">
        <f t="shared" si="12"/>
        <v>429768.11434996023</v>
      </c>
      <c r="N69" s="25">
        <f t="shared" si="13"/>
        <v>214608.52611753266</v>
      </c>
      <c r="O69" s="25">
        <f>(E69-G69)*J69</f>
        <v>65303.325496516351</v>
      </c>
      <c r="P69" s="25">
        <f>(E69-G69)*K69</f>
        <v>413502.41211651929</v>
      </c>
      <c r="Q69" s="26">
        <f t="shared" si="3"/>
        <v>1123182.3780805285</v>
      </c>
      <c r="R69" s="27"/>
      <c r="S69" s="28"/>
      <c r="T69" s="28"/>
    </row>
    <row r="70" spans="1:20" s="33" customFormat="1" ht="30.75" customHeight="1">
      <c r="A70" s="49" t="s">
        <v>159</v>
      </c>
      <c r="B70" s="49"/>
      <c r="C70" s="49" t="s">
        <v>236</v>
      </c>
      <c r="D70" s="171"/>
      <c r="E70" s="172"/>
      <c r="F70" s="172"/>
      <c r="G70" s="173"/>
      <c r="H70" s="136">
        <f t="shared" ref="H70:K70" si="56">SUM(H71)</f>
        <v>171.16499999999999</v>
      </c>
      <c r="I70" s="131">
        <f t="shared" si="56"/>
        <v>95.704999999999998</v>
      </c>
      <c r="J70" s="136">
        <f t="shared" si="56"/>
        <v>55.25</v>
      </c>
      <c r="K70" s="131">
        <f t="shared" si="56"/>
        <v>132.99</v>
      </c>
      <c r="L70" s="132">
        <f t="shared" si="2"/>
        <v>455.11</v>
      </c>
      <c r="M70" s="53">
        <f t="shared" ref="M70:N70" si="57">SUM(M71)</f>
        <v>596430.16169648408</v>
      </c>
      <c r="N70" s="53">
        <f t="shared" si="57"/>
        <v>333487.27032490296</v>
      </c>
      <c r="O70" s="53">
        <f>SUM(O71)</f>
        <v>172301.73358772675</v>
      </c>
      <c r="P70" s="53">
        <f>SUM(P71)</f>
        <v>414740.40814175172</v>
      </c>
      <c r="Q70" s="26">
        <f t="shared" si="3"/>
        <v>1516959.5737508656</v>
      </c>
      <c r="R70" s="54">
        <v>170556.12860000003</v>
      </c>
      <c r="S70" s="28">
        <f>P70/3</f>
        <v>138246.80271391725</v>
      </c>
      <c r="T70" s="28">
        <f t="shared" si="7"/>
        <v>1549268.8996369482</v>
      </c>
    </row>
    <row r="71" spans="1:20" ht="30.75" customHeight="1">
      <c r="A71" s="16" t="s">
        <v>121</v>
      </c>
      <c r="B71" s="16" t="s">
        <v>158</v>
      </c>
      <c r="C71" s="24" t="s">
        <v>211</v>
      </c>
      <c r="D71" s="137">
        <v>5318.5834133525204</v>
      </c>
      <c r="E71" s="133">
        <v>5318.5834133525204</v>
      </c>
      <c r="F71" s="133">
        <v>1834.05</v>
      </c>
      <c r="G71" s="174">
        <v>2200</v>
      </c>
      <c r="H71" s="141">
        <v>171.16499999999999</v>
      </c>
      <c r="I71" s="133">
        <v>95.704999999999998</v>
      </c>
      <c r="J71" s="141">
        <v>55.25</v>
      </c>
      <c r="K71" s="133">
        <v>132.99</v>
      </c>
      <c r="L71" s="132">
        <f t="shared" si="2"/>
        <v>455.11</v>
      </c>
      <c r="M71" s="25">
        <f t="shared" si="12"/>
        <v>596430.16169648408</v>
      </c>
      <c r="N71" s="25">
        <f t="shared" si="13"/>
        <v>333487.27032490296</v>
      </c>
      <c r="O71" s="25">
        <f>(E71-G71)*J71</f>
        <v>172301.73358772675</v>
      </c>
      <c r="P71" s="25">
        <f>(E71-G71)*K71</f>
        <v>414740.40814175172</v>
      </c>
      <c r="Q71" s="26">
        <f t="shared" si="3"/>
        <v>1516959.5737508656</v>
      </c>
      <c r="R71" s="27"/>
      <c r="S71" s="28"/>
      <c r="T71" s="28"/>
    </row>
    <row r="72" spans="1:20" s="33" customFormat="1" ht="30.75" customHeight="1">
      <c r="A72" s="49" t="s">
        <v>156</v>
      </c>
      <c r="B72" s="49"/>
      <c r="C72" s="49" t="s">
        <v>236</v>
      </c>
      <c r="D72" s="171"/>
      <c r="E72" s="172"/>
      <c r="F72" s="172"/>
      <c r="G72" s="173"/>
      <c r="H72" s="136">
        <f>SUM(H73:H79)</f>
        <v>4334.13</v>
      </c>
      <c r="I72" s="131">
        <f t="shared" ref="I72:K72" si="58">SUM(I73:I79)</f>
        <v>2196.4900000000002</v>
      </c>
      <c r="J72" s="136">
        <f t="shared" si="58"/>
        <v>540.65699999999993</v>
      </c>
      <c r="K72" s="131">
        <f t="shared" si="58"/>
        <v>3684.0050000000001</v>
      </c>
      <c r="L72" s="132">
        <f t="shared" si="2"/>
        <v>10755.282000000001</v>
      </c>
      <c r="M72" s="53">
        <f t="shared" ref="M72:P72" si="59">SUM(M73:M79)</f>
        <v>11487686.415546682</v>
      </c>
      <c r="N72" s="53">
        <f t="shared" si="59"/>
        <v>5772974.2324679969</v>
      </c>
      <c r="O72" s="53">
        <f t="shared" si="59"/>
        <v>1238317.6625392211</v>
      </c>
      <c r="P72" s="53">
        <f t="shared" si="59"/>
        <v>8640822.1612986084</v>
      </c>
      <c r="Q72" s="26">
        <f t="shared" si="3"/>
        <v>27139800.471852511</v>
      </c>
      <c r="R72" s="54">
        <v>3530569.1027766666</v>
      </c>
      <c r="S72" s="28">
        <f>P72/3</f>
        <v>2880274.0537662026</v>
      </c>
      <c r="T72" s="28">
        <f t="shared" si="7"/>
        <v>27790095.520862974</v>
      </c>
    </row>
    <row r="73" spans="1:20" ht="59.25" customHeight="1">
      <c r="A73" s="16" t="s">
        <v>79</v>
      </c>
      <c r="B73" s="16" t="s">
        <v>309</v>
      </c>
      <c r="C73" s="24" t="s">
        <v>211</v>
      </c>
      <c r="D73" s="137">
        <v>4278.7503210473433</v>
      </c>
      <c r="E73" s="133">
        <v>4278.7503210473433</v>
      </c>
      <c r="F73" s="133">
        <v>1548.16</v>
      </c>
      <c r="G73" s="174">
        <v>1850</v>
      </c>
      <c r="H73" s="141">
        <v>2697.491</v>
      </c>
      <c r="I73" s="133">
        <v>1214.327</v>
      </c>
      <c r="J73" s="141">
        <v>197.435</v>
      </c>
      <c r="K73" s="133">
        <v>2316.1149999999998</v>
      </c>
      <c r="L73" s="132">
        <f t="shared" ref="L73:L123" si="60">SUM(H73:K73)</f>
        <v>6425.3680000000004</v>
      </c>
      <c r="M73" s="25">
        <f t="shared" si="12"/>
        <v>7365742.8157123197</v>
      </c>
      <c r="N73" s="25">
        <f t="shared" si="13"/>
        <v>3315829.5527864574</v>
      </c>
      <c r="O73" s="25">
        <f t="shared" ref="O73:O79" si="61">(E73-G73)*J73</f>
        <v>479520.31963598222</v>
      </c>
      <c r="P73" s="25">
        <f t="shared" ref="P73:P79" si="62">(E73-G73)*K73</f>
        <v>5625265.0498325666</v>
      </c>
      <c r="Q73" s="26">
        <f t="shared" ref="Q73:Q123" si="63">SUM(M73:P73)</f>
        <v>16786357.737967324</v>
      </c>
      <c r="R73" s="27"/>
      <c r="S73" s="28"/>
      <c r="T73" s="28"/>
    </row>
    <row r="74" spans="1:20" ht="30.75" customHeight="1">
      <c r="A74" s="16" t="s">
        <v>86</v>
      </c>
      <c r="B74" s="16" t="s">
        <v>104</v>
      </c>
      <c r="C74" s="24" t="s">
        <v>211</v>
      </c>
      <c r="D74" s="137">
        <v>5469.6354767930416</v>
      </c>
      <c r="E74" s="133">
        <v>5469.6354767930416</v>
      </c>
      <c r="F74" s="133">
        <v>1741.67</v>
      </c>
      <c r="G74" s="174">
        <v>2070.85</v>
      </c>
      <c r="H74" s="141">
        <v>394.21199999999999</v>
      </c>
      <c r="I74" s="133">
        <v>253.63400000000001</v>
      </c>
      <c r="J74" s="141">
        <v>50.997999999999998</v>
      </c>
      <c r="K74" s="133">
        <v>382.78399999999999</v>
      </c>
      <c r="L74" s="132">
        <f t="shared" si="60"/>
        <v>1081.6280000000002</v>
      </c>
      <c r="M74" s="25">
        <f t="shared" ref="M74:M124" si="64">(D74-F74)*H74</f>
        <v>1469608.7265375385</v>
      </c>
      <c r="N74" s="25">
        <f t="shared" ref="N74:N124" si="65">(D74-F74)*I74</f>
        <v>945538.79574092629</v>
      </c>
      <c r="O74" s="25">
        <f t="shared" si="61"/>
        <v>173331.26174549153</v>
      </c>
      <c r="P74" s="25">
        <f t="shared" si="62"/>
        <v>1301000.6999487476</v>
      </c>
      <c r="Q74" s="26">
        <f t="shared" si="63"/>
        <v>3889479.483972704</v>
      </c>
      <c r="R74" s="27"/>
      <c r="S74" s="28"/>
      <c r="T74" s="28"/>
    </row>
    <row r="75" spans="1:20" ht="30.75" customHeight="1">
      <c r="A75" s="16" t="s">
        <v>35</v>
      </c>
      <c r="B75" s="16" t="s">
        <v>155</v>
      </c>
      <c r="C75" s="24" t="s">
        <v>211</v>
      </c>
      <c r="D75" s="137">
        <v>3867.8988088738665</v>
      </c>
      <c r="E75" s="133">
        <v>3867.8988088738665</v>
      </c>
      <c r="F75" s="133">
        <v>2200</v>
      </c>
      <c r="G75" s="174">
        <v>2615.8000000000002</v>
      </c>
      <c r="H75" s="141">
        <v>830.99299999999994</v>
      </c>
      <c r="I75" s="133">
        <v>417.57100000000003</v>
      </c>
      <c r="J75" s="141">
        <v>31.382999999999999</v>
      </c>
      <c r="K75" s="133">
        <v>655.31100000000004</v>
      </c>
      <c r="L75" s="132">
        <f t="shared" si="60"/>
        <v>1935.2579999999998</v>
      </c>
      <c r="M75" s="25">
        <f t="shared" si="64"/>
        <v>1386012.234882521</v>
      </c>
      <c r="N75" s="25">
        <f t="shared" si="65"/>
        <v>696466.17352026934</v>
      </c>
      <c r="O75" s="25">
        <f t="shared" si="61"/>
        <v>39294.616918888547</v>
      </c>
      <c r="P75" s="25">
        <f t="shared" si="62"/>
        <v>820514.12254194228</v>
      </c>
      <c r="Q75" s="26">
        <f t="shared" si="63"/>
        <v>2942287.1478636209</v>
      </c>
      <c r="R75" s="27"/>
      <c r="S75" s="28"/>
      <c r="T75" s="28"/>
    </row>
    <row r="76" spans="1:20" ht="30.75" customHeight="1">
      <c r="A76" s="16" t="s">
        <v>55</v>
      </c>
      <c r="B76" s="16" t="s">
        <v>157</v>
      </c>
      <c r="C76" s="24" t="s">
        <v>211</v>
      </c>
      <c r="D76" s="137">
        <v>8126.991620551039</v>
      </c>
      <c r="E76" s="133">
        <v>8126.991620551039</v>
      </c>
      <c r="F76" s="133">
        <v>1917.4</v>
      </c>
      <c r="G76" s="174">
        <v>2279.79</v>
      </c>
      <c r="H76" s="141">
        <v>80.048999999999992</v>
      </c>
      <c r="I76" s="133">
        <v>22.515000000000001</v>
      </c>
      <c r="J76" s="141">
        <v>0.90200000000000002</v>
      </c>
      <c r="K76" s="133">
        <v>55.244</v>
      </c>
      <c r="L76" s="132">
        <f t="shared" si="60"/>
        <v>158.70999999999998</v>
      </c>
      <c r="M76" s="25">
        <f t="shared" si="64"/>
        <v>497071.59963349003</v>
      </c>
      <c r="N76" s="25">
        <f t="shared" si="65"/>
        <v>139808.95533670663</v>
      </c>
      <c r="O76" s="25">
        <f t="shared" si="61"/>
        <v>5274.1758617370369</v>
      </c>
      <c r="P76" s="25">
        <f t="shared" si="62"/>
        <v>323022.80632572161</v>
      </c>
      <c r="Q76" s="26">
        <f t="shared" si="63"/>
        <v>965177.53715765523</v>
      </c>
      <c r="R76" s="27"/>
      <c r="S76" s="28"/>
      <c r="T76" s="28"/>
    </row>
    <row r="77" spans="1:20" ht="30.75" customHeight="1">
      <c r="A77" s="16" t="s">
        <v>55</v>
      </c>
      <c r="B77" s="16" t="s">
        <v>54</v>
      </c>
      <c r="C77" s="24" t="s">
        <v>212</v>
      </c>
      <c r="D77" s="137">
        <v>8208.0178451104402</v>
      </c>
      <c r="E77" s="133">
        <v>8208.0178451104402</v>
      </c>
      <c r="F77" s="133">
        <v>1917.4</v>
      </c>
      <c r="G77" s="174">
        <v>2279.79</v>
      </c>
      <c r="H77" s="141">
        <v>7.7010000000000005</v>
      </c>
      <c r="I77" s="133">
        <v>9.479000000000001</v>
      </c>
      <c r="J77" s="141">
        <v>5.43</v>
      </c>
      <c r="K77" s="133">
        <v>5.72</v>
      </c>
      <c r="L77" s="132">
        <f t="shared" si="60"/>
        <v>28.33</v>
      </c>
      <c r="M77" s="25">
        <f t="shared" si="64"/>
        <v>48444.048025195509</v>
      </c>
      <c r="N77" s="25">
        <f t="shared" si="65"/>
        <v>59628.76655380187</v>
      </c>
      <c r="O77" s="25">
        <f t="shared" si="61"/>
        <v>32190.277198949691</v>
      </c>
      <c r="P77" s="25">
        <f t="shared" si="62"/>
        <v>33909.463274031717</v>
      </c>
      <c r="Q77" s="26">
        <f t="shared" si="63"/>
        <v>174172.55505197879</v>
      </c>
      <c r="R77" s="27"/>
      <c r="S77" s="28"/>
      <c r="T77" s="28"/>
    </row>
    <row r="78" spans="1:20" ht="49.5" customHeight="1">
      <c r="A78" s="16" t="s">
        <v>79</v>
      </c>
      <c r="B78" s="16" t="s">
        <v>310</v>
      </c>
      <c r="C78" s="24" t="s">
        <v>212</v>
      </c>
      <c r="D78" s="133">
        <v>4171.2255821291055</v>
      </c>
      <c r="E78" s="133">
        <v>4171.2255821291055</v>
      </c>
      <c r="F78" s="133">
        <f t="shared" ref="F78:G78" si="66">F73</f>
        <v>1548.16</v>
      </c>
      <c r="G78" s="133">
        <f t="shared" si="66"/>
        <v>1850</v>
      </c>
      <c r="H78" s="141">
        <v>193.11799999999999</v>
      </c>
      <c r="I78" s="133">
        <v>160.81799999999998</v>
      </c>
      <c r="J78" s="141">
        <v>179.64</v>
      </c>
      <c r="K78" s="133">
        <v>189.54499999999999</v>
      </c>
      <c r="L78" s="132">
        <f t="shared" si="60"/>
        <v>723.12099999999998</v>
      </c>
      <c r="M78" s="25">
        <f t="shared" si="64"/>
        <v>506561.1790896086</v>
      </c>
      <c r="N78" s="25">
        <f t="shared" si="65"/>
        <v>421836.16078683845</v>
      </c>
      <c r="O78" s="25">
        <f t="shared" si="61"/>
        <v>416984.96357367246</v>
      </c>
      <c r="P78" s="25">
        <f t="shared" si="62"/>
        <v>439976.70296466129</v>
      </c>
      <c r="Q78" s="26">
        <f t="shared" si="63"/>
        <v>1785359.0064147809</v>
      </c>
      <c r="R78" s="27"/>
      <c r="S78" s="28"/>
      <c r="T78" s="28"/>
    </row>
    <row r="79" spans="1:20" ht="30.75" customHeight="1">
      <c r="A79" s="16" t="s">
        <v>35</v>
      </c>
      <c r="B79" s="16" t="s">
        <v>34</v>
      </c>
      <c r="C79" s="24" t="s">
        <v>212</v>
      </c>
      <c r="D79" s="137">
        <v>3840.9004768929694</v>
      </c>
      <c r="E79" s="133">
        <v>3840.9004768929694</v>
      </c>
      <c r="F79" s="133">
        <v>2200</v>
      </c>
      <c r="G79" s="174">
        <v>2615.8000000000002</v>
      </c>
      <c r="H79" s="141">
        <v>130.566</v>
      </c>
      <c r="I79" s="133">
        <v>118.146</v>
      </c>
      <c r="J79" s="141">
        <v>74.869</v>
      </c>
      <c r="K79" s="133">
        <v>79.286000000000001</v>
      </c>
      <c r="L79" s="132">
        <f t="shared" si="60"/>
        <v>402.86700000000002</v>
      </c>
      <c r="M79" s="25">
        <f t="shared" si="64"/>
        <v>214245.81166600744</v>
      </c>
      <c r="N79" s="25">
        <f t="shared" si="65"/>
        <v>193865.82774299677</v>
      </c>
      <c r="O79" s="25">
        <f t="shared" si="61"/>
        <v>91722.047604499719</v>
      </c>
      <c r="P79" s="25">
        <f t="shared" si="62"/>
        <v>97133.316410935964</v>
      </c>
      <c r="Q79" s="26">
        <f t="shared" si="63"/>
        <v>596967.00342443993</v>
      </c>
      <c r="R79" s="27"/>
      <c r="S79" s="28"/>
      <c r="T79" s="28"/>
    </row>
    <row r="80" spans="1:20" s="33" customFormat="1" ht="30.75" customHeight="1">
      <c r="A80" s="49" t="s">
        <v>154</v>
      </c>
      <c r="B80" s="49"/>
      <c r="C80" s="49" t="s">
        <v>236</v>
      </c>
      <c r="D80" s="171"/>
      <c r="E80" s="172"/>
      <c r="F80" s="172"/>
      <c r="G80" s="173"/>
      <c r="H80" s="136">
        <f t="shared" ref="H80:K80" si="67">SUM(H81:H82)</f>
        <v>3012.808</v>
      </c>
      <c r="I80" s="131">
        <f t="shared" si="67"/>
        <v>1442.6399999999999</v>
      </c>
      <c r="J80" s="136">
        <f t="shared" si="67"/>
        <v>530.83000000000004</v>
      </c>
      <c r="K80" s="131">
        <f t="shared" si="67"/>
        <v>2143.9499999999998</v>
      </c>
      <c r="L80" s="132">
        <f t="shared" si="60"/>
        <v>7130.2280000000001</v>
      </c>
      <c r="M80" s="53">
        <f t="shared" ref="M80:P80" si="68">SUM(M81:M82)</f>
        <v>2139438.8997949171</v>
      </c>
      <c r="N80" s="53">
        <f t="shared" si="68"/>
        <v>1032018.4274331136</v>
      </c>
      <c r="O80" s="53">
        <f t="shared" si="68"/>
        <v>180283.08285220977</v>
      </c>
      <c r="P80" s="53">
        <f t="shared" si="68"/>
        <v>695139.66648788843</v>
      </c>
      <c r="Q80" s="26">
        <f>SUM(M80:P80)</f>
        <v>4046880.076568129</v>
      </c>
      <c r="R80" s="54">
        <v>369223.9225000001</v>
      </c>
      <c r="S80" s="28">
        <f>P80/3</f>
        <v>231713.22216262948</v>
      </c>
      <c r="T80" s="28">
        <f t="shared" ref="T80:T122" si="69">Q80+R80-S80</f>
        <v>4184390.7769054994</v>
      </c>
    </row>
    <row r="81" spans="1:20" ht="30.75" customHeight="1">
      <c r="A81" s="16" t="s">
        <v>109</v>
      </c>
      <c r="B81" s="16" t="s">
        <v>17</v>
      </c>
      <c r="C81" s="24" t="s">
        <v>211</v>
      </c>
      <c r="D81" s="137">
        <v>2759.7827461595175</v>
      </c>
      <c r="E81" s="133">
        <v>2759.7827461595175</v>
      </c>
      <c r="F81" s="133">
        <v>2054.17</v>
      </c>
      <c r="G81" s="174">
        <v>2442.41</v>
      </c>
      <c r="H81" s="141">
        <v>2676.5219999999999</v>
      </c>
      <c r="I81" s="133">
        <v>1093.7069999999999</v>
      </c>
      <c r="J81" s="141">
        <v>237.96</v>
      </c>
      <c r="K81" s="133">
        <v>1779.27</v>
      </c>
      <c r="L81" s="132">
        <f t="shared" si="60"/>
        <v>5787.4589999999998</v>
      </c>
      <c r="M81" s="25">
        <f t="shared" si="64"/>
        <v>1888588.0385763638</v>
      </c>
      <c r="N81" s="25">
        <f t="shared" si="65"/>
        <v>771733.59976388724</v>
      </c>
      <c r="O81" s="25">
        <f>(E81-G81)*J81</f>
        <v>75522.018676118823</v>
      </c>
      <c r="P81" s="25">
        <f>(E81-G81)*K81</f>
        <v>564691.8060592449</v>
      </c>
      <c r="Q81" s="26">
        <f t="shared" si="63"/>
        <v>3300535.463075615</v>
      </c>
      <c r="R81" s="27"/>
      <c r="S81" s="28"/>
      <c r="T81" s="28"/>
    </row>
    <row r="82" spans="1:20" ht="30.75" customHeight="1">
      <c r="A82" s="16" t="s">
        <v>109</v>
      </c>
      <c r="B82" s="16" t="s">
        <v>17</v>
      </c>
      <c r="C82" s="24" t="s">
        <v>212</v>
      </c>
      <c r="D82" s="137">
        <v>2800.1150028206744</v>
      </c>
      <c r="E82" s="133">
        <v>2800.1150028206744</v>
      </c>
      <c r="F82" s="133">
        <v>2054.17</v>
      </c>
      <c r="G82" s="174">
        <v>2442.41</v>
      </c>
      <c r="H82" s="141">
        <v>336.286</v>
      </c>
      <c r="I82" s="133">
        <v>348.93299999999999</v>
      </c>
      <c r="J82" s="141">
        <v>292.87</v>
      </c>
      <c r="K82" s="133">
        <v>364.68</v>
      </c>
      <c r="L82" s="132">
        <f t="shared" si="60"/>
        <v>1342.769</v>
      </c>
      <c r="M82" s="25">
        <f t="shared" si="64"/>
        <v>250850.86121855327</v>
      </c>
      <c r="N82" s="25">
        <f t="shared" si="65"/>
        <v>260284.82766922633</v>
      </c>
      <c r="O82" s="25">
        <f>(E82-G82)*J82</f>
        <v>104761.06417609095</v>
      </c>
      <c r="P82" s="25">
        <f>(E82-G82)*K82</f>
        <v>130447.86042864359</v>
      </c>
      <c r="Q82" s="26">
        <f t="shared" si="63"/>
        <v>746344.61349251424</v>
      </c>
      <c r="R82" s="27"/>
      <c r="S82" s="28"/>
      <c r="T82" s="28"/>
    </row>
    <row r="83" spans="1:20" s="33" customFormat="1" ht="30.75" customHeight="1">
      <c r="A83" s="49" t="s">
        <v>149</v>
      </c>
      <c r="B83" s="49"/>
      <c r="C83" s="49" t="s">
        <v>236</v>
      </c>
      <c r="D83" s="171"/>
      <c r="E83" s="172"/>
      <c r="F83" s="172"/>
      <c r="G83" s="173"/>
      <c r="H83" s="136">
        <f t="shared" ref="H83:K83" si="70">SUM(H84:H89)</f>
        <v>10784.295000000002</v>
      </c>
      <c r="I83" s="131">
        <f t="shared" si="70"/>
        <v>4495.2989999999991</v>
      </c>
      <c r="J83" s="136">
        <f t="shared" si="70"/>
        <v>1174.8999999999999</v>
      </c>
      <c r="K83" s="131">
        <f t="shared" si="70"/>
        <v>8682.6</v>
      </c>
      <c r="L83" s="132">
        <f t="shared" si="60"/>
        <v>25137.094000000005</v>
      </c>
      <c r="M83" s="53">
        <f t="shared" ref="M83:P83" si="71">SUM(M84:M89)</f>
        <v>36270052.294024378</v>
      </c>
      <c r="N83" s="53">
        <f t="shared" si="71"/>
        <v>15103860.092802245</v>
      </c>
      <c r="O83" s="53">
        <f t="shared" si="71"/>
        <v>3325721.9656863781</v>
      </c>
      <c r="P83" s="53">
        <f t="shared" si="71"/>
        <v>25723554.119448274</v>
      </c>
      <c r="Q83" s="26">
        <f t="shared" si="63"/>
        <v>80423188.471961275</v>
      </c>
      <c r="R83" s="54">
        <v>12816986.909999998</v>
      </c>
      <c r="S83" s="28">
        <f>P83/3</f>
        <v>8574518.0398160908</v>
      </c>
      <c r="T83" s="28">
        <f t="shared" si="69"/>
        <v>84665657.342145175</v>
      </c>
    </row>
    <row r="84" spans="1:20" ht="30.75" customHeight="1">
      <c r="A84" s="16" t="s">
        <v>27</v>
      </c>
      <c r="B84" s="16" t="s">
        <v>153</v>
      </c>
      <c r="C84" s="24" t="s">
        <v>211</v>
      </c>
      <c r="D84" s="137">
        <v>5069.141841701502</v>
      </c>
      <c r="E84" s="133">
        <v>5069.141841701502</v>
      </c>
      <c r="F84" s="133">
        <v>1837.11</v>
      </c>
      <c r="G84" s="174">
        <v>2193.75</v>
      </c>
      <c r="H84" s="141">
        <v>1045.297</v>
      </c>
      <c r="I84" s="133">
        <v>475.56799999999998</v>
      </c>
      <c r="J84" s="141">
        <v>155.4</v>
      </c>
      <c r="K84" s="133">
        <v>945.3</v>
      </c>
      <c r="L84" s="132">
        <f t="shared" si="60"/>
        <v>2621.5650000000001</v>
      </c>
      <c r="M84" s="25">
        <f t="shared" si="64"/>
        <v>3378433.1880350555</v>
      </c>
      <c r="N84" s="25">
        <f t="shared" si="65"/>
        <v>1537050.9188943</v>
      </c>
      <c r="O84" s="25">
        <f t="shared" ref="O84:O89" si="72">(E84-G84)*J84</f>
        <v>446835.89220041345</v>
      </c>
      <c r="P84" s="25">
        <f t="shared" ref="P84:P89" si="73">(E84-G84)*K84</f>
        <v>2718107.9079604298</v>
      </c>
      <c r="Q84" s="26">
        <f t="shared" si="63"/>
        <v>8080427.9070901982</v>
      </c>
      <c r="R84" s="27"/>
      <c r="S84" s="28"/>
      <c r="T84" s="28"/>
    </row>
    <row r="85" spans="1:20" ht="30.75" customHeight="1">
      <c r="A85" s="16" t="s">
        <v>27</v>
      </c>
      <c r="B85" s="16" t="s">
        <v>267</v>
      </c>
      <c r="C85" s="24" t="s">
        <v>211</v>
      </c>
      <c r="D85" s="137">
        <v>4737.9103089804539</v>
      </c>
      <c r="E85" s="133">
        <v>4737.9103089804539</v>
      </c>
      <c r="F85" s="133">
        <v>1891.67</v>
      </c>
      <c r="G85" s="174">
        <v>2249.1999999999998</v>
      </c>
      <c r="H85" s="141">
        <v>2925.8130000000001</v>
      </c>
      <c r="I85" s="133">
        <v>1228.886</v>
      </c>
      <c r="J85" s="141">
        <v>475.9</v>
      </c>
      <c r="K85" s="133">
        <v>2614.1</v>
      </c>
      <c r="L85" s="132">
        <f t="shared" si="60"/>
        <v>7244.6990000000005</v>
      </c>
      <c r="M85" s="25">
        <f t="shared" si="64"/>
        <v>8327566.8971390286</v>
      </c>
      <c r="N85" s="25">
        <f t="shared" si="65"/>
        <v>3497704.8683417537</v>
      </c>
      <c r="O85" s="25">
        <f t="shared" si="72"/>
        <v>1184377.236043798</v>
      </c>
      <c r="P85" s="25">
        <f t="shared" si="73"/>
        <v>6505737.6187058045</v>
      </c>
      <c r="Q85" s="26">
        <f t="shared" si="63"/>
        <v>19515386.620230384</v>
      </c>
      <c r="R85" s="27"/>
      <c r="S85" s="28"/>
      <c r="T85" s="28"/>
    </row>
    <row r="86" spans="1:20" ht="30.75" customHeight="1">
      <c r="A86" s="16" t="s">
        <v>27</v>
      </c>
      <c r="B86" s="16" t="s">
        <v>152</v>
      </c>
      <c r="C86" s="24" t="s">
        <v>211</v>
      </c>
      <c r="D86" s="137">
        <v>4096.7441661542407</v>
      </c>
      <c r="E86" s="133">
        <v>4096.7441661542407</v>
      </c>
      <c r="F86" s="133">
        <v>1891.67</v>
      </c>
      <c r="G86" s="174">
        <v>2249.1999999999998</v>
      </c>
      <c r="H86" s="141">
        <v>507.64199999999994</v>
      </c>
      <c r="I86" s="133">
        <v>204.91699999999997</v>
      </c>
      <c r="J86" s="141">
        <v>84.9</v>
      </c>
      <c r="K86" s="133">
        <v>436.8</v>
      </c>
      <c r="L86" s="132">
        <f t="shared" si="60"/>
        <v>1234.259</v>
      </c>
      <c r="M86" s="25">
        <f t="shared" si="64"/>
        <v>1119388.2598548708</v>
      </c>
      <c r="N86" s="25">
        <f t="shared" si="65"/>
        <v>451857.18290582846</v>
      </c>
      <c r="O86" s="25">
        <f t="shared" si="72"/>
        <v>156856.49970649506</v>
      </c>
      <c r="P86" s="25">
        <f t="shared" si="73"/>
        <v>807007.29177617247</v>
      </c>
      <c r="Q86" s="26">
        <f t="shared" si="63"/>
        <v>2535109.2342433669</v>
      </c>
      <c r="R86" s="27"/>
      <c r="S86" s="28"/>
      <c r="T86" s="28"/>
    </row>
    <row r="87" spans="1:20" ht="30.75" customHeight="1">
      <c r="A87" s="16" t="s">
        <v>107</v>
      </c>
      <c r="B87" s="16" t="s">
        <v>151</v>
      </c>
      <c r="C87" s="24" t="s">
        <v>211</v>
      </c>
      <c r="D87" s="137">
        <v>5579.9307751964543</v>
      </c>
      <c r="E87" s="133">
        <v>5579.9307751964543</v>
      </c>
      <c r="F87" s="133">
        <v>1674.62</v>
      </c>
      <c r="G87" s="174">
        <v>2000</v>
      </c>
      <c r="H87" s="141">
        <v>126.41899999999998</v>
      </c>
      <c r="I87" s="133">
        <v>54.680000000000007</v>
      </c>
      <c r="J87" s="141">
        <v>18.3</v>
      </c>
      <c r="K87" s="133">
        <v>115.6</v>
      </c>
      <c r="L87" s="132">
        <f t="shared" si="60"/>
        <v>314.99900000000002</v>
      </c>
      <c r="M87" s="25">
        <f t="shared" si="64"/>
        <v>493705.48288956052</v>
      </c>
      <c r="N87" s="25">
        <f t="shared" si="65"/>
        <v>213542.39318774216</v>
      </c>
      <c r="O87" s="25">
        <f t="shared" si="72"/>
        <v>65512.733186095116</v>
      </c>
      <c r="P87" s="25">
        <f t="shared" si="73"/>
        <v>413839.99761271011</v>
      </c>
      <c r="Q87" s="26">
        <f t="shared" si="63"/>
        <v>1186600.6068761079</v>
      </c>
      <c r="R87" s="27"/>
      <c r="S87" s="28"/>
      <c r="T87" s="28"/>
    </row>
    <row r="88" spans="1:20" ht="30.75" customHeight="1">
      <c r="A88" s="16" t="s">
        <v>107</v>
      </c>
      <c r="B88" s="16" t="s">
        <v>150</v>
      </c>
      <c r="C88" s="24" t="s">
        <v>211</v>
      </c>
      <c r="D88" s="137">
        <v>5715.6768250933565</v>
      </c>
      <c r="E88" s="133">
        <v>5715.6768250933565</v>
      </c>
      <c r="F88" s="133">
        <v>1965.33</v>
      </c>
      <c r="G88" s="174">
        <v>2336.7800000000002</v>
      </c>
      <c r="H88" s="141">
        <v>547.34799999999996</v>
      </c>
      <c r="I88" s="133">
        <v>273.65300000000002</v>
      </c>
      <c r="J88" s="141">
        <v>38</v>
      </c>
      <c r="K88" s="133">
        <v>391.8</v>
      </c>
      <c r="L88" s="132">
        <f t="shared" si="60"/>
        <v>1250.8009999999999</v>
      </c>
      <c r="M88" s="25">
        <f t="shared" si="64"/>
        <v>2052744.8340211983</v>
      </c>
      <c r="N88" s="25">
        <f t="shared" si="65"/>
        <v>1026293.6597272723</v>
      </c>
      <c r="O88" s="25">
        <f t="shared" si="72"/>
        <v>128398.07935354754</v>
      </c>
      <c r="P88" s="25">
        <f t="shared" si="73"/>
        <v>1323851.7760715771</v>
      </c>
      <c r="Q88" s="26">
        <f t="shared" si="63"/>
        <v>4531288.3491735952</v>
      </c>
      <c r="R88" s="27"/>
      <c r="S88" s="28"/>
      <c r="T88" s="28"/>
    </row>
    <row r="89" spans="1:20" ht="45" customHeight="1">
      <c r="A89" s="16" t="s">
        <v>107</v>
      </c>
      <c r="B89" s="16" t="s">
        <v>148</v>
      </c>
      <c r="C89" s="24" t="s">
        <v>211</v>
      </c>
      <c r="D89" s="137">
        <v>5676.0979055567313</v>
      </c>
      <c r="E89" s="133">
        <v>5676.0979055567313</v>
      </c>
      <c r="F89" s="133">
        <v>1965.33</v>
      </c>
      <c r="G89" s="174">
        <v>2336.7800000000002</v>
      </c>
      <c r="H89" s="141">
        <v>5631.7760000000007</v>
      </c>
      <c r="I89" s="133">
        <v>2257.5949999999998</v>
      </c>
      <c r="J89" s="141">
        <v>402.4</v>
      </c>
      <c r="K89" s="133">
        <v>4179</v>
      </c>
      <c r="L89" s="132">
        <f t="shared" si="60"/>
        <v>12470.771000000001</v>
      </c>
      <c r="M89" s="25">
        <f t="shared" si="64"/>
        <v>20898213.632084668</v>
      </c>
      <c r="N89" s="25">
        <f t="shared" si="65"/>
        <v>8377411.0697453488</v>
      </c>
      <c r="O89" s="25">
        <f t="shared" si="72"/>
        <v>1343741.5251960286</v>
      </c>
      <c r="P89" s="25">
        <f t="shared" si="73"/>
        <v>13955009.527321579</v>
      </c>
      <c r="Q89" s="26">
        <f t="shared" si="63"/>
        <v>44574375.754347622</v>
      </c>
      <c r="R89" s="27"/>
      <c r="S89" s="28"/>
      <c r="T89" s="28"/>
    </row>
    <row r="90" spans="1:20" s="33" customFormat="1" ht="30.75" customHeight="1">
      <c r="A90" s="49" t="s">
        <v>147</v>
      </c>
      <c r="B90" s="49"/>
      <c r="C90" s="49" t="s">
        <v>236</v>
      </c>
      <c r="D90" s="171"/>
      <c r="E90" s="172"/>
      <c r="F90" s="172"/>
      <c r="G90" s="173"/>
      <c r="H90" s="136">
        <f>SUM(H91:H94)</f>
        <v>8975.8499999999985</v>
      </c>
      <c r="I90" s="131">
        <f t="shared" ref="I90:K90" si="74">SUM(I91:I94)</f>
        <v>5701.857</v>
      </c>
      <c r="J90" s="136">
        <f t="shared" si="74"/>
        <v>2671.03</v>
      </c>
      <c r="K90" s="131">
        <f t="shared" si="74"/>
        <v>8532.0400000000009</v>
      </c>
      <c r="L90" s="132">
        <f t="shared" si="60"/>
        <v>25880.776999999998</v>
      </c>
      <c r="M90" s="53">
        <f>SUM(M91:M95)</f>
        <v>56240542.461278155</v>
      </c>
      <c r="N90" s="53">
        <f t="shared" ref="N90:P90" si="75">SUM(N91:N95)</f>
        <v>36074319.195394121</v>
      </c>
      <c r="O90" s="53">
        <f t="shared" si="75"/>
        <v>15992189.657562261</v>
      </c>
      <c r="P90" s="53">
        <f t="shared" si="75"/>
        <v>50666133.655920558</v>
      </c>
      <c r="Q90" s="26">
        <f t="shared" si="63"/>
        <v>158973184.97015509</v>
      </c>
      <c r="R90" s="54">
        <v>21582657.809733335</v>
      </c>
      <c r="S90" s="28">
        <f>P90/3</f>
        <v>16888711.218640186</v>
      </c>
      <c r="T90" s="28">
        <f t="shared" si="69"/>
        <v>163667131.56124824</v>
      </c>
    </row>
    <row r="91" spans="1:20" ht="30.75" customHeight="1">
      <c r="A91" s="16" t="s">
        <v>21</v>
      </c>
      <c r="B91" s="16" t="s">
        <v>146</v>
      </c>
      <c r="C91" s="24" t="s">
        <v>211</v>
      </c>
      <c r="D91" s="137">
        <v>8971.0972691214665</v>
      </c>
      <c r="E91" s="133">
        <v>8971.0972691214665</v>
      </c>
      <c r="F91" s="133">
        <v>1831.38</v>
      </c>
      <c r="G91" s="174">
        <v>2177.5100000000002</v>
      </c>
      <c r="H91" s="141">
        <v>5209.07</v>
      </c>
      <c r="I91" s="133">
        <v>3464.444</v>
      </c>
      <c r="J91" s="141">
        <v>1643.09</v>
      </c>
      <c r="K91" s="133">
        <v>5034.1000000000004</v>
      </c>
      <c r="L91" s="132">
        <f t="shared" si="60"/>
        <v>15350.704</v>
      </c>
      <c r="M91" s="25">
        <f t="shared" si="64"/>
        <v>37191287.035062551</v>
      </c>
      <c r="N91" s="25">
        <f t="shared" si="65"/>
        <v>24735150.65470425</v>
      </c>
      <c r="O91" s="25">
        <f>(E91-G91)*J91</f>
        <v>11162475.306020789</v>
      </c>
      <c r="P91" s="25">
        <f>(E91-G91)*K91</f>
        <v>34199597.671484374</v>
      </c>
      <c r="Q91" s="26">
        <f t="shared" si="63"/>
        <v>107288510.66727197</v>
      </c>
      <c r="R91" s="27"/>
      <c r="S91" s="28"/>
      <c r="T91" s="28"/>
    </row>
    <row r="92" spans="1:20" ht="30.75" customHeight="1">
      <c r="A92" s="16" t="s">
        <v>21</v>
      </c>
      <c r="B92" s="16" t="s">
        <v>261</v>
      </c>
      <c r="C92" s="24" t="s">
        <v>211</v>
      </c>
      <c r="D92" s="137">
        <v>6612.4477072531417</v>
      </c>
      <c r="E92" s="133">
        <v>6612.4477072531417</v>
      </c>
      <c r="F92" s="133">
        <v>1831.38</v>
      </c>
      <c r="G92" s="174">
        <v>2177.5100000000002</v>
      </c>
      <c r="H92" s="141">
        <v>2060.9189999999999</v>
      </c>
      <c r="I92" s="133">
        <v>1204.325</v>
      </c>
      <c r="J92" s="141">
        <v>580.5</v>
      </c>
      <c r="K92" s="133">
        <v>1916.38</v>
      </c>
      <c r="L92" s="132">
        <f t="shared" si="60"/>
        <v>5762.1239999999998</v>
      </c>
      <c r="M92" s="25">
        <f t="shared" si="64"/>
        <v>9853393.278164437</v>
      </c>
      <c r="N92" s="25">
        <f t="shared" si="65"/>
        <v>5757959.3665376399</v>
      </c>
      <c r="O92" s="25">
        <f>(E92-G92)*J92</f>
        <v>2574481.3390604486</v>
      </c>
      <c r="P92" s="25">
        <f>(E92-G92)*K92</f>
        <v>8499025.923425775</v>
      </c>
      <c r="Q92" s="26">
        <f t="shared" si="63"/>
        <v>26684859.9071883</v>
      </c>
      <c r="R92" s="27"/>
      <c r="S92" s="28"/>
      <c r="T92" s="28"/>
    </row>
    <row r="93" spans="1:20" ht="30.75" customHeight="1">
      <c r="A93" s="16" t="s">
        <v>21</v>
      </c>
      <c r="B93" s="16" t="s">
        <v>262</v>
      </c>
      <c r="C93" s="24" t="s">
        <v>211</v>
      </c>
      <c r="D93" s="137">
        <v>7157.6697806299817</v>
      </c>
      <c r="E93" s="133">
        <v>7157.6697806299817</v>
      </c>
      <c r="F93" s="133">
        <v>1831.38</v>
      </c>
      <c r="G93" s="174">
        <v>2177.5100000000002</v>
      </c>
      <c r="H93" s="141">
        <v>1654.463</v>
      </c>
      <c r="I93" s="133">
        <v>996.31700000000001</v>
      </c>
      <c r="J93" s="141">
        <v>433.56</v>
      </c>
      <c r="K93" s="133">
        <v>1534.29</v>
      </c>
      <c r="L93" s="132">
        <f t="shared" si="60"/>
        <v>4618.6299999999992</v>
      </c>
      <c r="M93" s="25">
        <f t="shared" si="64"/>
        <v>8812149.3693304211</v>
      </c>
      <c r="N93" s="25">
        <f t="shared" si="65"/>
        <v>5306673.0553679215</v>
      </c>
      <c r="O93" s="25">
        <f>(E93-G93)*J93</f>
        <v>2159198.0744899348</v>
      </c>
      <c r="P93" s="25">
        <f>(E93-G93)*K93</f>
        <v>7641009.3498227745</v>
      </c>
      <c r="Q93" s="26">
        <f t="shared" si="63"/>
        <v>23919029.849011049</v>
      </c>
      <c r="R93" s="27"/>
      <c r="S93" s="28"/>
      <c r="T93" s="28"/>
    </row>
    <row r="94" spans="1:20" ht="30.75" customHeight="1">
      <c r="A94" s="16" t="s">
        <v>21</v>
      </c>
      <c r="B94" s="16" t="s">
        <v>146</v>
      </c>
      <c r="C94" s="24" t="s">
        <v>212</v>
      </c>
      <c r="D94" s="137">
        <v>9039.4839782305389</v>
      </c>
      <c r="E94" s="133">
        <v>9039.4839782305389</v>
      </c>
      <c r="F94" s="133">
        <v>1831.38</v>
      </c>
      <c r="G94" s="174">
        <v>2177.5100000000002</v>
      </c>
      <c r="H94" s="141">
        <v>51.397999999999996</v>
      </c>
      <c r="I94" s="133">
        <v>36.771000000000001</v>
      </c>
      <c r="J94" s="141">
        <v>13.88</v>
      </c>
      <c r="K94" s="133">
        <v>47.27</v>
      </c>
      <c r="L94" s="132">
        <f t="shared" si="60"/>
        <v>149.31899999999999</v>
      </c>
      <c r="M94" s="25">
        <f t="shared" si="64"/>
        <v>370482.1282730932</v>
      </c>
      <c r="N94" s="25">
        <f t="shared" si="65"/>
        <v>265049.19138351514</v>
      </c>
      <c r="O94" s="25">
        <f>(E94-G94)*J94</f>
        <v>95244.19881783989</v>
      </c>
      <c r="P94" s="25">
        <f>(E94-G94)*K94</f>
        <v>324365.50995095761</v>
      </c>
      <c r="Q94" s="26">
        <f t="shared" si="63"/>
        <v>1055141.0284254057</v>
      </c>
      <c r="R94" s="27"/>
      <c r="S94" s="28"/>
      <c r="T94" s="28"/>
    </row>
    <row r="95" spans="1:20" ht="30.75" customHeight="1">
      <c r="A95" s="16" t="s">
        <v>21</v>
      </c>
      <c r="B95" s="16" t="s">
        <v>146</v>
      </c>
      <c r="C95" s="24" t="s">
        <v>13</v>
      </c>
      <c r="D95" s="137">
        <v>88.801060056965611</v>
      </c>
      <c r="E95" s="133">
        <v>88.801060056965611</v>
      </c>
      <c r="F95" s="133">
        <v>72.27</v>
      </c>
      <c r="G95" s="174">
        <v>85.64</v>
      </c>
      <c r="H95" s="141">
        <v>800.351</v>
      </c>
      <c r="I95" s="133">
        <v>573.88499999999999</v>
      </c>
      <c r="J95" s="141">
        <v>250.15</v>
      </c>
      <c r="K95" s="133">
        <v>675.47</v>
      </c>
      <c r="L95" s="132">
        <f t="shared" si="60"/>
        <v>2299.8559999999998</v>
      </c>
      <c r="M95" s="25">
        <f t="shared" si="64"/>
        <v>13230.650447652486</v>
      </c>
      <c r="N95" s="25">
        <f t="shared" si="65"/>
        <v>9486.927400791712</v>
      </c>
      <c r="O95" s="25">
        <f>(E95-G95)*J95</f>
        <v>790.73917324994738</v>
      </c>
      <c r="P95" s="25">
        <f>(E95-G95)*K95</f>
        <v>2135.2012366785607</v>
      </c>
      <c r="Q95" s="26">
        <f t="shared" si="63"/>
        <v>25643.518258372707</v>
      </c>
      <c r="R95" s="27"/>
      <c r="S95" s="28"/>
      <c r="T95" s="55"/>
    </row>
    <row r="96" spans="1:20" s="33" customFormat="1" ht="30.75" customHeight="1">
      <c r="A96" s="49" t="s">
        <v>145</v>
      </c>
      <c r="B96" s="49"/>
      <c r="C96" s="49" t="s">
        <v>236</v>
      </c>
      <c r="D96" s="171"/>
      <c r="E96" s="172"/>
      <c r="F96" s="172"/>
      <c r="G96" s="173"/>
      <c r="H96" s="136">
        <f>SUM(H97:H100)</f>
        <v>13249.376999999999</v>
      </c>
      <c r="I96" s="131">
        <f t="shared" ref="I96:K96" si="76">SUM(I97:I100)</f>
        <v>8428.7329999999984</v>
      </c>
      <c r="J96" s="136">
        <f t="shared" si="76"/>
        <v>2060.1469999999999</v>
      </c>
      <c r="K96" s="131">
        <f t="shared" si="76"/>
        <v>12128.328000000001</v>
      </c>
      <c r="L96" s="132">
        <f t="shared" si="60"/>
        <v>35866.584999999999</v>
      </c>
      <c r="M96" s="53">
        <f t="shared" ref="M96:N96" si="77">SUM(M97:M100)</f>
        <v>54079628.874120049</v>
      </c>
      <c r="N96" s="53">
        <f t="shared" si="77"/>
        <v>34048902.531078808</v>
      </c>
      <c r="O96" s="53">
        <f>SUM(O97:O100)</f>
        <v>7444208.5630799057</v>
      </c>
      <c r="P96" s="53">
        <f>SUM(P97:P100)</f>
        <v>44606577.271350421</v>
      </c>
      <c r="Q96" s="26">
        <f t="shared" si="63"/>
        <v>140179317.23962918</v>
      </c>
      <c r="R96" s="54">
        <v>16533550.544419998</v>
      </c>
      <c r="S96" s="28">
        <f>P96/3</f>
        <v>14868859.09045014</v>
      </c>
      <c r="T96" s="55">
        <f t="shared" si="69"/>
        <v>141844008.69359905</v>
      </c>
    </row>
    <row r="97" spans="1:20" ht="30.75" customHeight="1">
      <c r="A97" s="16" t="s">
        <v>24</v>
      </c>
      <c r="B97" s="16" t="s">
        <v>91</v>
      </c>
      <c r="C97" s="24" t="s">
        <v>211</v>
      </c>
      <c r="D97" s="137">
        <v>5681.8539726919525</v>
      </c>
      <c r="E97" s="133">
        <v>5681.8539726919525</v>
      </c>
      <c r="F97" s="133">
        <v>2083.33</v>
      </c>
      <c r="G97" s="174">
        <v>2477.08</v>
      </c>
      <c r="H97" s="141">
        <v>8081.0010000000002</v>
      </c>
      <c r="I97" s="133">
        <v>5032.5859999999993</v>
      </c>
      <c r="J97" s="141">
        <v>620.55600000000004</v>
      </c>
      <c r="K97" s="133">
        <v>7566.5879999999997</v>
      </c>
      <c r="L97" s="132">
        <f t="shared" si="60"/>
        <v>21300.731</v>
      </c>
      <c r="M97" s="25">
        <f t="shared" si="64"/>
        <v>29079675.821847644</v>
      </c>
      <c r="N97" s="25">
        <f t="shared" si="65"/>
        <v>18109881.365633901</v>
      </c>
      <c r="O97" s="25">
        <f>(E97-G97)*J97</f>
        <v>1988741.7173978274</v>
      </c>
      <c r="P97" s="25">
        <f>(E97-G97)*K97</f>
        <v>24249204.284483254</v>
      </c>
      <c r="Q97" s="26">
        <f t="shared" si="63"/>
        <v>73427503.189362615</v>
      </c>
      <c r="R97" s="27"/>
      <c r="S97" s="28"/>
      <c r="T97" s="55"/>
    </row>
    <row r="98" spans="1:20" ht="30.75" customHeight="1">
      <c r="A98" s="16" t="s">
        <v>24</v>
      </c>
      <c r="B98" s="16" t="s">
        <v>91</v>
      </c>
      <c r="C98" s="24" t="s">
        <v>212</v>
      </c>
      <c r="D98" s="137">
        <v>5632.3410881902619</v>
      </c>
      <c r="E98" s="133">
        <v>5632.3410881902619</v>
      </c>
      <c r="F98" s="133">
        <v>2083.33</v>
      </c>
      <c r="G98" s="174">
        <v>2477.08</v>
      </c>
      <c r="H98" s="141">
        <v>947.69399999999996</v>
      </c>
      <c r="I98" s="133">
        <v>931.89099999999996</v>
      </c>
      <c r="J98" s="141">
        <v>859.23299999999995</v>
      </c>
      <c r="K98" s="133">
        <v>780.66300000000001</v>
      </c>
      <c r="L98" s="132">
        <f t="shared" si="60"/>
        <v>3519.4810000000002</v>
      </c>
      <c r="M98" s="25">
        <f t="shared" si="64"/>
        <v>3363376.5142113818</v>
      </c>
      <c r="N98" s="25">
        <f t="shared" si="65"/>
        <v>3307291.491984711</v>
      </c>
      <c r="O98" s="25">
        <f>(E98-G98)*J98</f>
        <v>2711104.450588983</v>
      </c>
      <c r="P98" s="25">
        <f>(E98-G98)*K98</f>
        <v>2463195.5868898747</v>
      </c>
      <c r="Q98" s="26">
        <f t="shared" si="63"/>
        <v>11844968.04367495</v>
      </c>
      <c r="R98" s="27"/>
      <c r="S98" s="28"/>
      <c r="T98" s="55"/>
    </row>
    <row r="99" spans="1:20" ht="30.75" customHeight="1">
      <c r="A99" s="16" t="s">
        <v>24</v>
      </c>
      <c r="B99" s="16" t="s">
        <v>144</v>
      </c>
      <c r="C99" s="24" t="s">
        <v>211</v>
      </c>
      <c r="D99" s="137">
        <v>7210.4076648675218</v>
      </c>
      <c r="E99" s="133">
        <v>7210.4076648675218</v>
      </c>
      <c r="F99" s="133">
        <v>2083.33</v>
      </c>
      <c r="G99" s="174">
        <v>2477.08</v>
      </c>
      <c r="H99" s="141">
        <v>4153.6489999999994</v>
      </c>
      <c r="I99" s="133">
        <v>2407.4349999999999</v>
      </c>
      <c r="J99" s="141">
        <v>524.37900000000002</v>
      </c>
      <c r="K99" s="133">
        <v>3720.1190000000001</v>
      </c>
      <c r="L99" s="132">
        <f t="shared" si="60"/>
        <v>10805.581999999999</v>
      </c>
      <c r="M99" s="25">
        <f t="shared" si="64"/>
        <v>21296081.015599314</v>
      </c>
      <c r="N99" s="25">
        <f t="shared" si="65"/>
        <v>12343106.218120342</v>
      </c>
      <c r="O99" s="25">
        <f>(E99-G99)*J99</f>
        <v>2482057.6275755665</v>
      </c>
      <c r="P99" s="25">
        <f>(E99-G99)*K99</f>
        <v>17608542.179299302</v>
      </c>
      <c r="Q99" s="26">
        <f t="shared" si="63"/>
        <v>53729787.040594526</v>
      </c>
      <c r="R99" s="27"/>
      <c r="S99" s="28"/>
      <c r="T99" s="55"/>
    </row>
    <row r="100" spans="1:20" ht="30.75" customHeight="1">
      <c r="A100" s="16" t="s">
        <v>24</v>
      </c>
      <c r="B100" s="16" t="s">
        <v>260</v>
      </c>
      <c r="C100" s="24" t="s">
        <v>212</v>
      </c>
      <c r="D100" s="137">
        <v>7162.8508697463076</v>
      </c>
      <c r="E100" s="133">
        <v>7162.8508697463076</v>
      </c>
      <c r="F100" s="133">
        <v>2083.33</v>
      </c>
      <c r="G100" s="174">
        <v>2477.08</v>
      </c>
      <c r="H100" s="141">
        <v>67.033000000000001</v>
      </c>
      <c r="I100" s="133">
        <v>56.820999999999998</v>
      </c>
      <c r="J100" s="141">
        <v>55.978999999999999</v>
      </c>
      <c r="K100" s="133">
        <v>60.957999999999998</v>
      </c>
      <c r="L100" s="132">
        <f t="shared" si="60"/>
        <v>240.791</v>
      </c>
      <c r="M100" s="25">
        <f t="shared" si="64"/>
        <v>340495.52246170427</v>
      </c>
      <c r="N100" s="25">
        <f t="shared" si="65"/>
        <v>288623.45533985493</v>
      </c>
      <c r="O100" s="25">
        <f>(E100-G100)*J100</f>
        <v>262304.76751752855</v>
      </c>
      <c r="P100" s="25">
        <f>(E100-G100)*K100</f>
        <v>285635.22067799541</v>
      </c>
      <c r="Q100" s="26">
        <f t="shared" si="63"/>
        <v>1177058.9659970831</v>
      </c>
      <c r="R100" s="27"/>
      <c r="S100" s="28"/>
      <c r="T100" s="55"/>
    </row>
    <row r="101" spans="1:20" s="33" customFormat="1" ht="30.75" customHeight="1">
      <c r="A101" s="49" t="s">
        <v>141</v>
      </c>
      <c r="B101" s="49"/>
      <c r="C101" s="49" t="s">
        <v>236</v>
      </c>
      <c r="D101" s="171"/>
      <c r="E101" s="172"/>
      <c r="F101" s="172"/>
      <c r="G101" s="173"/>
      <c r="H101" s="136">
        <f t="shared" ref="H101:K101" si="78">SUM(H102)</f>
        <v>7539.3590000000004</v>
      </c>
      <c r="I101" s="131">
        <f t="shared" si="78"/>
        <v>4797.866</v>
      </c>
      <c r="J101" s="136">
        <f t="shared" si="78"/>
        <v>1614.9169999999999</v>
      </c>
      <c r="K101" s="131">
        <f t="shared" si="78"/>
        <v>7397.6970000000001</v>
      </c>
      <c r="L101" s="132">
        <f t="shared" si="60"/>
        <v>21349.839</v>
      </c>
      <c r="M101" s="53">
        <f t="shared" ref="M101:N101" si="79">SUM(M102)</f>
        <v>28147953.273800999</v>
      </c>
      <c r="N101" s="53">
        <f t="shared" si="79"/>
        <v>17912677.719943896</v>
      </c>
      <c r="O101" s="53">
        <f>SUM(O102)</f>
        <v>5382175.5073943688</v>
      </c>
      <c r="P101" s="53">
        <f>SUM(P102)</f>
        <v>24654953.539113656</v>
      </c>
      <c r="Q101" s="26">
        <f t="shared" si="63"/>
        <v>76097760.040252924</v>
      </c>
      <c r="R101" s="54">
        <v>10224751.567539999</v>
      </c>
      <c r="S101" s="28">
        <f>P101/3</f>
        <v>8218317.8463712186</v>
      </c>
      <c r="T101" s="55">
        <f t="shared" si="69"/>
        <v>78104193.76142171</v>
      </c>
    </row>
    <row r="102" spans="1:20" ht="52.5" customHeight="1">
      <c r="A102" s="16" t="s">
        <v>46</v>
      </c>
      <c r="B102" s="16" t="s">
        <v>140</v>
      </c>
      <c r="C102" s="24" t="s">
        <v>211</v>
      </c>
      <c r="D102" s="137">
        <v>5853.4676958347518</v>
      </c>
      <c r="E102" s="133">
        <v>5853.4676958347518</v>
      </c>
      <c r="F102" s="133">
        <v>2120</v>
      </c>
      <c r="G102" s="174">
        <v>2520.6800000000003</v>
      </c>
      <c r="H102" s="141">
        <v>7539.3590000000004</v>
      </c>
      <c r="I102" s="133">
        <v>4797.866</v>
      </c>
      <c r="J102" s="141">
        <v>1614.9169999999999</v>
      </c>
      <c r="K102" s="133">
        <v>7397.6970000000001</v>
      </c>
      <c r="L102" s="132">
        <f t="shared" si="60"/>
        <v>21349.839</v>
      </c>
      <c r="M102" s="25">
        <f t="shared" si="64"/>
        <v>28147953.273800999</v>
      </c>
      <c r="N102" s="25">
        <f t="shared" si="65"/>
        <v>17912677.719943896</v>
      </c>
      <c r="O102" s="25">
        <f>(E102-G102)*J102</f>
        <v>5382175.5073943688</v>
      </c>
      <c r="P102" s="25">
        <f>(E102-G102)*K102</f>
        <v>24654953.539113656</v>
      </c>
      <c r="Q102" s="26">
        <f t="shared" si="63"/>
        <v>76097760.040252924</v>
      </c>
      <c r="R102" s="27"/>
      <c r="S102" s="28"/>
      <c r="T102" s="55"/>
    </row>
    <row r="103" spans="1:20" s="33" customFormat="1" ht="30.75" customHeight="1">
      <c r="A103" s="49" t="s">
        <v>139</v>
      </c>
      <c r="B103" s="49"/>
      <c r="C103" s="49" t="s">
        <v>236</v>
      </c>
      <c r="D103" s="171"/>
      <c r="E103" s="172"/>
      <c r="F103" s="172"/>
      <c r="G103" s="173"/>
      <c r="H103" s="136">
        <f t="shared" ref="H103:K103" si="80">SUM(H104)</f>
        <v>319.09000000000003</v>
      </c>
      <c r="I103" s="131">
        <f t="shared" si="80"/>
        <v>135.75900000000001</v>
      </c>
      <c r="J103" s="136">
        <f t="shared" si="80"/>
        <v>8.9440000000000008</v>
      </c>
      <c r="K103" s="131">
        <f t="shared" si="80"/>
        <v>223.37799999999999</v>
      </c>
      <c r="L103" s="132">
        <f t="shared" si="60"/>
        <v>687.17100000000005</v>
      </c>
      <c r="M103" s="53">
        <f t="shared" ref="M103:N103" si="81">SUM(M104)</f>
        <v>367800.49518855568</v>
      </c>
      <c r="N103" s="53">
        <f t="shared" si="81"/>
        <v>156483.20983516605</v>
      </c>
      <c r="O103" s="53">
        <f>SUM(O104)</f>
        <v>6547.8523890715533</v>
      </c>
      <c r="P103" s="53">
        <f>SUM(P104)</f>
        <v>163533.78476811553</v>
      </c>
      <c r="Q103" s="26">
        <f t="shared" si="63"/>
        <v>694365.34218090877</v>
      </c>
      <c r="R103" s="54">
        <v>97914.767926666667</v>
      </c>
      <c r="S103" s="28">
        <f>P103/3</f>
        <v>54511.261589371839</v>
      </c>
      <c r="T103" s="55">
        <f t="shared" si="69"/>
        <v>737768.84851820359</v>
      </c>
    </row>
    <row r="104" spans="1:20" ht="30.75" customHeight="1">
      <c r="A104" s="16" t="s">
        <v>62</v>
      </c>
      <c r="B104" s="16" t="s">
        <v>138</v>
      </c>
      <c r="C104" s="24" t="s">
        <v>211</v>
      </c>
      <c r="D104" s="137">
        <v>3377.8344084382325</v>
      </c>
      <c r="E104" s="133">
        <v>3377.8344084382325</v>
      </c>
      <c r="F104" s="133">
        <v>2225.1799999999998</v>
      </c>
      <c r="G104" s="174">
        <v>2645.74</v>
      </c>
      <c r="H104" s="141">
        <v>319.09000000000003</v>
      </c>
      <c r="I104" s="133">
        <v>135.75900000000001</v>
      </c>
      <c r="J104" s="141">
        <v>8.9440000000000008</v>
      </c>
      <c r="K104" s="133">
        <v>223.37799999999999</v>
      </c>
      <c r="L104" s="132">
        <f t="shared" si="60"/>
        <v>687.17100000000005</v>
      </c>
      <c r="M104" s="25">
        <f t="shared" si="64"/>
        <v>367800.49518855568</v>
      </c>
      <c r="N104" s="25">
        <f t="shared" si="65"/>
        <v>156483.20983516605</v>
      </c>
      <c r="O104" s="25">
        <f>(E104-G104)*J104</f>
        <v>6547.8523890715533</v>
      </c>
      <c r="P104" s="25">
        <f>(E104-G104)*K104</f>
        <v>163533.78476811553</v>
      </c>
      <c r="Q104" s="26">
        <f t="shared" si="63"/>
        <v>694365.34218090877</v>
      </c>
      <c r="R104" s="27"/>
      <c r="S104" s="28"/>
      <c r="T104" s="55"/>
    </row>
    <row r="105" spans="1:20" s="33" customFormat="1" ht="30.75" customHeight="1">
      <c r="A105" s="49" t="s">
        <v>137</v>
      </c>
      <c r="B105" s="49"/>
      <c r="C105" s="49" t="s">
        <v>236</v>
      </c>
      <c r="D105" s="171"/>
      <c r="E105" s="172"/>
      <c r="F105" s="172"/>
      <c r="G105" s="173"/>
      <c r="H105" s="136">
        <f t="shared" ref="H105:K105" si="82">SUM(H106)</f>
        <v>1374.5709999999999</v>
      </c>
      <c r="I105" s="131">
        <f t="shared" si="82"/>
        <v>461.85599999999999</v>
      </c>
      <c r="J105" s="136">
        <f t="shared" si="82"/>
        <v>361.60599999999999</v>
      </c>
      <c r="K105" s="131">
        <f t="shared" si="82"/>
        <v>1343.5740000000001</v>
      </c>
      <c r="L105" s="132">
        <f t="shared" si="60"/>
        <v>3541.607</v>
      </c>
      <c r="M105" s="53">
        <f t="shared" ref="M105:P105" si="83">SUM(M106)</f>
        <v>14995134.36926564</v>
      </c>
      <c r="N105" s="53">
        <f t="shared" si="83"/>
        <v>5038366.7189628994</v>
      </c>
      <c r="O105" s="53">
        <f t="shared" si="83"/>
        <v>3835596.7386786011</v>
      </c>
      <c r="P105" s="53">
        <f t="shared" si="83"/>
        <v>14251445.088226862</v>
      </c>
      <c r="Q105" s="26">
        <f t="shared" si="63"/>
        <v>38120542.915133998</v>
      </c>
      <c r="R105" s="54">
        <v>6329075.5130400015</v>
      </c>
      <c r="S105" s="28">
        <f>P105/3</f>
        <v>4750481.6960756211</v>
      </c>
      <c r="T105" s="55">
        <f t="shared" si="69"/>
        <v>39699136.732098378</v>
      </c>
    </row>
    <row r="106" spans="1:20" ht="30.75" customHeight="1">
      <c r="A106" s="16" t="s">
        <v>79</v>
      </c>
      <c r="B106" s="16" t="s">
        <v>264</v>
      </c>
      <c r="C106" s="24" t="s">
        <v>211</v>
      </c>
      <c r="D106" s="137">
        <v>12457.115862786019</v>
      </c>
      <c r="E106" s="133">
        <v>12457.115862786019</v>
      </c>
      <c r="F106" s="133">
        <v>1548.16</v>
      </c>
      <c r="G106" s="174">
        <v>1850</v>
      </c>
      <c r="H106" s="141">
        <v>1374.5709999999999</v>
      </c>
      <c r="I106" s="133">
        <v>461.85599999999999</v>
      </c>
      <c r="J106" s="141">
        <v>361.60599999999999</v>
      </c>
      <c r="K106" s="133">
        <v>1343.5740000000001</v>
      </c>
      <c r="L106" s="132">
        <f t="shared" si="60"/>
        <v>3541.607</v>
      </c>
      <c r="M106" s="25">
        <f t="shared" si="64"/>
        <v>14995134.36926564</v>
      </c>
      <c r="N106" s="25">
        <f t="shared" si="65"/>
        <v>5038366.7189628994</v>
      </c>
      <c r="O106" s="25">
        <f>(E106-G106)*J106</f>
        <v>3835596.7386786011</v>
      </c>
      <c r="P106" s="25">
        <f>(E106-G106)*K106</f>
        <v>14251445.088226862</v>
      </c>
      <c r="Q106" s="26">
        <f t="shared" si="63"/>
        <v>38120542.915133998</v>
      </c>
      <c r="R106" s="27"/>
      <c r="S106" s="28"/>
      <c r="T106" s="55"/>
    </row>
    <row r="107" spans="1:20" s="33" customFormat="1" ht="30.75" customHeight="1">
      <c r="A107" s="49" t="s">
        <v>136</v>
      </c>
      <c r="B107" s="49"/>
      <c r="C107" s="49" t="s">
        <v>236</v>
      </c>
      <c r="D107" s="171"/>
      <c r="E107" s="172"/>
      <c r="F107" s="172"/>
      <c r="G107" s="173"/>
      <c r="H107" s="136">
        <f t="shared" ref="H107:K107" si="84">SUM(H108:H109)</f>
        <v>6507.7080000000005</v>
      </c>
      <c r="I107" s="131">
        <f t="shared" si="84"/>
        <v>3076.5660000000003</v>
      </c>
      <c r="J107" s="136">
        <f t="shared" si="84"/>
        <v>1016.2</v>
      </c>
      <c r="K107" s="131">
        <f t="shared" si="84"/>
        <v>5776.61</v>
      </c>
      <c r="L107" s="132">
        <f t="shared" si="60"/>
        <v>16377.084000000003</v>
      </c>
      <c r="M107" s="53">
        <f t="shared" ref="M107:P107" si="85">SUM(M108:M109)</f>
        <v>23046275.706610471</v>
      </c>
      <c r="N107" s="53">
        <f t="shared" si="85"/>
        <v>10895403.982412903</v>
      </c>
      <c r="O107" s="53">
        <f t="shared" si="85"/>
        <v>3137964.3472954663</v>
      </c>
      <c r="P107" s="53">
        <f t="shared" si="85"/>
        <v>17836818.031662136</v>
      </c>
      <c r="Q107" s="26">
        <f t="shared" si="63"/>
        <v>54916462.067980975</v>
      </c>
      <c r="R107" s="54">
        <v>7603270.3588333316</v>
      </c>
      <c r="S107" s="28">
        <f>P107/3</f>
        <v>5945606.0105540454</v>
      </c>
      <c r="T107" s="55">
        <f t="shared" si="69"/>
        <v>56574126.416260257</v>
      </c>
    </row>
    <row r="108" spans="1:20" ht="30.75" customHeight="1">
      <c r="A108" s="16" t="s">
        <v>62</v>
      </c>
      <c r="B108" s="16" t="s">
        <v>61</v>
      </c>
      <c r="C108" s="24" t="s">
        <v>211</v>
      </c>
      <c r="D108" s="137">
        <v>5941.2811009549305</v>
      </c>
      <c r="E108" s="133">
        <v>5941.2811009549305</v>
      </c>
      <c r="F108" s="133">
        <v>2400</v>
      </c>
      <c r="G108" s="174">
        <v>2853.6000000000004</v>
      </c>
      <c r="H108" s="141">
        <v>6343.9070000000002</v>
      </c>
      <c r="I108" s="133">
        <v>2971.3710000000001</v>
      </c>
      <c r="J108" s="141">
        <v>950.21</v>
      </c>
      <c r="K108" s="133">
        <v>5653.95</v>
      </c>
      <c r="L108" s="132">
        <f t="shared" si="60"/>
        <v>15919.438000000002</v>
      </c>
      <c r="M108" s="25">
        <f t="shared" si="64"/>
        <v>22465557.965315692</v>
      </c>
      <c r="N108" s="25">
        <f t="shared" si="65"/>
        <v>10522459.966225553</v>
      </c>
      <c r="O108" s="25">
        <f>(E108-G108)*J108</f>
        <v>2933945.4589383844</v>
      </c>
      <c r="P108" s="25">
        <f>(E108-G108)*K108</f>
        <v>17457594.560744125</v>
      </c>
      <c r="Q108" s="26">
        <f t="shared" si="63"/>
        <v>53379557.951223761</v>
      </c>
      <c r="R108" s="27"/>
      <c r="S108" s="28"/>
      <c r="T108" s="55"/>
    </row>
    <row r="109" spans="1:20" ht="30.75" customHeight="1">
      <c r="A109" s="16" t="s">
        <v>62</v>
      </c>
      <c r="B109" s="16" t="s">
        <v>61</v>
      </c>
      <c r="C109" s="24" t="s">
        <v>212</v>
      </c>
      <c r="D109" s="137">
        <v>5945.2637120333657</v>
      </c>
      <c r="E109" s="133">
        <v>5945.2637120333657</v>
      </c>
      <c r="F109" s="133">
        <v>2400</v>
      </c>
      <c r="G109" s="174">
        <v>2853.6000000000004</v>
      </c>
      <c r="H109" s="141">
        <v>163.80099999999999</v>
      </c>
      <c r="I109" s="133">
        <v>105.19499999999999</v>
      </c>
      <c r="J109" s="141">
        <v>65.989999999999995</v>
      </c>
      <c r="K109" s="133">
        <v>122.66</v>
      </c>
      <c r="L109" s="132">
        <f t="shared" si="60"/>
        <v>457.64599999999996</v>
      </c>
      <c r="M109" s="25">
        <f t="shared" si="64"/>
        <v>580717.74129477725</v>
      </c>
      <c r="N109" s="25">
        <f t="shared" si="65"/>
        <v>372944.01618734986</v>
      </c>
      <c r="O109" s="25">
        <f>(E109-G109)*J109</f>
        <v>204018.88835708177</v>
      </c>
      <c r="P109" s="25">
        <f>(E109-G109)*K109</f>
        <v>379223.47091801255</v>
      </c>
      <c r="Q109" s="26">
        <f t="shared" si="63"/>
        <v>1536904.1167572213</v>
      </c>
      <c r="R109" s="27"/>
      <c r="S109" s="28"/>
      <c r="T109" s="55"/>
    </row>
    <row r="110" spans="1:20" s="33" customFormat="1" ht="30.75" customHeight="1">
      <c r="A110" s="49" t="s">
        <v>238</v>
      </c>
      <c r="B110" s="49"/>
      <c r="C110" s="49" t="s">
        <v>236</v>
      </c>
      <c r="D110" s="171"/>
      <c r="E110" s="172"/>
      <c r="F110" s="172"/>
      <c r="G110" s="173"/>
      <c r="H110" s="136">
        <f t="shared" ref="H110:K110" si="86">SUM(H111:H112)</f>
        <v>998.83100000000002</v>
      </c>
      <c r="I110" s="131">
        <f t="shared" si="86"/>
        <v>661.86500000000001</v>
      </c>
      <c r="J110" s="136">
        <f t="shared" si="86"/>
        <v>348.05700000000002</v>
      </c>
      <c r="K110" s="131">
        <f t="shared" si="86"/>
        <v>1052.4769999999999</v>
      </c>
      <c r="L110" s="132">
        <f t="shared" si="60"/>
        <v>3061.2299999999996</v>
      </c>
      <c r="M110" s="53">
        <f t="shared" ref="M110:P110" si="87">SUM(M111:M112)</f>
        <v>5867042.256632857</v>
      </c>
      <c r="N110" s="53">
        <f t="shared" si="87"/>
        <v>3886598.9383614846</v>
      </c>
      <c r="O110" s="53">
        <f t="shared" si="87"/>
        <v>1910404.8018938557</v>
      </c>
      <c r="P110" s="53">
        <f t="shared" si="87"/>
        <v>5775671.3860141579</v>
      </c>
      <c r="Q110" s="26">
        <f t="shared" si="63"/>
        <v>17439717.382902354</v>
      </c>
      <c r="R110" s="54">
        <v>2246118.0145100001</v>
      </c>
      <c r="S110" s="28">
        <f>P110/3</f>
        <v>1925223.7953380526</v>
      </c>
      <c r="T110" s="55">
        <f t="shared" si="69"/>
        <v>17760611.602074299</v>
      </c>
    </row>
    <row r="111" spans="1:20" ht="30.75" customHeight="1">
      <c r="A111" s="16" t="s">
        <v>46</v>
      </c>
      <c r="B111" s="16" t="s">
        <v>96</v>
      </c>
      <c r="C111" s="24" t="s">
        <v>211</v>
      </c>
      <c r="D111" s="137">
        <v>7761.218959961263</v>
      </c>
      <c r="E111" s="133">
        <v>7761.218959961263</v>
      </c>
      <c r="F111" s="133">
        <v>2120</v>
      </c>
      <c r="G111" s="133">
        <v>2520.6800000000003</v>
      </c>
      <c r="H111" s="141">
        <v>547.57799999999997</v>
      </c>
      <c r="I111" s="133">
        <v>365.05200000000002</v>
      </c>
      <c r="J111" s="141">
        <v>171.08699999999999</v>
      </c>
      <c r="K111" s="133">
        <v>519.66399999999999</v>
      </c>
      <c r="L111" s="132">
        <f t="shared" si="60"/>
        <v>1603.3810000000001</v>
      </c>
      <c r="M111" s="25">
        <f t="shared" si="64"/>
        <v>3089007.3956576684</v>
      </c>
      <c r="N111" s="25">
        <f t="shared" si="65"/>
        <v>2059338.2637717791</v>
      </c>
      <c r="O111" s="25">
        <f>(E111-G111)*J111</f>
        <v>896588.08904289245</v>
      </c>
      <c r="P111" s="25">
        <f>(E111-G111)*K111</f>
        <v>2723319.4380893097</v>
      </c>
      <c r="Q111" s="26">
        <f t="shared" si="63"/>
        <v>8768253.1865616497</v>
      </c>
      <c r="R111" s="27"/>
      <c r="S111" s="28"/>
      <c r="T111" s="55"/>
    </row>
    <row r="112" spans="1:20" ht="30.75" customHeight="1">
      <c r="A112" s="16" t="s">
        <v>46</v>
      </c>
      <c r="B112" s="16" t="s">
        <v>95</v>
      </c>
      <c r="C112" s="24" t="s">
        <v>211</v>
      </c>
      <c r="D112" s="137">
        <v>8418.2690131150102</v>
      </c>
      <c r="E112" s="133">
        <v>8418.2690131150102</v>
      </c>
      <c r="F112" s="133">
        <v>2262</v>
      </c>
      <c r="G112" s="133">
        <v>2689.52</v>
      </c>
      <c r="H112" s="141">
        <v>451.25300000000004</v>
      </c>
      <c r="I112" s="133">
        <v>296.81299999999999</v>
      </c>
      <c r="J112" s="141">
        <v>176.97</v>
      </c>
      <c r="K112" s="133">
        <v>532.81299999999999</v>
      </c>
      <c r="L112" s="132">
        <f t="shared" si="60"/>
        <v>1457.8490000000002</v>
      </c>
      <c r="M112" s="25">
        <f t="shared" si="64"/>
        <v>2778034.8609751882</v>
      </c>
      <c r="N112" s="25">
        <f t="shared" si="65"/>
        <v>1827260.6745897054</v>
      </c>
      <c r="O112" s="25">
        <f>(E112-G112)*J112</f>
        <v>1013816.7128509632</v>
      </c>
      <c r="P112" s="25">
        <f>(E112-G112)*K112</f>
        <v>3052351.9479248477</v>
      </c>
      <c r="Q112" s="26">
        <f t="shared" si="63"/>
        <v>8671464.1963407062</v>
      </c>
      <c r="R112" s="27"/>
      <c r="S112" s="28"/>
      <c r="T112" s="55"/>
    </row>
    <row r="113" spans="1:20" s="33" customFormat="1" ht="30.75" customHeight="1">
      <c r="A113" s="49" t="s">
        <v>134</v>
      </c>
      <c r="B113" s="49"/>
      <c r="C113" s="49" t="s">
        <v>236</v>
      </c>
      <c r="D113" s="171"/>
      <c r="E113" s="172"/>
      <c r="F113" s="172"/>
      <c r="G113" s="173"/>
      <c r="H113" s="136">
        <f t="shared" ref="H113:K113" si="88">SUM(H114:H118)</f>
        <v>10752.127000000002</v>
      </c>
      <c r="I113" s="131">
        <f t="shared" si="88"/>
        <v>6980.277</v>
      </c>
      <c r="J113" s="136">
        <f t="shared" si="88"/>
        <v>2535.8999999999996</v>
      </c>
      <c r="K113" s="131">
        <f t="shared" si="88"/>
        <v>8804.0800000000017</v>
      </c>
      <c r="L113" s="132">
        <f t="shared" si="60"/>
        <v>29072.384000000005</v>
      </c>
      <c r="M113" s="53">
        <f t="shared" ref="M113:P113" si="89">SUM(M114:M118)</f>
        <v>12773862.714983499</v>
      </c>
      <c r="N113" s="53">
        <f t="shared" si="89"/>
        <v>8094448.6470848732</v>
      </c>
      <c r="O113" s="53">
        <f t="shared" si="89"/>
        <v>1917496.2121818117</v>
      </c>
      <c r="P113" s="53">
        <f t="shared" si="89"/>
        <v>6904896.5399329271</v>
      </c>
      <c r="Q113" s="26">
        <f t="shared" si="63"/>
        <v>29690704.114183106</v>
      </c>
      <c r="R113" s="54">
        <v>4154879.411966667</v>
      </c>
      <c r="S113" s="28">
        <f>P113/3</f>
        <v>2301632.1799776424</v>
      </c>
      <c r="T113" s="55">
        <f t="shared" si="69"/>
        <v>31543951.346172132</v>
      </c>
    </row>
    <row r="114" spans="1:20" ht="30.75" customHeight="1">
      <c r="A114" s="16" t="s">
        <v>24</v>
      </c>
      <c r="B114" s="16" t="s">
        <v>60</v>
      </c>
      <c r="C114" s="24" t="s">
        <v>211</v>
      </c>
      <c r="D114" s="137">
        <v>3089.5880327458303</v>
      </c>
      <c r="E114" s="133">
        <v>3089.5880327458303</v>
      </c>
      <c r="F114" s="133">
        <v>2083.33</v>
      </c>
      <c r="G114" s="174">
        <v>2477.08</v>
      </c>
      <c r="H114" s="141">
        <v>5939.8940000000002</v>
      </c>
      <c r="I114" s="133">
        <v>3561.5239999999999</v>
      </c>
      <c r="J114" s="141">
        <v>844.64</v>
      </c>
      <c r="K114" s="133">
        <v>4904.93</v>
      </c>
      <c r="L114" s="132">
        <f t="shared" si="60"/>
        <v>15250.987999999999</v>
      </c>
      <c r="M114" s="25">
        <f t="shared" si="64"/>
        <v>5977066.0511587616</v>
      </c>
      <c r="N114" s="25">
        <f t="shared" si="65"/>
        <v>3583812.1338170609</v>
      </c>
      <c r="O114" s="25">
        <f>(E114-G114)*J114</f>
        <v>517348.78477843816</v>
      </c>
      <c r="P114" s="25">
        <f>(E114-G114)*K114</f>
        <v>3004309.0250560059</v>
      </c>
      <c r="Q114" s="26">
        <f t="shared" si="63"/>
        <v>13082535.994810266</v>
      </c>
      <c r="R114" s="27"/>
      <c r="S114" s="28"/>
      <c r="T114" s="55"/>
    </row>
    <row r="115" spans="1:20" ht="30.75" customHeight="1">
      <c r="A115" s="16" t="s">
        <v>24</v>
      </c>
      <c r="B115" s="16" t="s">
        <v>60</v>
      </c>
      <c r="C115" s="24" t="s">
        <v>212</v>
      </c>
      <c r="D115" s="137">
        <v>3063.460660536146</v>
      </c>
      <c r="E115" s="133">
        <v>3063.460660536146</v>
      </c>
      <c r="F115" s="133">
        <v>2083.33</v>
      </c>
      <c r="G115" s="174">
        <v>2477.08</v>
      </c>
      <c r="H115" s="141">
        <v>858.2360000000001</v>
      </c>
      <c r="I115" s="133">
        <v>871.13499999999999</v>
      </c>
      <c r="J115" s="141">
        <v>656.28</v>
      </c>
      <c r="K115" s="133">
        <v>647.6</v>
      </c>
      <c r="L115" s="132">
        <f t="shared" si="60"/>
        <v>3033.2509999999997</v>
      </c>
      <c r="M115" s="25">
        <f t="shared" si="64"/>
        <v>841183.41757589998</v>
      </c>
      <c r="N115" s="25">
        <f t="shared" si="65"/>
        <v>853826.12296615553</v>
      </c>
      <c r="O115" s="25">
        <f>(E115-G115)*J115</f>
        <v>384829.89989666193</v>
      </c>
      <c r="P115" s="25">
        <f>(E115-G115)*K115</f>
        <v>379740.11576320819</v>
      </c>
      <c r="Q115" s="26">
        <f t="shared" si="63"/>
        <v>2459579.5562019255</v>
      </c>
      <c r="R115" s="27"/>
      <c r="S115" s="28"/>
      <c r="T115" s="55"/>
    </row>
    <row r="116" spans="1:20" ht="30.75" customHeight="1">
      <c r="A116" s="16" t="s">
        <v>24</v>
      </c>
      <c r="B116" s="16" t="s">
        <v>133</v>
      </c>
      <c r="C116" s="24" t="s">
        <v>211</v>
      </c>
      <c r="D116" s="137">
        <v>3609.0575400921125</v>
      </c>
      <c r="E116" s="133">
        <v>3609.0575400921125</v>
      </c>
      <c r="F116" s="133">
        <v>2083.33</v>
      </c>
      <c r="G116" s="174">
        <v>2477.08</v>
      </c>
      <c r="H116" s="141">
        <v>3278.9459999999999</v>
      </c>
      <c r="I116" s="133">
        <v>1556.924</v>
      </c>
      <c r="J116" s="141">
        <v>349.34</v>
      </c>
      <c r="K116" s="133">
        <v>2498.02</v>
      </c>
      <c r="L116" s="132">
        <f t="shared" si="60"/>
        <v>7683.23</v>
      </c>
      <c r="M116" s="25">
        <f t="shared" si="64"/>
        <v>5002778.2146748723</v>
      </c>
      <c r="N116" s="25">
        <f t="shared" si="65"/>
        <v>2375441.8246303722</v>
      </c>
      <c r="O116" s="25">
        <f>(E116-G116)*J116</f>
        <v>395445.03385577857</v>
      </c>
      <c r="P116" s="25">
        <f>(E116-G116)*K116</f>
        <v>2827702.5347008989</v>
      </c>
      <c r="Q116" s="26">
        <f t="shared" si="63"/>
        <v>10601367.607861921</v>
      </c>
      <c r="R116" s="27"/>
      <c r="S116" s="28"/>
      <c r="T116" s="55"/>
    </row>
    <row r="117" spans="1:20" ht="30.75" customHeight="1">
      <c r="A117" s="16" t="s">
        <v>24</v>
      </c>
      <c r="B117" s="16" t="s">
        <v>133</v>
      </c>
      <c r="C117" s="24" t="s">
        <v>212</v>
      </c>
      <c r="D117" s="137">
        <v>3556.3607594915511</v>
      </c>
      <c r="E117" s="133">
        <v>3556.3607594915511</v>
      </c>
      <c r="F117" s="133">
        <v>2083.33</v>
      </c>
      <c r="G117" s="174">
        <v>2477.08</v>
      </c>
      <c r="H117" s="141">
        <v>573.85199999999998</v>
      </c>
      <c r="I117" s="133">
        <v>557.12200000000007</v>
      </c>
      <c r="J117" s="141">
        <v>376.02</v>
      </c>
      <c r="K117" s="133">
        <v>443.91</v>
      </c>
      <c r="L117" s="132">
        <f t="shared" si="60"/>
        <v>1950.9040000000002</v>
      </c>
      <c r="M117" s="25">
        <f t="shared" si="64"/>
        <v>845301.64739574562</v>
      </c>
      <c r="N117" s="25">
        <f t="shared" si="65"/>
        <v>820657.84278945206</v>
      </c>
      <c r="O117" s="25">
        <f>(E117-G117)*J117</f>
        <v>405831.15118401306</v>
      </c>
      <c r="P117" s="25">
        <f>(E117-G117)*K117</f>
        <v>479103.52194589452</v>
      </c>
      <c r="Q117" s="26">
        <f t="shared" si="63"/>
        <v>2550894.1633151053</v>
      </c>
      <c r="R117" s="27"/>
      <c r="S117" s="28"/>
      <c r="T117" s="55"/>
    </row>
    <row r="118" spans="1:20" s="32" customFormat="1" ht="30.75" customHeight="1">
      <c r="A118" s="16" t="s">
        <v>25</v>
      </c>
      <c r="B118" s="16" t="s">
        <v>328</v>
      </c>
      <c r="C118" s="24" t="s">
        <v>212</v>
      </c>
      <c r="D118" s="137">
        <v>3027.0933475451197</v>
      </c>
      <c r="E118" s="133">
        <v>3027.0933475451197</v>
      </c>
      <c r="F118" s="133">
        <v>1964.5</v>
      </c>
      <c r="G118" s="174">
        <v>2335.79</v>
      </c>
      <c r="H118" s="141">
        <v>101.199</v>
      </c>
      <c r="I118" s="133">
        <v>433.572</v>
      </c>
      <c r="J118" s="141">
        <v>309.62</v>
      </c>
      <c r="K118" s="133">
        <v>309.62</v>
      </c>
      <c r="L118" s="132">
        <f t="shared" si="60"/>
        <v>1154.011</v>
      </c>
      <c r="M118" s="25">
        <f t="shared" si="64"/>
        <v>107533.38417821858</v>
      </c>
      <c r="N118" s="25">
        <f t="shared" si="65"/>
        <v>460710.72288183268</v>
      </c>
      <c r="O118" s="25">
        <f>(E118-G118)*J118</f>
        <v>214041.34246692</v>
      </c>
      <c r="P118" s="25">
        <f>(E118-G118)*K118</f>
        <v>214041.34246692</v>
      </c>
      <c r="Q118" s="26">
        <f t="shared" si="63"/>
        <v>996326.79199389135</v>
      </c>
      <c r="R118" s="27"/>
      <c r="S118" s="28"/>
      <c r="T118" s="55"/>
    </row>
    <row r="119" spans="1:20" s="33" customFormat="1" ht="30.75" customHeight="1">
      <c r="A119" s="49" t="s">
        <v>213</v>
      </c>
      <c r="B119" s="49"/>
      <c r="C119" s="49" t="s">
        <v>236</v>
      </c>
      <c r="D119" s="135"/>
      <c r="E119" s="131"/>
      <c r="F119" s="131"/>
      <c r="G119" s="132"/>
      <c r="H119" s="136">
        <f t="shared" ref="H119:K119" si="90">SUM(H120:H121)</f>
        <v>4048.6499999999996</v>
      </c>
      <c r="I119" s="131">
        <f t="shared" si="90"/>
        <v>2137.1309999999999</v>
      </c>
      <c r="J119" s="136">
        <f t="shared" si="90"/>
        <v>565.29700000000003</v>
      </c>
      <c r="K119" s="131">
        <f t="shared" si="90"/>
        <v>3333.1800000000003</v>
      </c>
      <c r="L119" s="132">
        <f t="shared" si="60"/>
        <v>10084.258</v>
      </c>
      <c r="M119" s="53">
        <f t="shared" ref="M119:P119" si="91">SUM(M120:M121)</f>
        <v>1494961.2020773778</v>
      </c>
      <c r="N119" s="53">
        <f t="shared" si="91"/>
        <v>786614.93842685141</v>
      </c>
      <c r="O119" s="53">
        <f t="shared" si="91"/>
        <v>72143.747047219964</v>
      </c>
      <c r="P119" s="53">
        <f t="shared" si="91"/>
        <v>448080.56054289947</v>
      </c>
      <c r="Q119" s="26">
        <f t="shared" si="63"/>
        <v>2801800.4480943489</v>
      </c>
      <c r="R119" s="54">
        <v>499765.89860000013</v>
      </c>
      <c r="S119" s="28">
        <f>P119/3</f>
        <v>149360.18684763316</v>
      </c>
      <c r="T119" s="55">
        <f t="shared" si="69"/>
        <v>3152206.1598467156</v>
      </c>
    </row>
    <row r="120" spans="1:20" ht="30.75" customHeight="1">
      <c r="A120" s="16" t="s">
        <v>27</v>
      </c>
      <c r="B120" s="16" t="s">
        <v>153</v>
      </c>
      <c r="C120" s="24" t="s">
        <v>211</v>
      </c>
      <c r="D120" s="137">
        <v>1335.9600153147073</v>
      </c>
      <c r="E120" s="137">
        <v>1335.9600153147073</v>
      </c>
      <c r="F120" s="133">
        <v>965.39</v>
      </c>
      <c r="G120" s="133">
        <v>1200</v>
      </c>
      <c r="H120" s="141">
        <v>3887.0839999999998</v>
      </c>
      <c r="I120" s="133">
        <v>1975.7269999999999</v>
      </c>
      <c r="J120" s="141">
        <v>422.85899999999998</v>
      </c>
      <c r="K120" s="133">
        <v>3179.1210000000001</v>
      </c>
      <c r="L120" s="132">
        <f t="shared" si="60"/>
        <v>9464.7910000000011</v>
      </c>
      <c r="M120" s="25">
        <f t="shared" si="64"/>
        <v>1440436.7774095538</v>
      </c>
      <c r="N120" s="25">
        <f t="shared" si="65"/>
        <v>732145.18464768073</v>
      </c>
      <c r="O120" s="25">
        <f>(E120-G120)*J120</f>
        <v>57491.916115961823</v>
      </c>
      <c r="P120" s="25">
        <f>(E120-G120)*K120</f>
        <v>432233.33984730771</v>
      </c>
      <c r="Q120" s="26">
        <f t="shared" si="63"/>
        <v>2662307.2180205043</v>
      </c>
      <c r="R120" s="27"/>
      <c r="S120" s="28"/>
      <c r="T120" s="55"/>
    </row>
    <row r="121" spans="1:20" ht="30.75" customHeight="1">
      <c r="A121" s="16" t="s">
        <v>27</v>
      </c>
      <c r="B121" s="16" t="s">
        <v>153</v>
      </c>
      <c r="C121" s="24" t="s">
        <v>212</v>
      </c>
      <c r="D121" s="137">
        <v>1302.8646213177533</v>
      </c>
      <c r="E121" s="137">
        <v>1302.8646213177533</v>
      </c>
      <c r="F121" s="133">
        <v>965.39</v>
      </c>
      <c r="G121" s="133">
        <v>1200</v>
      </c>
      <c r="H121" s="141">
        <v>161.566</v>
      </c>
      <c r="I121" s="133">
        <v>161.404</v>
      </c>
      <c r="J121" s="141">
        <v>142.43799999999999</v>
      </c>
      <c r="K121" s="133">
        <v>154.059</v>
      </c>
      <c r="L121" s="132">
        <f t="shared" si="60"/>
        <v>619.46699999999998</v>
      </c>
      <c r="M121" s="25">
        <f t="shared" si="64"/>
        <v>54524.424667824132</v>
      </c>
      <c r="N121" s="25">
        <f t="shared" si="65"/>
        <v>54469.753779170656</v>
      </c>
      <c r="O121" s="25">
        <f>(E121-G121)*J121</f>
        <v>14651.830931258142</v>
      </c>
      <c r="P121" s="25">
        <f>(E121-G121)*K121</f>
        <v>15847.220695591754</v>
      </c>
      <c r="Q121" s="26">
        <f t="shared" si="63"/>
        <v>139493.23007384469</v>
      </c>
      <c r="R121" s="27"/>
      <c r="S121" s="28"/>
      <c r="T121" s="55"/>
    </row>
    <row r="122" spans="1:20" s="33" customFormat="1" ht="30.75" customHeight="1">
      <c r="A122" s="49" t="s">
        <v>132</v>
      </c>
      <c r="B122" s="49"/>
      <c r="C122" s="49" t="s">
        <v>236</v>
      </c>
      <c r="D122" s="171"/>
      <c r="E122" s="172"/>
      <c r="F122" s="172"/>
      <c r="G122" s="173"/>
      <c r="H122" s="136">
        <f>SUM(H123:H130)</f>
        <v>24390.420000000002</v>
      </c>
      <c r="I122" s="131">
        <f t="shared" ref="I122:K122" si="92">SUM(I123:I130)</f>
        <v>12092.1</v>
      </c>
      <c r="J122" s="136">
        <f t="shared" si="92"/>
        <v>5283.4</v>
      </c>
      <c r="K122" s="131">
        <f t="shared" si="92"/>
        <v>19279.483</v>
      </c>
      <c r="L122" s="132">
        <f t="shared" si="60"/>
        <v>61045.403000000006</v>
      </c>
      <c r="M122" s="53">
        <f t="shared" ref="M122:N122" si="93">SUM(M123:M130)</f>
        <v>84679783.247529328</v>
      </c>
      <c r="N122" s="53">
        <f t="shared" si="93"/>
        <v>41874660.110439785</v>
      </c>
      <c r="O122" s="53">
        <f>SUM(O123:O130)</f>
        <v>16701071.911368437</v>
      </c>
      <c r="P122" s="53">
        <f t="shared" ref="P122" si="94">SUM(P123:P130)</f>
        <v>60943375.207618795</v>
      </c>
      <c r="Q122" s="26">
        <f t="shared" si="63"/>
        <v>204198890.47695634</v>
      </c>
      <c r="R122" s="54">
        <v>23032996.380816665</v>
      </c>
      <c r="S122" s="28">
        <f>P122/3</f>
        <v>20314458.4025396</v>
      </c>
      <c r="T122" s="55">
        <f t="shared" si="69"/>
        <v>206917428.4552334</v>
      </c>
    </row>
    <row r="123" spans="1:20" ht="36.75" customHeight="1">
      <c r="A123" s="16" t="s">
        <v>272</v>
      </c>
      <c r="B123" s="16" t="s">
        <v>273</v>
      </c>
      <c r="C123" s="24" t="s">
        <v>211</v>
      </c>
      <c r="D123" s="137">
        <v>4989.5572508817449</v>
      </c>
      <c r="E123" s="133">
        <v>4989.5572508817449</v>
      </c>
      <c r="F123" s="133">
        <v>1937.47</v>
      </c>
      <c r="G123" s="174">
        <v>2303.65</v>
      </c>
      <c r="H123" s="141">
        <v>18354.560000000001</v>
      </c>
      <c r="I123" s="133">
        <v>8554.9</v>
      </c>
      <c r="J123" s="141">
        <v>3746.7179999999998</v>
      </c>
      <c r="K123" s="133">
        <v>13672.018</v>
      </c>
      <c r="L123" s="132">
        <f t="shared" si="60"/>
        <v>44328.195999999996</v>
      </c>
      <c r="M123" s="25">
        <f t="shared" si="64"/>
        <v>56019718.571544036</v>
      </c>
      <c r="N123" s="25">
        <f t="shared" si="65"/>
        <v>26110301.222568236</v>
      </c>
      <c r="O123" s="25">
        <f t="shared" ref="O123:O130" si="95">(E123-G123)*J123</f>
        <v>10063337.043209149</v>
      </c>
      <c r="P123" s="25">
        <f t="shared" ref="P123:P130" si="96">(E123-G123)*K123</f>
        <v>36721772.280385733</v>
      </c>
      <c r="Q123" s="26">
        <f t="shared" si="63"/>
        <v>128915129.11770715</v>
      </c>
      <c r="R123" s="27"/>
      <c r="S123" s="28"/>
      <c r="T123" s="55"/>
    </row>
    <row r="124" spans="1:20" ht="34.5" customHeight="1">
      <c r="A124" s="16" t="s">
        <v>272</v>
      </c>
      <c r="B124" s="16" t="s">
        <v>274</v>
      </c>
      <c r="C124" s="24" t="s">
        <v>211</v>
      </c>
      <c r="D124" s="137">
        <v>11570.780565537158</v>
      </c>
      <c r="E124" s="133">
        <v>11570.780565537158</v>
      </c>
      <c r="F124" s="133">
        <v>1656.46</v>
      </c>
      <c r="G124" s="174">
        <v>1969.53</v>
      </c>
      <c r="H124" s="141">
        <v>16.869999999999997</v>
      </c>
      <c r="I124" s="133">
        <v>7.21</v>
      </c>
      <c r="J124" s="141">
        <v>23.445</v>
      </c>
      <c r="K124" s="133">
        <v>85.557000000000002</v>
      </c>
      <c r="L124" s="132">
        <f t="shared" ref="L124:L185" si="97">SUM(H124:K124)</f>
        <v>133.08199999999999</v>
      </c>
      <c r="M124" s="25">
        <f t="shared" si="64"/>
        <v>167254.58794061182</v>
      </c>
      <c r="N124" s="25">
        <f t="shared" si="65"/>
        <v>71482.251277522897</v>
      </c>
      <c r="O124" s="25">
        <f t="shared" si="95"/>
        <v>225101.31950901865</v>
      </c>
      <c r="P124" s="25">
        <f t="shared" si="96"/>
        <v>821454.1946356626</v>
      </c>
      <c r="Q124" s="26">
        <f t="shared" ref="Q124:Q185" si="98">SUM(M124:P124)</f>
        <v>1285292.3533628159</v>
      </c>
      <c r="R124" s="27"/>
      <c r="S124" s="28"/>
      <c r="T124" s="55"/>
    </row>
    <row r="125" spans="1:20" ht="58.5" customHeight="1">
      <c r="A125" s="16" t="s">
        <v>272</v>
      </c>
      <c r="B125" s="16" t="s">
        <v>275</v>
      </c>
      <c r="C125" s="24" t="s">
        <v>211</v>
      </c>
      <c r="D125" s="137">
        <v>7050.2970511046933</v>
      </c>
      <c r="E125" s="133">
        <v>7050.2970511046933</v>
      </c>
      <c r="F125" s="133">
        <v>1937.47</v>
      </c>
      <c r="G125" s="174">
        <v>2303.65</v>
      </c>
      <c r="H125" s="141">
        <v>113.25</v>
      </c>
      <c r="I125" s="133">
        <v>56.11</v>
      </c>
      <c r="J125" s="141">
        <v>30.170999999999999</v>
      </c>
      <c r="K125" s="133">
        <v>110.095</v>
      </c>
      <c r="L125" s="132">
        <f t="shared" si="97"/>
        <v>309.62599999999998</v>
      </c>
      <c r="M125" s="25">
        <f t="shared" ref="M125:M186" si="99">(D125-F125)*H125</f>
        <v>579027.66353760648</v>
      </c>
      <c r="N125" s="25">
        <f t="shared" ref="N125:N186" si="100">(D125-F125)*I125</f>
        <v>286880.72583748435</v>
      </c>
      <c r="O125" s="25">
        <f t="shared" si="95"/>
        <v>143211.0881788797</v>
      </c>
      <c r="P125" s="25">
        <f t="shared" si="96"/>
        <v>522582.10709137126</v>
      </c>
      <c r="Q125" s="26">
        <f t="shared" si="98"/>
        <v>1531701.5846453418</v>
      </c>
      <c r="R125" s="27"/>
      <c r="S125" s="28"/>
      <c r="T125" s="55"/>
    </row>
    <row r="126" spans="1:20" ht="30.75" customHeight="1">
      <c r="A126" s="16" t="s">
        <v>272</v>
      </c>
      <c r="B126" s="16" t="s">
        <v>276</v>
      </c>
      <c r="C126" s="24" t="s">
        <v>211</v>
      </c>
      <c r="D126" s="137">
        <v>7047.9707171168084</v>
      </c>
      <c r="E126" s="133">
        <v>7047.9707171168084</v>
      </c>
      <c r="F126" s="133">
        <v>1937.47</v>
      </c>
      <c r="G126" s="174">
        <v>2303.65</v>
      </c>
      <c r="H126" s="141">
        <v>55.89</v>
      </c>
      <c r="I126" s="133">
        <v>28.009999999999998</v>
      </c>
      <c r="J126" s="141">
        <v>13.433</v>
      </c>
      <c r="K126" s="133">
        <v>49.018999999999998</v>
      </c>
      <c r="L126" s="132">
        <f t="shared" si="97"/>
        <v>146.352</v>
      </c>
      <c r="M126" s="25">
        <f t="shared" si="99"/>
        <v>285625.88507965842</v>
      </c>
      <c r="N126" s="25">
        <f t="shared" si="100"/>
        <v>143145.12508644178</v>
      </c>
      <c r="O126" s="25">
        <f t="shared" si="95"/>
        <v>63730.460193030092</v>
      </c>
      <c r="P126" s="25">
        <f t="shared" si="96"/>
        <v>232561.85723234885</v>
      </c>
      <c r="Q126" s="26">
        <f t="shared" si="98"/>
        <v>725063.32759147917</v>
      </c>
      <c r="R126" s="27"/>
      <c r="S126" s="28"/>
      <c r="T126" s="55"/>
    </row>
    <row r="127" spans="1:20" ht="30.75" customHeight="1">
      <c r="A127" s="16" t="s">
        <v>272</v>
      </c>
      <c r="B127" s="16" t="s">
        <v>277</v>
      </c>
      <c r="C127" s="24" t="s">
        <v>211</v>
      </c>
      <c r="D127" s="137">
        <v>7049.528934345888</v>
      </c>
      <c r="E127" s="133">
        <v>7049.528934345888</v>
      </c>
      <c r="F127" s="133">
        <v>1603.88</v>
      </c>
      <c r="G127" s="174">
        <v>1950</v>
      </c>
      <c r="H127" s="141">
        <v>7.62</v>
      </c>
      <c r="I127" s="133">
        <v>3.77</v>
      </c>
      <c r="J127" s="141">
        <v>1.9590000000000001</v>
      </c>
      <c r="K127" s="133">
        <v>7.149</v>
      </c>
      <c r="L127" s="132">
        <f t="shared" si="97"/>
        <v>20.498000000000001</v>
      </c>
      <c r="M127" s="25">
        <f t="shared" si="99"/>
        <v>41495.844879715667</v>
      </c>
      <c r="N127" s="25">
        <f t="shared" si="100"/>
        <v>20530.096482483998</v>
      </c>
      <c r="O127" s="25">
        <f t="shared" si="95"/>
        <v>9989.9771823835945</v>
      </c>
      <c r="P127" s="25">
        <f t="shared" si="96"/>
        <v>36456.532351638751</v>
      </c>
      <c r="Q127" s="26">
        <f t="shared" si="98"/>
        <v>108472.450896222</v>
      </c>
      <c r="R127" s="27"/>
      <c r="S127" s="28"/>
      <c r="T127" s="55"/>
    </row>
    <row r="128" spans="1:20" ht="56.25" customHeight="1">
      <c r="A128" s="16" t="s">
        <v>272</v>
      </c>
      <c r="B128" s="16" t="s">
        <v>278</v>
      </c>
      <c r="C128" s="24" t="s">
        <v>211</v>
      </c>
      <c r="D128" s="137">
        <v>7047.6935763155707</v>
      </c>
      <c r="E128" s="133">
        <v>7047.6935763155707</v>
      </c>
      <c r="F128" s="133">
        <v>1937.47</v>
      </c>
      <c r="G128" s="174">
        <v>2303.65</v>
      </c>
      <c r="H128" s="141">
        <v>2403.9900000000002</v>
      </c>
      <c r="I128" s="133">
        <v>1202.5999999999999</v>
      </c>
      <c r="J128" s="141">
        <v>570.09699999999998</v>
      </c>
      <c r="K128" s="133">
        <v>2080.3249999999998</v>
      </c>
      <c r="L128" s="132">
        <f t="shared" si="97"/>
        <v>6257.0119999999997</v>
      </c>
      <c r="M128" s="25">
        <f t="shared" si="99"/>
        <v>12284926.37522687</v>
      </c>
      <c r="N128" s="25">
        <f t="shared" si="100"/>
        <v>6145554.8728771042</v>
      </c>
      <c r="O128" s="25">
        <f t="shared" si="95"/>
        <v>2704565.0107267778</v>
      </c>
      <c r="P128" s="25">
        <f t="shared" si="96"/>
        <v>9869152.4528986886</v>
      </c>
      <c r="Q128" s="26">
        <f t="shared" si="98"/>
        <v>31004198.711729445</v>
      </c>
      <c r="R128" s="27"/>
      <c r="S128" s="28"/>
      <c r="T128" s="55"/>
    </row>
    <row r="129" spans="1:20" ht="42.75" customHeight="1">
      <c r="A129" s="16" t="s">
        <v>272</v>
      </c>
      <c r="B129" s="16" t="s">
        <v>279</v>
      </c>
      <c r="C129" s="24" t="s">
        <v>211</v>
      </c>
      <c r="D129" s="137">
        <v>7046.5137622334905</v>
      </c>
      <c r="E129" s="133">
        <v>7046.5137622334905</v>
      </c>
      <c r="F129" s="133">
        <v>1656.46</v>
      </c>
      <c r="G129" s="174">
        <v>1969.53</v>
      </c>
      <c r="H129" s="141">
        <v>2079.3599999999997</v>
      </c>
      <c r="I129" s="133">
        <v>988.43</v>
      </c>
      <c r="J129" s="141">
        <v>459.04399999999998</v>
      </c>
      <c r="K129" s="133">
        <v>1675.0820000000001</v>
      </c>
      <c r="L129" s="132">
        <f t="shared" si="97"/>
        <v>5201.9159999999993</v>
      </c>
      <c r="M129" s="25">
        <f t="shared" si="99"/>
        <v>11207862.191037828</v>
      </c>
      <c r="N129" s="25">
        <f t="shared" si="100"/>
        <v>5327690.8402044484</v>
      </c>
      <c r="O129" s="25">
        <f t="shared" si="95"/>
        <v>2330558.9341507102</v>
      </c>
      <c r="P129" s="25">
        <f t="shared" si="96"/>
        <v>8504364.1144096013</v>
      </c>
      <c r="Q129" s="26">
        <f t="shared" si="98"/>
        <v>27370476.079802588</v>
      </c>
      <c r="R129" s="27"/>
      <c r="S129" s="28"/>
      <c r="T129" s="55"/>
    </row>
    <row r="130" spans="1:20" ht="30.75" customHeight="1">
      <c r="A130" s="16" t="s">
        <v>272</v>
      </c>
      <c r="B130" s="16" t="s">
        <v>280</v>
      </c>
      <c r="C130" s="24" t="s">
        <v>212</v>
      </c>
      <c r="D130" s="137">
        <v>4950.1511258411283</v>
      </c>
      <c r="E130" s="133">
        <v>4950.1511258411283</v>
      </c>
      <c r="F130" s="133">
        <f t="shared" ref="F130" si="101">F123</f>
        <v>1937.47</v>
      </c>
      <c r="G130" s="174">
        <f>G123</f>
        <v>2303.65</v>
      </c>
      <c r="H130" s="141">
        <v>1358.88</v>
      </c>
      <c r="I130" s="133">
        <v>1251.0700000000002</v>
      </c>
      <c r="J130" s="141">
        <v>438.53300000000002</v>
      </c>
      <c r="K130" s="133">
        <v>1600.2380000000001</v>
      </c>
      <c r="L130" s="132">
        <f t="shared" si="97"/>
        <v>4648.7210000000005</v>
      </c>
      <c r="M130" s="25">
        <f t="shared" si="99"/>
        <v>4093872.1282829926</v>
      </c>
      <c r="N130" s="25">
        <f t="shared" si="100"/>
        <v>3769074.9761060607</v>
      </c>
      <c r="O130" s="25">
        <f t="shared" si="95"/>
        <v>1160578.0782184876</v>
      </c>
      <c r="P130" s="25">
        <f t="shared" si="96"/>
        <v>4235031.6686137551</v>
      </c>
      <c r="Q130" s="26">
        <f t="shared" si="98"/>
        <v>13258556.851221297</v>
      </c>
      <c r="R130" s="27"/>
      <c r="S130" s="28"/>
      <c r="T130" s="55"/>
    </row>
    <row r="131" spans="1:20" s="33" customFormat="1" ht="30.75" customHeight="1">
      <c r="A131" s="49" t="s">
        <v>131</v>
      </c>
      <c r="B131" s="49"/>
      <c r="C131" s="49" t="s">
        <v>236</v>
      </c>
      <c r="D131" s="171"/>
      <c r="E131" s="172"/>
      <c r="F131" s="172"/>
      <c r="G131" s="173"/>
      <c r="H131" s="136">
        <f t="shared" ref="H131:K131" si="102">SUM(H132:H133)</f>
        <v>4628.5600000000004</v>
      </c>
      <c r="I131" s="131">
        <f t="shared" si="102"/>
        <v>2521.1289999999999</v>
      </c>
      <c r="J131" s="136">
        <f t="shared" si="102"/>
        <v>670.99</v>
      </c>
      <c r="K131" s="131">
        <f t="shared" si="102"/>
        <v>4052.8500000000004</v>
      </c>
      <c r="L131" s="132">
        <f t="shared" si="97"/>
        <v>11873.529</v>
      </c>
      <c r="M131" s="53">
        <f t="shared" ref="M131:P131" si="103">SUM(M132:M133)</f>
        <v>23863441.642376292</v>
      </c>
      <c r="N131" s="53">
        <f t="shared" si="103"/>
        <v>12994344.121303657</v>
      </c>
      <c r="O131" s="53">
        <f t="shared" si="103"/>
        <v>3291448.7399087874</v>
      </c>
      <c r="P131" s="53">
        <f t="shared" si="103"/>
        <v>19505531.921082936</v>
      </c>
      <c r="Q131" s="26">
        <f t="shared" si="98"/>
        <v>59654766.424671672</v>
      </c>
      <c r="R131" s="54">
        <v>8085682.0442333324</v>
      </c>
      <c r="S131" s="28">
        <f>P131/3</f>
        <v>6501843.9736943124</v>
      </c>
      <c r="T131" s="55">
        <f t="shared" ref="T131:T185" si="104">Q131+R131-S131</f>
        <v>61238604.495210692</v>
      </c>
    </row>
    <row r="132" spans="1:20" ht="30.75" customHeight="1">
      <c r="A132" s="16" t="s">
        <v>31</v>
      </c>
      <c r="B132" s="16" t="s">
        <v>281</v>
      </c>
      <c r="C132" s="24" t="s">
        <v>211</v>
      </c>
      <c r="D132" s="137">
        <v>6545.9497531522375</v>
      </c>
      <c r="E132" s="133">
        <v>6545.9497531522375</v>
      </c>
      <c r="F132" s="133">
        <v>1948</v>
      </c>
      <c r="G132" s="174">
        <v>2316.17</v>
      </c>
      <c r="H132" s="141">
        <v>3314.8</v>
      </c>
      <c r="I132" s="133">
        <v>1807.4850000000001</v>
      </c>
      <c r="J132" s="141">
        <v>440.3</v>
      </c>
      <c r="K132" s="133">
        <v>2850.38</v>
      </c>
      <c r="L132" s="132">
        <f t="shared" si="97"/>
        <v>8412.9650000000001</v>
      </c>
      <c r="M132" s="25">
        <f t="shared" si="99"/>
        <v>15241283.841749037</v>
      </c>
      <c r="N132" s="25">
        <f t="shared" si="100"/>
        <v>8310725.2095763721</v>
      </c>
      <c r="O132" s="25">
        <f>(E132-G132)*J132</f>
        <v>1862372.0253129301</v>
      </c>
      <c r="P132" s="25">
        <f>(E132-G132)*K132</f>
        <v>12056479.612790074</v>
      </c>
      <c r="Q132" s="26">
        <f t="shared" si="98"/>
        <v>37470860.689428419</v>
      </c>
      <c r="R132" s="27"/>
      <c r="S132" s="28"/>
      <c r="T132" s="55"/>
    </row>
    <row r="133" spans="1:20" ht="30.75" customHeight="1">
      <c r="A133" s="16" t="s">
        <v>31</v>
      </c>
      <c r="B133" s="16" t="s">
        <v>282</v>
      </c>
      <c r="C133" s="24" t="s">
        <v>211</v>
      </c>
      <c r="D133" s="137">
        <v>8510.9626420558216</v>
      </c>
      <c r="E133" s="133">
        <v>8510.9626420558216</v>
      </c>
      <c r="F133" s="133">
        <v>1948</v>
      </c>
      <c r="G133" s="174">
        <v>2316.17</v>
      </c>
      <c r="H133" s="141">
        <v>1313.76</v>
      </c>
      <c r="I133" s="133">
        <v>713.64400000000001</v>
      </c>
      <c r="J133" s="141">
        <v>230.69</v>
      </c>
      <c r="K133" s="133">
        <v>1202.47</v>
      </c>
      <c r="L133" s="132">
        <f t="shared" si="97"/>
        <v>3460.5640000000003</v>
      </c>
      <c r="M133" s="25">
        <f t="shared" si="99"/>
        <v>8622157.8006272558</v>
      </c>
      <c r="N133" s="25">
        <f t="shared" si="100"/>
        <v>4683618.911727285</v>
      </c>
      <c r="O133" s="25">
        <f>(E133-G133)*J133</f>
        <v>1429076.7145958575</v>
      </c>
      <c r="P133" s="25">
        <f>(E133-G133)*K133</f>
        <v>7449052.3082928639</v>
      </c>
      <c r="Q133" s="26">
        <f t="shared" si="98"/>
        <v>22183905.735243261</v>
      </c>
      <c r="R133" s="27"/>
      <c r="S133" s="28"/>
      <c r="T133" s="55"/>
    </row>
    <row r="134" spans="1:20" s="33" customFormat="1" ht="30.75" customHeight="1">
      <c r="A134" s="49" t="s">
        <v>130</v>
      </c>
      <c r="B134" s="49"/>
      <c r="C134" s="49" t="s">
        <v>236</v>
      </c>
      <c r="D134" s="171"/>
      <c r="E134" s="172"/>
      <c r="F134" s="172"/>
      <c r="G134" s="173"/>
      <c r="H134" s="136">
        <f t="shared" ref="H134:I134" si="105">SUM(H135:H136)</f>
        <v>246.36700000000002</v>
      </c>
      <c r="I134" s="131">
        <f t="shared" si="105"/>
        <v>147.048</v>
      </c>
      <c r="J134" s="136">
        <f t="shared" ref="J134:K134" si="106">SUM(J135:J136)</f>
        <v>55.3</v>
      </c>
      <c r="K134" s="131">
        <f t="shared" si="106"/>
        <v>224.28</v>
      </c>
      <c r="L134" s="132">
        <f t="shared" si="97"/>
        <v>672.995</v>
      </c>
      <c r="M134" s="53">
        <f t="shared" ref="M134:N134" si="107">SUM(M135:M136)</f>
        <v>1401556.7016567062</v>
      </c>
      <c r="N134" s="53">
        <f t="shared" si="107"/>
        <v>836015.54912309058</v>
      </c>
      <c r="O134" s="53">
        <f>SUM(O135:O136)</f>
        <v>293416.69953515555</v>
      </c>
      <c r="P134" s="53">
        <f>SUM(P135:P136)</f>
        <v>1192658.1989408981</v>
      </c>
      <c r="Q134" s="26">
        <f t="shared" si="98"/>
        <v>3723647.1492558504</v>
      </c>
      <c r="R134" s="54">
        <v>541636.20000000007</v>
      </c>
      <c r="S134" s="28">
        <f>P134/3</f>
        <v>397552.73298029933</v>
      </c>
      <c r="T134" s="55">
        <f t="shared" si="104"/>
        <v>3867730.6162755513</v>
      </c>
    </row>
    <row r="135" spans="1:20" ht="30.75" customHeight="1">
      <c r="A135" s="16" t="s">
        <v>31</v>
      </c>
      <c r="B135" s="16" t="s">
        <v>283</v>
      </c>
      <c r="C135" s="24" t="s">
        <v>211</v>
      </c>
      <c r="D135" s="137">
        <v>7567.954475290011</v>
      </c>
      <c r="E135" s="133">
        <v>7567.954475290011</v>
      </c>
      <c r="F135" s="133">
        <v>1948</v>
      </c>
      <c r="G135" s="174">
        <v>2316.17</v>
      </c>
      <c r="H135" s="141">
        <v>75.662999999999997</v>
      </c>
      <c r="I135" s="133">
        <v>50.442</v>
      </c>
      <c r="J135" s="141">
        <v>25.22</v>
      </c>
      <c r="K135" s="133">
        <v>75.66</v>
      </c>
      <c r="L135" s="132">
        <f t="shared" si="97"/>
        <v>226.98499999999999</v>
      </c>
      <c r="M135" s="25">
        <f t="shared" si="99"/>
        <v>425222.61546386807</v>
      </c>
      <c r="N135" s="25">
        <f t="shared" si="100"/>
        <v>283481.74364257872</v>
      </c>
      <c r="O135" s="25">
        <f>(E135-G135)*J135</f>
        <v>132450.00446681408</v>
      </c>
      <c r="P135" s="25">
        <f>(E135-G135)*K135</f>
        <v>397350.0134004422</v>
      </c>
      <c r="Q135" s="26">
        <f t="shared" si="98"/>
        <v>1238504.376973703</v>
      </c>
      <c r="R135" s="27"/>
      <c r="S135" s="28"/>
      <c r="T135" s="55"/>
    </row>
    <row r="136" spans="1:20" ht="30.75" customHeight="1">
      <c r="A136" s="16" t="s">
        <v>31</v>
      </c>
      <c r="B136" s="16" t="s">
        <v>284</v>
      </c>
      <c r="C136" s="24" t="s">
        <v>211</v>
      </c>
      <c r="D136" s="137">
        <v>7667.4564051975231</v>
      </c>
      <c r="E136" s="133">
        <v>7667.4564051975231</v>
      </c>
      <c r="F136" s="133">
        <v>1948</v>
      </c>
      <c r="G136" s="174">
        <v>2316.17</v>
      </c>
      <c r="H136" s="141">
        <v>170.70400000000001</v>
      </c>
      <c r="I136" s="133">
        <v>96.605999999999995</v>
      </c>
      <c r="J136" s="141">
        <v>30.08</v>
      </c>
      <c r="K136" s="133">
        <v>148.62</v>
      </c>
      <c r="L136" s="132">
        <f t="shared" si="97"/>
        <v>446.01</v>
      </c>
      <c r="M136" s="25">
        <f t="shared" si="99"/>
        <v>976334.08619283803</v>
      </c>
      <c r="N136" s="25">
        <f t="shared" si="100"/>
        <v>552533.80548051186</v>
      </c>
      <c r="O136" s="25">
        <f>(E136-G136)*J136</f>
        <v>160966.69506834148</v>
      </c>
      <c r="P136" s="25">
        <f>(E136-G136)*K136</f>
        <v>795308.18554045586</v>
      </c>
      <c r="Q136" s="26">
        <f t="shared" si="98"/>
        <v>2485142.7722821468</v>
      </c>
      <c r="R136" s="27"/>
      <c r="S136" s="28"/>
      <c r="T136" s="55"/>
    </row>
    <row r="137" spans="1:20" s="33" customFormat="1" ht="30.75" customHeight="1">
      <c r="A137" s="49" t="s">
        <v>129</v>
      </c>
      <c r="B137" s="49"/>
      <c r="C137" s="49" t="s">
        <v>236</v>
      </c>
      <c r="D137" s="171"/>
      <c r="E137" s="172"/>
      <c r="F137" s="172"/>
      <c r="G137" s="173"/>
      <c r="H137" s="136">
        <f t="shared" ref="H137:I137" si="108">SUM(H138)</f>
        <v>430.77099999999996</v>
      </c>
      <c r="I137" s="131">
        <f t="shared" si="108"/>
        <v>167.65800000000002</v>
      </c>
      <c r="J137" s="136">
        <f t="shared" ref="J137:K137" si="109">SUM(J138)</f>
        <v>33.304000000000002</v>
      </c>
      <c r="K137" s="131">
        <f t="shared" si="109"/>
        <v>339.53100000000001</v>
      </c>
      <c r="L137" s="132">
        <f t="shared" si="97"/>
        <v>971.2639999999999</v>
      </c>
      <c r="M137" s="53">
        <f t="shared" ref="M137:N137" si="110">SUM(M138)</f>
        <v>985327.47504285828</v>
      </c>
      <c r="N137" s="53">
        <f t="shared" si="110"/>
        <v>383493.86056799453</v>
      </c>
      <c r="O137" s="53">
        <f>SUM(O138)</f>
        <v>66254.90960229616</v>
      </c>
      <c r="P137" s="53">
        <f t="shared" ref="P137" si="111">SUM(P138)</f>
        <v>675462.27817010612</v>
      </c>
      <c r="Q137" s="26">
        <f t="shared" si="98"/>
        <v>2110538.5233832551</v>
      </c>
      <c r="R137" s="54">
        <v>234325.05611000003</v>
      </c>
      <c r="S137" s="28">
        <f>P137/3</f>
        <v>225154.0927233687</v>
      </c>
      <c r="T137" s="55">
        <f t="shared" si="104"/>
        <v>2119709.4867698867</v>
      </c>
    </row>
    <row r="138" spans="1:20" ht="30.75" customHeight="1">
      <c r="A138" s="16" t="s">
        <v>272</v>
      </c>
      <c r="B138" s="16" t="s">
        <v>285</v>
      </c>
      <c r="C138" s="24" t="s">
        <v>211</v>
      </c>
      <c r="D138" s="137">
        <v>4314.3579582721641</v>
      </c>
      <c r="E138" s="133">
        <v>4314.3579582721641</v>
      </c>
      <c r="F138" s="133">
        <v>2027</v>
      </c>
      <c r="G138" s="174">
        <v>2324.96</v>
      </c>
      <c r="H138" s="141">
        <v>430.77099999999996</v>
      </c>
      <c r="I138" s="133">
        <v>167.65800000000002</v>
      </c>
      <c r="J138" s="141">
        <v>33.304000000000002</v>
      </c>
      <c r="K138" s="133">
        <v>339.53100000000001</v>
      </c>
      <c r="L138" s="132">
        <f t="shared" si="97"/>
        <v>971.2639999999999</v>
      </c>
      <c r="M138" s="25">
        <f t="shared" si="99"/>
        <v>985327.47504285828</v>
      </c>
      <c r="N138" s="25">
        <f t="shared" si="100"/>
        <v>383493.86056799453</v>
      </c>
      <c r="O138" s="25">
        <f>(E138-G138)*J138</f>
        <v>66254.90960229616</v>
      </c>
      <c r="P138" s="25">
        <f>(E138-G138)*K138</f>
        <v>675462.27817010612</v>
      </c>
      <c r="Q138" s="26">
        <f t="shared" si="98"/>
        <v>2110538.5233832551</v>
      </c>
      <c r="R138" s="27"/>
      <c r="S138" s="28"/>
      <c r="T138" s="55"/>
    </row>
    <row r="139" spans="1:20" s="33" customFormat="1" ht="30.75" customHeight="1">
      <c r="A139" s="49" t="s">
        <v>126</v>
      </c>
      <c r="B139" s="49"/>
      <c r="C139" s="49" t="s">
        <v>236</v>
      </c>
      <c r="D139" s="171"/>
      <c r="E139" s="172"/>
      <c r="F139" s="172"/>
      <c r="G139" s="173"/>
      <c r="H139" s="136">
        <f t="shared" ref="H139:I139" si="112">SUM(H140:H144)</f>
        <v>1144.828</v>
      </c>
      <c r="I139" s="131">
        <f t="shared" si="112"/>
        <v>562.23900000000003</v>
      </c>
      <c r="J139" s="136">
        <f t="shared" ref="J139:K139" si="113">SUM(J140:J144)</f>
        <v>190.05100000000002</v>
      </c>
      <c r="K139" s="131">
        <f t="shared" si="113"/>
        <v>1140.3209999999999</v>
      </c>
      <c r="L139" s="132">
        <f t="shared" si="97"/>
        <v>3037.4389999999999</v>
      </c>
      <c r="M139" s="53">
        <f t="shared" ref="M139:O139" si="114">SUM(M140:M144)</f>
        <v>4554603.723932486</v>
      </c>
      <c r="N139" s="53">
        <f t="shared" si="114"/>
        <v>2217738.8348334222</v>
      </c>
      <c r="O139" s="53">
        <f t="shared" si="114"/>
        <v>670714.59437297983</v>
      </c>
      <c r="P139" s="53">
        <f>SUM(P140:P144)</f>
        <v>4024398.5889991345</v>
      </c>
      <c r="Q139" s="26">
        <f t="shared" si="98"/>
        <v>11467455.742138024</v>
      </c>
      <c r="R139" s="54">
        <v>2070473.9742400001</v>
      </c>
      <c r="S139" s="28">
        <f>P139/3</f>
        <v>1341466.1963330449</v>
      </c>
      <c r="T139" s="55">
        <f t="shared" si="104"/>
        <v>12196463.520044979</v>
      </c>
    </row>
    <row r="140" spans="1:20" ht="30.75" customHeight="1">
      <c r="A140" s="16" t="s">
        <v>107</v>
      </c>
      <c r="B140" s="16" t="s">
        <v>125</v>
      </c>
      <c r="C140" s="24" t="s">
        <v>211</v>
      </c>
      <c r="D140" s="137">
        <v>10722.986255458613</v>
      </c>
      <c r="E140" s="133">
        <v>10722.986255458613</v>
      </c>
      <c r="F140" s="133">
        <v>2000.36</v>
      </c>
      <c r="G140" s="174">
        <v>2400</v>
      </c>
      <c r="H140" s="141">
        <v>100.357</v>
      </c>
      <c r="I140" s="133">
        <v>45.617999999999995</v>
      </c>
      <c r="J140" s="141">
        <v>15.973000000000001</v>
      </c>
      <c r="K140" s="133">
        <v>95.85</v>
      </c>
      <c r="L140" s="132">
        <f t="shared" si="97"/>
        <v>257.798</v>
      </c>
      <c r="M140" s="25">
        <f t="shared" si="99"/>
        <v>875376.60311905993</v>
      </c>
      <c r="N140" s="25">
        <f t="shared" si="100"/>
        <v>397908.76452151092</v>
      </c>
      <c r="O140" s="25">
        <f>(E140-G140)*J140</f>
        <v>132943.05945844043</v>
      </c>
      <c r="P140" s="25">
        <f>(E140-G140)*K140</f>
        <v>797758.23258570791</v>
      </c>
      <c r="Q140" s="26">
        <f t="shared" si="98"/>
        <v>2203986.6596847191</v>
      </c>
      <c r="R140" s="27"/>
      <c r="S140" s="28"/>
      <c r="T140" s="55"/>
    </row>
    <row r="141" spans="1:20" ht="30.75" customHeight="1">
      <c r="A141" s="16" t="s">
        <v>107</v>
      </c>
      <c r="B141" s="16" t="s">
        <v>128</v>
      </c>
      <c r="C141" s="24" t="s">
        <v>211</v>
      </c>
      <c r="D141" s="137">
        <v>13357.291264752748</v>
      </c>
      <c r="E141" s="133">
        <v>13357.291264752748</v>
      </c>
      <c r="F141" s="133">
        <v>2250.41</v>
      </c>
      <c r="G141" s="174">
        <v>2675.74</v>
      </c>
      <c r="H141" s="141">
        <v>40.634999999999998</v>
      </c>
      <c r="I141" s="133">
        <v>20.099</v>
      </c>
      <c r="J141" s="141">
        <v>6.7720000000000002</v>
      </c>
      <c r="K141" s="133">
        <v>40.634999999999998</v>
      </c>
      <c r="L141" s="132">
        <f t="shared" si="97"/>
        <v>108.14099999999999</v>
      </c>
      <c r="M141" s="25">
        <f t="shared" si="99"/>
        <v>451328.12019322789</v>
      </c>
      <c r="N141" s="25">
        <f t="shared" si="100"/>
        <v>223237.2065402655</v>
      </c>
      <c r="O141" s="25">
        <f>(E141-G141)*J141</f>
        <v>72335.465164905618</v>
      </c>
      <c r="P141" s="25">
        <f>(E141-G141)*K141</f>
        <v>434044.83564322791</v>
      </c>
      <c r="Q141" s="26">
        <f t="shared" si="98"/>
        <v>1180945.6275416268</v>
      </c>
      <c r="R141" s="27"/>
      <c r="S141" s="28"/>
      <c r="T141" s="55"/>
    </row>
    <row r="142" spans="1:20" ht="30.75" customHeight="1">
      <c r="A142" s="16" t="s">
        <v>107</v>
      </c>
      <c r="B142" s="16" t="s">
        <v>8</v>
      </c>
      <c r="C142" s="24" t="s">
        <v>211</v>
      </c>
      <c r="D142" s="137">
        <v>11941.676685796156</v>
      </c>
      <c r="E142" s="133">
        <v>11941.676685796156</v>
      </c>
      <c r="F142" s="133">
        <v>2358.4</v>
      </c>
      <c r="G142" s="174">
        <v>2804.14</v>
      </c>
      <c r="H142" s="141">
        <v>98.175000000000011</v>
      </c>
      <c r="I142" s="133">
        <v>48.558999999999997</v>
      </c>
      <c r="J142" s="141">
        <v>16.363</v>
      </c>
      <c r="K142" s="133">
        <v>98.174999999999997</v>
      </c>
      <c r="L142" s="132">
        <f t="shared" si="97"/>
        <v>261.27199999999999</v>
      </c>
      <c r="M142" s="25">
        <f t="shared" si="99"/>
        <v>940838.18862803769</v>
      </c>
      <c r="N142" s="25">
        <f t="shared" si="100"/>
        <v>465354.33258557552</v>
      </c>
      <c r="O142" s="25">
        <f>(E142-G142)*J142</f>
        <v>149517.51278968251</v>
      </c>
      <c r="P142" s="25">
        <f>(E142-G142)*K142</f>
        <v>897077.66412803764</v>
      </c>
      <c r="Q142" s="26">
        <f t="shared" si="98"/>
        <v>2452787.6981313331</v>
      </c>
      <c r="R142" s="27"/>
      <c r="S142" s="28"/>
      <c r="T142" s="55"/>
    </row>
    <row r="143" spans="1:20" ht="30.75" customHeight="1">
      <c r="A143" s="16" t="s">
        <v>107</v>
      </c>
      <c r="B143" s="16" t="s">
        <v>127</v>
      </c>
      <c r="C143" s="24" t="s">
        <v>211</v>
      </c>
      <c r="D143" s="137">
        <v>4847.3674843482386</v>
      </c>
      <c r="E143" s="133">
        <v>4847.3674843482386</v>
      </c>
      <c r="F143" s="133">
        <v>2250.41</v>
      </c>
      <c r="G143" s="174">
        <v>2675.74</v>
      </c>
      <c r="H143" s="141">
        <v>595.11899999999991</v>
      </c>
      <c r="I143" s="133">
        <v>294.36099999999999</v>
      </c>
      <c r="J143" s="141">
        <v>99.186000000000007</v>
      </c>
      <c r="K143" s="133">
        <v>595.11900000000003</v>
      </c>
      <c r="L143" s="132">
        <f t="shared" si="97"/>
        <v>1583.7849999999999</v>
      </c>
      <c r="M143" s="25">
        <f t="shared" si="99"/>
        <v>1545498.7411278393</v>
      </c>
      <c r="N143" s="25">
        <f t="shared" si="100"/>
        <v>764443.00205023191</v>
      </c>
      <c r="O143" s="25">
        <f>(E143-G143)*J143</f>
        <v>215395.04366256442</v>
      </c>
      <c r="P143" s="25">
        <f>(E143-G143)*K143</f>
        <v>1292376.7768578397</v>
      </c>
      <c r="Q143" s="26">
        <f t="shared" si="98"/>
        <v>3817713.5636984752</v>
      </c>
      <c r="R143" s="27"/>
      <c r="S143" s="28"/>
      <c r="T143" s="55"/>
    </row>
    <row r="144" spans="1:20" ht="30.75" customHeight="1">
      <c r="A144" s="16" t="s">
        <v>107</v>
      </c>
      <c r="B144" s="16" t="s">
        <v>135</v>
      </c>
      <c r="C144" s="24" t="s">
        <v>211</v>
      </c>
      <c r="D144" s="137">
        <v>4746.3606329073727</v>
      </c>
      <c r="E144" s="133">
        <v>4746.3606329073727</v>
      </c>
      <c r="F144" s="133">
        <v>2358.4</v>
      </c>
      <c r="G144" s="174">
        <v>2804.14</v>
      </c>
      <c r="H144" s="141">
        <v>310.54199999999997</v>
      </c>
      <c r="I144" s="133">
        <v>153.602</v>
      </c>
      <c r="J144" s="141">
        <v>51.756999999999998</v>
      </c>
      <c r="K144" s="133">
        <v>310.54199999999997</v>
      </c>
      <c r="L144" s="132">
        <f t="shared" si="97"/>
        <v>826.44299999999998</v>
      </c>
      <c r="M144" s="25">
        <f t="shared" si="99"/>
        <v>741562.0708643212</v>
      </c>
      <c r="N144" s="25">
        <f t="shared" si="100"/>
        <v>366795.52913583827</v>
      </c>
      <c r="O144" s="25">
        <f>(E144-G144)*J144</f>
        <v>100523.51329738689</v>
      </c>
      <c r="P144" s="25">
        <f>(E144-G144)*K144</f>
        <v>603141.07978432137</v>
      </c>
      <c r="Q144" s="26">
        <f t="shared" si="98"/>
        <v>1812022.1930818676</v>
      </c>
      <c r="R144" s="27"/>
      <c r="S144" s="28"/>
      <c r="T144" s="55"/>
    </row>
    <row r="145" spans="1:20" s="33" customFormat="1" ht="30.75" customHeight="1">
      <c r="A145" s="49" t="s">
        <v>124</v>
      </c>
      <c r="B145" s="49"/>
      <c r="C145" s="49" t="s">
        <v>236</v>
      </c>
      <c r="D145" s="171"/>
      <c r="E145" s="172"/>
      <c r="F145" s="172"/>
      <c r="G145" s="173"/>
      <c r="H145" s="136">
        <f t="shared" ref="H145:K145" si="115">SUM(H146)</f>
        <v>3227.8180000000002</v>
      </c>
      <c r="I145" s="131">
        <f t="shared" si="115"/>
        <v>1936.317</v>
      </c>
      <c r="J145" s="136">
        <f t="shared" si="115"/>
        <v>596.6</v>
      </c>
      <c r="K145" s="131">
        <f t="shared" si="115"/>
        <v>2812.5</v>
      </c>
      <c r="L145" s="132">
        <f t="shared" si="97"/>
        <v>8573.2350000000006</v>
      </c>
      <c r="M145" s="53">
        <f t="shared" ref="M145:N145" si="116">SUM(M146)</f>
        <v>20682044.268109098</v>
      </c>
      <c r="N145" s="53">
        <f t="shared" si="116"/>
        <v>12406831.460476458</v>
      </c>
      <c r="O145" s="53">
        <f>SUM(O146)</f>
        <v>3603027.3919032272</v>
      </c>
      <c r="P145" s="53">
        <f>SUM(P146)</f>
        <v>16985441.736050665</v>
      </c>
      <c r="Q145" s="26">
        <f t="shared" si="98"/>
        <v>53677344.856539451</v>
      </c>
      <c r="R145" s="54">
        <v>8531118.75</v>
      </c>
      <c r="S145" s="28">
        <f>P145/3</f>
        <v>5661813.9120168881</v>
      </c>
      <c r="T145" s="55">
        <f t="shared" si="104"/>
        <v>56546649.69452256</v>
      </c>
    </row>
    <row r="146" spans="1:20" ht="30.75" customHeight="1">
      <c r="A146" s="16" t="s">
        <v>31</v>
      </c>
      <c r="B146" s="16" t="s">
        <v>259</v>
      </c>
      <c r="C146" s="24" t="s">
        <v>211</v>
      </c>
      <c r="D146" s="137">
        <v>8355.4381728180142</v>
      </c>
      <c r="E146" s="133">
        <v>8355.4381728180142</v>
      </c>
      <c r="F146" s="133">
        <v>1948</v>
      </c>
      <c r="G146" s="174">
        <v>2316.17</v>
      </c>
      <c r="H146" s="141">
        <v>3227.8180000000002</v>
      </c>
      <c r="I146" s="133">
        <v>1936.317</v>
      </c>
      <c r="J146" s="141">
        <v>596.6</v>
      </c>
      <c r="K146" s="133">
        <v>2812.5</v>
      </c>
      <c r="L146" s="132">
        <f t="shared" si="97"/>
        <v>8573.2350000000006</v>
      </c>
      <c r="M146" s="25">
        <f t="shared" si="99"/>
        <v>20682044.268109098</v>
      </c>
      <c r="N146" s="25">
        <f t="shared" si="100"/>
        <v>12406831.460476458</v>
      </c>
      <c r="O146" s="25">
        <f>(E146-G146)*J146</f>
        <v>3603027.3919032272</v>
      </c>
      <c r="P146" s="25">
        <f>(E146-G146)*K146</f>
        <v>16985441.736050665</v>
      </c>
      <c r="Q146" s="26">
        <f t="shared" si="98"/>
        <v>53677344.856539451</v>
      </c>
      <c r="R146" s="27"/>
      <c r="S146" s="28"/>
      <c r="T146" s="55"/>
    </row>
    <row r="147" spans="1:20" s="33" customFormat="1" ht="30.75" customHeight="1">
      <c r="A147" s="49" t="s">
        <v>123</v>
      </c>
      <c r="B147" s="49"/>
      <c r="C147" s="49" t="s">
        <v>236</v>
      </c>
      <c r="D147" s="171"/>
      <c r="E147" s="172"/>
      <c r="F147" s="172"/>
      <c r="G147" s="173"/>
      <c r="H147" s="136">
        <f>SUM(H148:H149)</f>
        <v>243.804</v>
      </c>
      <c r="I147" s="131">
        <f t="shared" ref="I147" si="117">SUM(I148:I149)</f>
        <v>120.63800000000001</v>
      </c>
      <c r="J147" s="136">
        <f t="shared" ref="J147:K147" si="118">SUM(J148:J149)</f>
        <v>16</v>
      </c>
      <c r="K147" s="131">
        <f t="shared" si="118"/>
        <v>194</v>
      </c>
      <c r="L147" s="132">
        <f t="shared" si="97"/>
        <v>574.44200000000001</v>
      </c>
      <c r="M147" s="53">
        <f t="shared" ref="M147:P147" si="119">SUM(M148:M150)</f>
        <v>540864.38667615014</v>
      </c>
      <c r="N147" s="53">
        <f t="shared" si="119"/>
        <v>267186.75714979472</v>
      </c>
      <c r="O147" s="53">
        <f t="shared" si="119"/>
        <v>29400.69310842931</v>
      </c>
      <c r="P147" s="53">
        <f t="shared" si="119"/>
        <v>361347.61147252592</v>
      </c>
      <c r="Q147" s="26">
        <f t="shared" si="98"/>
        <v>1198799.4484069</v>
      </c>
      <c r="R147" s="54">
        <v>157642.46000000005</v>
      </c>
      <c r="S147" s="28">
        <f>P147/3</f>
        <v>120449.2038241753</v>
      </c>
      <c r="T147" s="55">
        <f t="shared" si="104"/>
        <v>1235992.7045827247</v>
      </c>
    </row>
    <row r="148" spans="1:20" ht="30.75" customHeight="1">
      <c r="A148" s="16" t="s">
        <v>55</v>
      </c>
      <c r="B148" s="16" t="s">
        <v>54</v>
      </c>
      <c r="C148" s="24" t="s">
        <v>211</v>
      </c>
      <c r="D148" s="137">
        <v>3963.7013669947728</v>
      </c>
      <c r="E148" s="133">
        <v>3963.7013669947728</v>
      </c>
      <c r="F148" s="133">
        <v>1737.7</v>
      </c>
      <c r="G148" s="174">
        <v>2080</v>
      </c>
      <c r="H148" s="141">
        <v>225.529</v>
      </c>
      <c r="I148" s="133">
        <v>107.37</v>
      </c>
      <c r="J148" s="141">
        <v>12</v>
      </c>
      <c r="K148" s="133">
        <v>174</v>
      </c>
      <c r="L148" s="132">
        <f t="shared" si="97"/>
        <v>518.899</v>
      </c>
      <c r="M148" s="25">
        <f t="shared" si="99"/>
        <v>502027.86229696416</v>
      </c>
      <c r="N148" s="25">
        <f t="shared" si="100"/>
        <v>239005.76677422877</v>
      </c>
      <c r="O148" s="25">
        <f>(E148-G148)*J148</f>
        <v>22604.416403937274</v>
      </c>
      <c r="P148" s="25">
        <f>(E148-G148)*K148</f>
        <v>327764.03785709047</v>
      </c>
      <c r="Q148" s="26">
        <f t="shared" si="98"/>
        <v>1091402.0833322206</v>
      </c>
      <c r="R148" s="27"/>
      <c r="S148" s="28"/>
      <c r="T148" s="55"/>
    </row>
    <row r="149" spans="1:20" ht="30.75" customHeight="1">
      <c r="A149" s="16" t="s">
        <v>55</v>
      </c>
      <c r="B149" s="16" t="s">
        <v>54</v>
      </c>
      <c r="C149" s="24" t="s">
        <v>212</v>
      </c>
      <c r="D149" s="137">
        <v>3890.371309684198</v>
      </c>
      <c r="E149" s="133">
        <v>3890.371309684198</v>
      </c>
      <c r="F149" s="133">
        <v>1737.7</v>
      </c>
      <c r="G149" s="174">
        <v>2080</v>
      </c>
      <c r="H149" s="141">
        <v>18.274999999999999</v>
      </c>
      <c r="I149" s="133">
        <v>13.268000000000001</v>
      </c>
      <c r="J149" s="141">
        <v>4</v>
      </c>
      <c r="K149" s="133">
        <v>20</v>
      </c>
      <c r="L149" s="132">
        <f t="shared" si="97"/>
        <v>55.542999999999999</v>
      </c>
      <c r="M149" s="25">
        <f t="shared" si="99"/>
        <v>39340.06818447871</v>
      </c>
      <c r="N149" s="25">
        <f t="shared" si="100"/>
        <v>28561.642936889937</v>
      </c>
      <c r="O149" s="25">
        <f>(E149-G149)*J149</f>
        <v>7241.4852387367919</v>
      </c>
      <c r="P149" s="25">
        <f>(E149-G149)*K149</f>
        <v>36207.426193683961</v>
      </c>
      <c r="Q149" s="26">
        <f t="shared" si="98"/>
        <v>111350.62255378939</v>
      </c>
      <c r="R149" s="27"/>
      <c r="S149" s="28"/>
      <c r="T149" s="55"/>
    </row>
    <row r="150" spans="1:20" s="32" customFormat="1" ht="30.75" customHeight="1">
      <c r="A150" s="16" t="s">
        <v>55</v>
      </c>
      <c r="B150" s="16" t="s">
        <v>54</v>
      </c>
      <c r="C150" s="24" t="s">
        <v>13</v>
      </c>
      <c r="D150" s="137">
        <v>59.635959425004671</v>
      </c>
      <c r="E150" s="137">
        <v>59.635959425004671</v>
      </c>
      <c r="F150" s="133">
        <v>61.44</v>
      </c>
      <c r="G150" s="133">
        <v>68.099999999999994</v>
      </c>
      <c r="H150" s="141">
        <v>279.12</v>
      </c>
      <c r="I150" s="133">
        <v>211</v>
      </c>
      <c r="J150" s="141">
        <v>52.6</v>
      </c>
      <c r="K150" s="133">
        <v>310</v>
      </c>
      <c r="L150" s="132">
        <f t="shared" si="97"/>
        <v>852.72</v>
      </c>
      <c r="M150" s="25">
        <f t="shared" si="99"/>
        <v>-503.54380529269554</v>
      </c>
      <c r="N150" s="25">
        <f t="shared" si="100"/>
        <v>-380.6525613240139</v>
      </c>
      <c r="O150" s="25">
        <f>(E150-G150)*J150</f>
        <v>-445.20853424475399</v>
      </c>
      <c r="P150" s="25">
        <f>(E150-G150)*K150</f>
        <v>-2623.8525782485503</v>
      </c>
      <c r="Q150" s="26">
        <f t="shared" si="98"/>
        <v>-3953.2574791100137</v>
      </c>
      <c r="R150" s="27"/>
      <c r="S150" s="28"/>
      <c r="T150" s="55"/>
    </row>
    <row r="151" spans="1:20" s="33" customFormat="1" ht="30.75" customHeight="1">
      <c r="A151" s="49" t="s">
        <v>122</v>
      </c>
      <c r="B151" s="49"/>
      <c r="C151" s="49" t="s">
        <v>236</v>
      </c>
      <c r="D151" s="171"/>
      <c r="E151" s="172"/>
      <c r="F151" s="172"/>
      <c r="G151" s="173"/>
      <c r="H151" s="136">
        <f t="shared" ref="H151:I151" si="120">SUM(H152)</f>
        <v>5692.3739999999998</v>
      </c>
      <c r="I151" s="131">
        <f t="shared" si="120"/>
        <v>2515.982</v>
      </c>
      <c r="J151" s="136">
        <f t="shared" ref="J151:K151" si="121">SUM(J152)</f>
        <v>1022.7910000000001</v>
      </c>
      <c r="K151" s="131">
        <f t="shared" si="121"/>
        <v>4348.6620000000003</v>
      </c>
      <c r="L151" s="132">
        <f t="shared" si="97"/>
        <v>13579.808999999999</v>
      </c>
      <c r="M151" s="53">
        <f t="shared" ref="M151:P151" si="122">SUM(M152)</f>
        <v>35163037.675870731</v>
      </c>
      <c r="N151" s="53">
        <f t="shared" si="122"/>
        <v>15541770.420884609</v>
      </c>
      <c r="O151" s="53">
        <f t="shared" si="122"/>
        <v>6006103.3164294772</v>
      </c>
      <c r="P151" s="53">
        <f t="shared" si="122"/>
        <v>25536510.646095678</v>
      </c>
      <c r="Q151" s="26">
        <f t="shared" si="98"/>
        <v>82247422.0592805</v>
      </c>
      <c r="R151" s="54">
        <v>9358291.6329199988</v>
      </c>
      <c r="S151" s="28">
        <f>P151/3</f>
        <v>8512170.2153652254</v>
      </c>
      <c r="T151" s="55">
        <f t="shared" si="104"/>
        <v>83093543.476835266</v>
      </c>
    </row>
    <row r="152" spans="1:20" ht="30.75" customHeight="1">
      <c r="A152" s="16" t="s">
        <v>121</v>
      </c>
      <c r="B152" s="16" t="s">
        <v>120</v>
      </c>
      <c r="C152" s="24" t="s">
        <v>211</v>
      </c>
      <c r="D152" s="137">
        <v>7705.5984462705255</v>
      </c>
      <c r="E152" s="133">
        <v>7705.5984462705255</v>
      </c>
      <c r="F152" s="133">
        <v>1528.38</v>
      </c>
      <c r="G152" s="174">
        <v>1833.33</v>
      </c>
      <c r="H152" s="141">
        <v>5692.3739999999998</v>
      </c>
      <c r="I152" s="133">
        <v>2515.982</v>
      </c>
      <c r="J152" s="141">
        <v>1022.7910000000001</v>
      </c>
      <c r="K152" s="133">
        <v>4348.6620000000003</v>
      </c>
      <c r="L152" s="132">
        <f t="shared" si="97"/>
        <v>13579.808999999999</v>
      </c>
      <c r="M152" s="25">
        <f t="shared" si="99"/>
        <v>35163037.675870731</v>
      </c>
      <c r="N152" s="25">
        <f t="shared" si="100"/>
        <v>15541770.420884609</v>
      </c>
      <c r="O152" s="25">
        <f>(E152-G152)*J152</f>
        <v>6006103.3164294772</v>
      </c>
      <c r="P152" s="25">
        <f>(E152-G152)*K152</f>
        <v>25536510.646095678</v>
      </c>
      <c r="Q152" s="26">
        <f t="shared" si="98"/>
        <v>82247422.0592805</v>
      </c>
      <c r="R152" s="27"/>
      <c r="S152" s="28"/>
      <c r="T152" s="55"/>
    </row>
    <row r="153" spans="1:20" s="33" customFormat="1" ht="30.75" customHeight="1">
      <c r="A153" s="49" t="s">
        <v>119</v>
      </c>
      <c r="B153" s="49"/>
      <c r="C153" s="49" t="s">
        <v>236</v>
      </c>
      <c r="D153" s="171"/>
      <c r="E153" s="172"/>
      <c r="F153" s="172"/>
      <c r="G153" s="173"/>
      <c r="H153" s="136">
        <f t="shared" ref="H153:K153" si="123">SUM(H154)</f>
        <v>3887.1790000000001</v>
      </c>
      <c r="I153" s="131">
        <f t="shared" si="123"/>
        <v>1965.1770000000001</v>
      </c>
      <c r="J153" s="136">
        <f t="shared" si="123"/>
        <v>313.68</v>
      </c>
      <c r="K153" s="131">
        <f t="shared" si="123"/>
        <v>3463.17</v>
      </c>
      <c r="L153" s="132">
        <f t="shared" si="97"/>
        <v>9629.2060000000001</v>
      </c>
      <c r="M153" s="53">
        <f t="shared" ref="M153:N153" si="124">SUM(M154)</f>
        <v>20029852.768982895</v>
      </c>
      <c r="N153" s="53">
        <f t="shared" si="124"/>
        <v>10126162.436818963</v>
      </c>
      <c r="O153" s="53">
        <f>SUM(O154)</f>
        <v>1477009.0752076418</v>
      </c>
      <c r="P153" s="53">
        <f>SUM(P154)</f>
        <v>16306852.585395465</v>
      </c>
      <c r="Q153" s="26">
        <f t="shared" si="98"/>
        <v>47939876.866404966</v>
      </c>
      <c r="R153" s="54">
        <v>6489160.9631000003</v>
      </c>
      <c r="S153" s="28">
        <f>P153/3</f>
        <v>5435617.5284651546</v>
      </c>
      <c r="T153" s="55">
        <f t="shared" si="104"/>
        <v>48993420.301039815</v>
      </c>
    </row>
    <row r="154" spans="1:20" ht="30.75" customHeight="1">
      <c r="A154" s="16" t="s">
        <v>118</v>
      </c>
      <c r="B154" s="16" t="s">
        <v>117</v>
      </c>
      <c r="C154" s="24" t="s">
        <v>211</v>
      </c>
      <c r="D154" s="137">
        <v>7502.7991813556555</v>
      </c>
      <c r="E154" s="133">
        <v>7502.7991813556555</v>
      </c>
      <c r="F154" s="133">
        <v>2350</v>
      </c>
      <c r="G154" s="174">
        <v>2794.15</v>
      </c>
      <c r="H154" s="141">
        <v>3887.1790000000001</v>
      </c>
      <c r="I154" s="133">
        <v>1965.1770000000001</v>
      </c>
      <c r="J154" s="141">
        <v>313.68</v>
      </c>
      <c r="K154" s="133">
        <v>3463.17</v>
      </c>
      <c r="L154" s="132">
        <f t="shared" si="97"/>
        <v>9629.2060000000001</v>
      </c>
      <c r="M154" s="25">
        <f t="shared" si="99"/>
        <v>20029852.768982895</v>
      </c>
      <c r="N154" s="25">
        <f t="shared" si="100"/>
        <v>10126162.436818963</v>
      </c>
      <c r="O154" s="25">
        <f>(E154-G154)*J154</f>
        <v>1477009.0752076418</v>
      </c>
      <c r="P154" s="25">
        <f>(E154-G154)*K154</f>
        <v>16306852.585395465</v>
      </c>
      <c r="Q154" s="26">
        <f t="shared" si="98"/>
        <v>47939876.866404966</v>
      </c>
      <c r="R154" s="27"/>
      <c r="S154" s="28"/>
      <c r="T154" s="55"/>
    </row>
    <row r="155" spans="1:20" s="33" customFormat="1" ht="30.75" customHeight="1">
      <c r="A155" s="49" t="s">
        <v>116</v>
      </c>
      <c r="B155" s="49"/>
      <c r="C155" s="49" t="s">
        <v>236</v>
      </c>
      <c r="D155" s="171"/>
      <c r="E155" s="172"/>
      <c r="F155" s="172"/>
      <c r="G155" s="173"/>
      <c r="H155" s="136">
        <f>SUM(H156:H168)</f>
        <v>22708.603999999999</v>
      </c>
      <c r="I155" s="131">
        <f>SUM(I156:I168)</f>
        <v>9231.4249999999993</v>
      </c>
      <c r="J155" s="136">
        <f>SUM(J156:J168)</f>
        <v>4524.5099999999993</v>
      </c>
      <c r="K155" s="131">
        <f>SUM(K156:K168)</f>
        <v>18183.066999999995</v>
      </c>
      <c r="L155" s="132">
        <f t="shared" si="97"/>
        <v>54647.605999999992</v>
      </c>
      <c r="M155" s="53">
        <f>SUM(M156:M168)</f>
        <v>121112799.2654056</v>
      </c>
      <c r="N155" s="53">
        <f>SUM(N156:N168)</f>
        <v>56188835.690341607</v>
      </c>
      <c r="O155" s="53">
        <f>SUM(O156:O168)</f>
        <v>19190835.069006167</v>
      </c>
      <c r="P155" s="53">
        <f>SUM(P156:P168)</f>
        <v>88631563.057272851</v>
      </c>
      <c r="Q155" s="26">
        <f t="shared" si="98"/>
        <v>285124033.08202624</v>
      </c>
      <c r="R155" s="54">
        <v>35563692.806846663</v>
      </c>
      <c r="S155" s="28">
        <f>P155/3</f>
        <v>29543854.352424283</v>
      </c>
      <c r="T155" s="55">
        <f t="shared" si="104"/>
        <v>291143871.53644866</v>
      </c>
    </row>
    <row r="156" spans="1:20" ht="30.75" customHeight="1">
      <c r="A156" s="16" t="s">
        <v>243</v>
      </c>
      <c r="B156" s="16" t="s">
        <v>244</v>
      </c>
      <c r="C156" s="24" t="s">
        <v>211</v>
      </c>
      <c r="D156" s="137">
        <v>12494.013864706925</v>
      </c>
      <c r="E156" s="133">
        <v>12494.013864706925</v>
      </c>
      <c r="F156" s="133">
        <v>2034.04</v>
      </c>
      <c r="G156" s="174">
        <v>2418.4699999999998</v>
      </c>
      <c r="H156" s="141">
        <v>5506.16</v>
      </c>
      <c r="I156" s="133">
        <v>2957.5720000000001</v>
      </c>
      <c r="J156" s="141">
        <v>706.19100000000003</v>
      </c>
      <c r="K156" s="133">
        <v>4391.1319999999996</v>
      </c>
      <c r="L156" s="132">
        <f t="shared" si="97"/>
        <v>13561.055</v>
      </c>
      <c r="M156" s="25">
        <f t="shared" si="99"/>
        <v>57594289.694894679</v>
      </c>
      <c r="N156" s="25">
        <f t="shared" si="100"/>
        <v>30936125.822988991</v>
      </c>
      <c r="O156" s="25">
        <f t="shared" ref="O156:O168" si="125">(E156-G156)*J156</f>
        <v>7115258.3973612487</v>
      </c>
      <c r="P156" s="25">
        <f t="shared" ref="P156:P168" si="126">(E156-G156)*K156</f>
        <v>44243043.081718251</v>
      </c>
      <c r="Q156" s="26">
        <f t="shared" si="98"/>
        <v>139888716.99696317</v>
      </c>
      <c r="R156" s="27"/>
      <c r="S156" s="28"/>
      <c r="T156" s="55"/>
    </row>
    <row r="157" spans="1:20" ht="30.75" customHeight="1">
      <c r="A157" s="16" t="s">
        <v>243</v>
      </c>
      <c r="B157" s="16" t="s">
        <v>245</v>
      </c>
      <c r="C157" s="24" t="s">
        <v>211</v>
      </c>
      <c r="D157" s="137">
        <v>21391.37743351582</v>
      </c>
      <c r="E157" s="133">
        <v>21391.37743351582</v>
      </c>
      <c r="F157" s="133">
        <v>2034.04</v>
      </c>
      <c r="G157" s="174">
        <v>2418.4699999999998</v>
      </c>
      <c r="H157" s="141">
        <v>220.75900000000001</v>
      </c>
      <c r="I157" s="133">
        <v>144.10300000000001</v>
      </c>
      <c r="J157" s="141">
        <v>72.42</v>
      </c>
      <c r="K157" s="133">
        <v>214.78399999999999</v>
      </c>
      <c r="L157" s="132">
        <f t="shared" si="97"/>
        <v>652.06600000000003</v>
      </c>
      <c r="M157" s="25">
        <f t="shared" si="99"/>
        <v>4273306.4544855189</v>
      </c>
      <c r="N157" s="25">
        <f t="shared" si="100"/>
        <v>2789450.3961819303</v>
      </c>
      <c r="O157" s="25">
        <f t="shared" si="125"/>
        <v>1374017.9563352156</v>
      </c>
      <c r="P157" s="25">
        <f t="shared" si="126"/>
        <v>4075076.9502002615</v>
      </c>
      <c r="Q157" s="26">
        <f t="shared" si="98"/>
        <v>12511851.757202925</v>
      </c>
      <c r="R157" s="27"/>
      <c r="S157" s="28"/>
      <c r="T157" s="55"/>
    </row>
    <row r="158" spans="1:20" ht="30.75" customHeight="1">
      <c r="A158" s="16" t="s">
        <v>246</v>
      </c>
      <c r="B158" s="16" t="s">
        <v>247</v>
      </c>
      <c r="C158" s="24" t="s">
        <v>211</v>
      </c>
      <c r="D158" s="137">
        <v>8673.1744493295682</v>
      </c>
      <c r="E158" s="133">
        <v>8673.1744493295682</v>
      </c>
      <c r="F158" s="133">
        <v>1964.5</v>
      </c>
      <c r="G158" s="174">
        <v>2335.79</v>
      </c>
      <c r="H158" s="141">
        <v>4061.2860000000001</v>
      </c>
      <c r="I158" s="133">
        <v>1352.0630000000001</v>
      </c>
      <c r="J158" s="141">
        <v>419.399</v>
      </c>
      <c r="K158" s="133">
        <v>2622.0329999999999</v>
      </c>
      <c r="L158" s="132">
        <f t="shared" si="97"/>
        <v>8454.7810000000009</v>
      </c>
      <c r="M158" s="25">
        <f t="shared" si="99"/>
        <v>27245845.619619884</v>
      </c>
      <c r="N158" s="25">
        <f t="shared" si="100"/>
        <v>9070550.5019838847</v>
      </c>
      <c r="O158" s="25">
        <f t="shared" si="125"/>
        <v>2657892.7006643717</v>
      </c>
      <c r="P158" s="25">
        <f t="shared" si="126"/>
        <v>16616831.159828955</v>
      </c>
      <c r="Q158" s="26">
        <f t="shared" si="98"/>
        <v>55591119.982097097</v>
      </c>
      <c r="R158" s="27"/>
      <c r="S158" s="28"/>
      <c r="T158" s="55"/>
    </row>
    <row r="159" spans="1:20" ht="30.75" customHeight="1">
      <c r="A159" s="16" t="s">
        <v>246</v>
      </c>
      <c r="B159" s="16" t="s">
        <v>248</v>
      </c>
      <c r="C159" s="24" t="s">
        <v>211</v>
      </c>
      <c r="D159" s="137">
        <v>8835.3101802999645</v>
      </c>
      <c r="E159" s="133">
        <v>8835.3101802999645</v>
      </c>
      <c r="F159" s="133">
        <v>2200</v>
      </c>
      <c r="G159" s="174">
        <v>2615.8000000000002</v>
      </c>
      <c r="H159" s="141">
        <v>941.92100000000005</v>
      </c>
      <c r="I159" s="133">
        <v>457.322</v>
      </c>
      <c r="J159" s="141">
        <v>74.337000000000003</v>
      </c>
      <c r="K159" s="133">
        <v>482.65499999999997</v>
      </c>
      <c r="L159" s="132">
        <f t="shared" si="97"/>
        <v>1956.2349999999999</v>
      </c>
      <c r="M159" s="25">
        <f t="shared" si="99"/>
        <v>6249938.0003383234</v>
      </c>
      <c r="N159" s="25">
        <f t="shared" si="100"/>
        <v>3034473.3222751403</v>
      </c>
      <c r="O159" s="25">
        <f t="shared" si="125"/>
        <v>462339.72827295848</v>
      </c>
      <c r="P159" s="25">
        <f t="shared" si="126"/>
        <v>3001877.6860726792</v>
      </c>
      <c r="Q159" s="26">
        <f t="shared" si="98"/>
        <v>12748628.7369591</v>
      </c>
      <c r="R159" s="27"/>
      <c r="S159" s="28"/>
      <c r="T159" s="55"/>
    </row>
    <row r="160" spans="1:20" ht="30.75" customHeight="1">
      <c r="A160" s="16" t="s">
        <v>246</v>
      </c>
      <c r="B160" s="16" t="s">
        <v>249</v>
      </c>
      <c r="C160" s="24" t="s">
        <v>211</v>
      </c>
      <c r="D160" s="137">
        <v>8358.6375776587611</v>
      </c>
      <c r="E160" s="133">
        <v>8358.6375776587611</v>
      </c>
      <c r="F160" s="133">
        <v>1964.5</v>
      </c>
      <c r="G160" s="174">
        <v>2335.79</v>
      </c>
      <c r="H160" s="141">
        <v>372.47299999999996</v>
      </c>
      <c r="I160" s="133">
        <v>123.143</v>
      </c>
      <c r="J160" s="141">
        <v>136.62299999999999</v>
      </c>
      <c r="K160" s="133">
        <v>369.47399999999999</v>
      </c>
      <c r="L160" s="132">
        <f t="shared" si="97"/>
        <v>1001.713</v>
      </c>
      <c r="M160" s="25">
        <f t="shared" si="99"/>
        <v>2381643.6059632916</v>
      </c>
      <c r="N160" s="25">
        <f t="shared" si="100"/>
        <v>787393.28372563282</v>
      </c>
      <c r="O160" s="25">
        <f t="shared" si="125"/>
        <v>822859.50460247288</v>
      </c>
      <c r="P160" s="25">
        <f t="shared" si="126"/>
        <v>2225285.5859078933</v>
      </c>
      <c r="Q160" s="26">
        <f t="shared" si="98"/>
        <v>6217181.9801992904</v>
      </c>
      <c r="R160" s="27"/>
      <c r="S160" s="28"/>
      <c r="T160" s="55"/>
    </row>
    <row r="161" spans="1:20" ht="64.5" customHeight="1">
      <c r="A161" s="16" t="s">
        <v>246</v>
      </c>
      <c r="B161" s="16" t="s">
        <v>250</v>
      </c>
      <c r="C161" s="24" t="s">
        <v>211</v>
      </c>
      <c r="D161" s="137">
        <v>4548.2873147440741</v>
      </c>
      <c r="E161" s="133">
        <v>4548.2873147440741</v>
      </c>
      <c r="F161" s="133">
        <v>1964.5</v>
      </c>
      <c r="G161" s="174">
        <v>2335.79</v>
      </c>
      <c r="H161" s="141">
        <v>4753.3389999999999</v>
      </c>
      <c r="I161" s="133">
        <v>1588.05</v>
      </c>
      <c r="J161" s="141">
        <v>1583.866</v>
      </c>
      <c r="K161" s="133">
        <v>4684.2299999999996</v>
      </c>
      <c r="L161" s="132">
        <f t="shared" si="97"/>
        <v>12609.485000000001</v>
      </c>
      <c r="M161" s="25">
        <f t="shared" si="99"/>
        <v>12281617.010878282</v>
      </c>
      <c r="N161" s="25">
        <f t="shared" si="100"/>
        <v>4103183.4451793269</v>
      </c>
      <c r="O161" s="25">
        <f t="shared" si="125"/>
        <v>3504299.2719144379</v>
      </c>
      <c r="P161" s="25">
        <f t="shared" si="126"/>
        <v>10363846.296643633</v>
      </c>
      <c r="Q161" s="26">
        <f t="shared" si="98"/>
        <v>30252946.024615679</v>
      </c>
      <c r="R161" s="27"/>
      <c r="S161" s="28"/>
      <c r="T161" s="55"/>
    </row>
    <row r="162" spans="1:20" ht="30.75" customHeight="1">
      <c r="A162" s="16" t="s">
        <v>246</v>
      </c>
      <c r="B162" s="16" t="s">
        <v>251</v>
      </c>
      <c r="C162" s="24" t="s">
        <v>211</v>
      </c>
      <c r="D162" s="137">
        <v>2164.0561023424452</v>
      </c>
      <c r="E162" s="133">
        <v>2164.0561023424452</v>
      </c>
      <c r="F162" s="133">
        <v>1363.97</v>
      </c>
      <c r="G162" s="174">
        <v>1635</v>
      </c>
      <c r="H162" s="141">
        <v>5036.3050000000003</v>
      </c>
      <c r="I162" s="133">
        <v>1713.9269999999999</v>
      </c>
      <c r="J162" s="141">
        <v>749.38400000000001</v>
      </c>
      <c r="K162" s="133">
        <v>3639.48</v>
      </c>
      <c r="L162" s="132">
        <f t="shared" si="97"/>
        <v>11139.096</v>
      </c>
      <c r="M162" s="25">
        <f t="shared" si="99"/>
        <v>4029477.6376577686</v>
      </c>
      <c r="N162" s="25">
        <f t="shared" si="100"/>
        <v>1371289.1731294801</v>
      </c>
      <c r="O162" s="25">
        <f t="shared" si="125"/>
        <v>396466.17819779098</v>
      </c>
      <c r="P162" s="25">
        <f t="shared" si="126"/>
        <v>1925489.1033532827</v>
      </c>
      <c r="Q162" s="26">
        <f t="shared" si="98"/>
        <v>7722722.0923383217</v>
      </c>
      <c r="R162" s="27"/>
      <c r="S162" s="28"/>
      <c r="T162" s="55"/>
    </row>
    <row r="163" spans="1:20" ht="30.75" customHeight="1">
      <c r="A163" s="16" t="s">
        <v>246</v>
      </c>
      <c r="B163" s="16" t="s">
        <v>252</v>
      </c>
      <c r="C163" s="24" t="s">
        <v>211</v>
      </c>
      <c r="D163" s="137">
        <v>17877.038090960788</v>
      </c>
      <c r="E163" s="133">
        <v>17877.038090960788</v>
      </c>
      <c r="F163" s="133">
        <v>1801.74</v>
      </c>
      <c r="G163" s="174">
        <v>2142.27</v>
      </c>
      <c r="H163" s="141">
        <v>180.77500000000001</v>
      </c>
      <c r="I163" s="133">
        <v>66.09</v>
      </c>
      <c r="J163" s="141">
        <v>35.637999999999998</v>
      </c>
      <c r="K163" s="133">
        <v>176.19900000000001</v>
      </c>
      <c r="L163" s="132">
        <f t="shared" si="97"/>
        <v>458.702</v>
      </c>
      <c r="M163" s="25">
        <f t="shared" si="99"/>
        <v>2906012.0123934369</v>
      </c>
      <c r="N163" s="25">
        <f t="shared" si="100"/>
        <v>1062416.4508315986</v>
      </c>
      <c r="O163" s="25">
        <f t="shared" si="125"/>
        <v>560755.66522566054</v>
      </c>
      <c r="P163" s="25">
        <f t="shared" si="126"/>
        <v>2772450.4028592003</v>
      </c>
      <c r="Q163" s="26">
        <f t="shared" si="98"/>
        <v>7301634.5313098971</v>
      </c>
      <c r="R163" s="27"/>
      <c r="S163" s="28"/>
      <c r="T163" s="55"/>
    </row>
    <row r="164" spans="1:20" ht="30.75" customHeight="1">
      <c r="A164" s="16" t="s">
        <v>246</v>
      </c>
      <c r="B164" s="16" t="s">
        <v>253</v>
      </c>
      <c r="C164" s="24" t="s">
        <v>211</v>
      </c>
      <c r="D164" s="137">
        <v>3462.794201320472</v>
      </c>
      <c r="E164" s="133">
        <v>3462.794201320472</v>
      </c>
      <c r="F164" s="133">
        <v>1937.47</v>
      </c>
      <c r="G164" s="174">
        <v>2303.65</v>
      </c>
      <c r="H164" s="141">
        <v>569.86799999999994</v>
      </c>
      <c r="I164" s="133">
        <v>189.95599999999999</v>
      </c>
      <c r="J164" s="141">
        <v>189.95599999999999</v>
      </c>
      <c r="K164" s="133">
        <v>569.86800000000005</v>
      </c>
      <c r="L164" s="132">
        <f t="shared" si="97"/>
        <v>1519.6480000000001</v>
      </c>
      <c r="M164" s="25">
        <f t="shared" si="99"/>
        <v>869233.45195809461</v>
      </c>
      <c r="N164" s="25">
        <f t="shared" si="100"/>
        <v>289744.48398603156</v>
      </c>
      <c r="O164" s="25">
        <f t="shared" si="125"/>
        <v>220186.39590603154</v>
      </c>
      <c r="P164" s="25">
        <f t="shared" si="126"/>
        <v>660559.18771809479</v>
      </c>
      <c r="Q164" s="26">
        <f t="shared" si="98"/>
        <v>2039723.5195682526</v>
      </c>
      <c r="R164" s="27"/>
      <c r="S164" s="28"/>
      <c r="T164" s="55"/>
    </row>
    <row r="165" spans="1:20" ht="30.75" customHeight="1">
      <c r="A165" s="16" t="s">
        <v>246</v>
      </c>
      <c r="B165" s="16" t="s">
        <v>254</v>
      </c>
      <c r="C165" s="24" t="s">
        <v>211</v>
      </c>
      <c r="D165" s="137">
        <v>3621.0837288565172</v>
      </c>
      <c r="E165" s="133">
        <v>3621.0837288565172</v>
      </c>
      <c r="F165" s="133">
        <v>1937.47</v>
      </c>
      <c r="G165" s="174">
        <v>2303.65</v>
      </c>
      <c r="H165" s="141">
        <v>685.94200000000001</v>
      </c>
      <c r="I165" s="133">
        <v>228.71600000000001</v>
      </c>
      <c r="J165" s="141">
        <v>228.03899999999999</v>
      </c>
      <c r="K165" s="133">
        <v>684.11699999999996</v>
      </c>
      <c r="L165" s="132">
        <f t="shared" si="97"/>
        <v>1826.8140000000001</v>
      </c>
      <c r="M165" s="25">
        <f t="shared" si="99"/>
        <v>1154861.3683992971</v>
      </c>
      <c r="N165" s="25">
        <f t="shared" si="100"/>
        <v>385069.39760914718</v>
      </c>
      <c r="O165" s="25">
        <f t="shared" si="125"/>
        <v>300426.27009471128</v>
      </c>
      <c r="P165" s="25">
        <f t="shared" si="126"/>
        <v>901278.81028413388</v>
      </c>
      <c r="Q165" s="26">
        <f t="shared" si="98"/>
        <v>2741635.8463872895</v>
      </c>
      <c r="R165" s="27"/>
      <c r="S165" s="28"/>
      <c r="T165" s="55"/>
    </row>
    <row r="166" spans="1:20" ht="30.75" customHeight="1">
      <c r="A166" s="16" t="s">
        <v>246</v>
      </c>
      <c r="B166" s="16" t="s">
        <v>247</v>
      </c>
      <c r="C166" s="24" t="s">
        <v>256</v>
      </c>
      <c r="D166" s="137">
        <v>8419.364931396929</v>
      </c>
      <c r="E166" s="133">
        <v>8419.364931396929</v>
      </c>
      <c r="F166" s="133">
        <v>1964.5</v>
      </c>
      <c r="G166" s="174">
        <v>2335.79</v>
      </c>
      <c r="H166" s="141">
        <f>170.729+37.213</f>
        <v>207.94200000000001</v>
      </c>
      <c r="I166" s="133">
        <v>239.774</v>
      </c>
      <c r="J166" s="141">
        <v>210.27500000000001</v>
      </c>
      <c r="K166" s="133">
        <v>198.291</v>
      </c>
      <c r="L166" s="132">
        <f t="shared" si="97"/>
        <v>856.28199999999993</v>
      </c>
      <c r="M166" s="25">
        <f t="shared" si="99"/>
        <v>1342237.5235645403</v>
      </c>
      <c r="N166" s="25">
        <f t="shared" si="100"/>
        <v>1547708.7840607672</v>
      </c>
      <c r="O166" s="25">
        <f t="shared" si="125"/>
        <v>1279223.7186994893</v>
      </c>
      <c r="P166" s="25">
        <f t="shared" si="126"/>
        <v>1206318.1567216285</v>
      </c>
      <c r="Q166" s="26">
        <f t="shared" si="98"/>
        <v>5375488.1830464257</v>
      </c>
      <c r="R166" s="27"/>
      <c r="S166" s="28"/>
      <c r="T166" s="55"/>
    </row>
    <row r="167" spans="1:20" ht="30.75" customHeight="1">
      <c r="A167" s="16" t="s">
        <v>246</v>
      </c>
      <c r="B167" s="16" t="s">
        <v>248</v>
      </c>
      <c r="C167" s="24" t="s">
        <v>256</v>
      </c>
      <c r="D167" s="137">
        <v>8507.3194873736829</v>
      </c>
      <c r="E167" s="133">
        <v>8507.3194873736829</v>
      </c>
      <c r="F167" s="133">
        <v>2200</v>
      </c>
      <c r="G167" s="174">
        <v>2615.8000000000002</v>
      </c>
      <c r="H167" s="141">
        <f>83.455+18.261</f>
        <v>101.71599999999999</v>
      </c>
      <c r="I167" s="133">
        <v>108.596</v>
      </c>
      <c r="J167" s="141">
        <v>70.980999999999995</v>
      </c>
      <c r="K167" s="133">
        <v>91.9</v>
      </c>
      <c r="L167" s="132">
        <f t="shared" si="97"/>
        <v>373.19299999999998</v>
      </c>
      <c r="M167" s="25">
        <f t="shared" si="99"/>
        <v>641555.30897770147</v>
      </c>
      <c r="N167" s="25">
        <f t="shared" si="100"/>
        <v>684949.66705083253</v>
      </c>
      <c r="O167" s="25">
        <f t="shared" si="125"/>
        <v>418185.94473327132</v>
      </c>
      <c r="P167" s="25">
        <f t="shared" si="126"/>
        <v>541430.64088964148</v>
      </c>
      <c r="Q167" s="26">
        <f t="shared" si="98"/>
        <v>2286121.5616514469</v>
      </c>
      <c r="R167" s="27"/>
      <c r="S167" s="28"/>
      <c r="T167" s="55"/>
    </row>
    <row r="168" spans="1:20" ht="30.75" customHeight="1">
      <c r="A168" s="16" t="s">
        <v>246</v>
      </c>
      <c r="B168" s="16" t="s">
        <v>255</v>
      </c>
      <c r="C168" s="24" t="s">
        <v>256</v>
      </c>
      <c r="D168" s="137">
        <v>4000.804176884667</v>
      </c>
      <c r="E168" s="133">
        <v>4000.804176884667</v>
      </c>
      <c r="F168" s="133">
        <v>1964.5</v>
      </c>
      <c r="G168" s="174">
        <v>2335.79</v>
      </c>
      <c r="H168" s="141">
        <v>70.117999999999995</v>
      </c>
      <c r="I168" s="133">
        <v>62.113000000000007</v>
      </c>
      <c r="J168" s="141">
        <v>47.401000000000003</v>
      </c>
      <c r="K168" s="133">
        <v>58.904000000000003</v>
      </c>
      <c r="L168" s="132">
        <f t="shared" si="97"/>
        <v>238.536</v>
      </c>
      <c r="M168" s="25">
        <f t="shared" si="99"/>
        <v>142781.57627479907</v>
      </c>
      <c r="N168" s="25">
        <f t="shared" si="100"/>
        <v>126480.96133883733</v>
      </c>
      <c r="O168" s="25">
        <f t="shared" si="125"/>
        <v>78923.336998510102</v>
      </c>
      <c r="P168" s="25">
        <f t="shared" si="126"/>
        <v>98075.995075214436</v>
      </c>
      <c r="Q168" s="26">
        <f t="shared" si="98"/>
        <v>446261.86968736094</v>
      </c>
      <c r="R168" s="27"/>
      <c r="S168" s="28"/>
      <c r="T168" s="55"/>
    </row>
    <row r="169" spans="1:20" s="33" customFormat="1" ht="30.75" customHeight="1">
      <c r="A169" s="49" t="s">
        <v>115</v>
      </c>
      <c r="B169" s="49"/>
      <c r="C169" s="49" t="s">
        <v>236</v>
      </c>
      <c r="D169" s="171"/>
      <c r="E169" s="172"/>
      <c r="F169" s="172"/>
      <c r="G169" s="173"/>
      <c r="H169" s="136">
        <f t="shared" ref="H169:I169" si="127">H170</f>
        <v>543.55799999999999</v>
      </c>
      <c r="I169" s="131">
        <f t="shared" si="127"/>
        <v>181.18600000000001</v>
      </c>
      <c r="J169" s="136">
        <f t="shared" ref="J169" si="128">J170</f>
        <v>174.61199999999999</v>
      </c>
      <c r="K169" s="131">
        <f t="shared" ref="K169" si="129">K170</f>
        <v>523.83600000000001</v>
      </c>
      <c r="L169" s="132">
        <f t="shared" si="97"/>
        <v>1423.192</v>
      </c>
      <c r="M169" s="53">
        <f t="shared" ref="M169:O169" si="130">M170</f>
        <v>6261513.8281559208</v>
      </c>
      <c r="N169" s="53">
        <f t="shared" si="130"/>
        <v>2087171.2760519737</v>
      </c>
      <c r="O169" s="53">
        <f t="shared" si="130"/>
        <v>1958737.2278470539</v>
      </c>
      <c r="P169" s="53">
        <f>P170</f>
        <v>5876211.6835411619</v>
      </c>
      <c r="Q169" s="26">
        <f t="shared" si="98"/>
        <v>16183634.01559611</v>
      </c>
      <c r="R169" s="54">
        <v>2215988.66916</v>
      </c>
      <c r="S169" s="28">
        <f>P169/3</f>
        <v>1958737.2278470539</v>
      </c>
      <c r="T169" s="55">
        <f t="shared" si="104"/>
        <v>16440885.456909057</v>
      </c>
    </row>
    <row r="170" spans="1:20" ht="30.75" customHeight="1">
      <c r="A170" s="16" t="s">
        <v>79</v>
      </c>
      <c r="B170" s="16" t="s">
        <v>239</v>
      </c>
      <c r="C170" s="24" t="s">
        <v>211</v>
      </c>
      <c r="D170" s="137">
        <v>13067.655303455971</v>
      </c>
      <c r="E170" s="133">
        <v>13067.655303455971</v>
      </c>
      <c r="F170" s="133">
        <v>1548.16</v>
      </c>
      <c r="G170" s="174">
        <v>1850</v>
      </c>
      <c r="H170" s="141">
        <v>543.55799999999999</v>
      </c>
      <c r="I170" s="133">
        <v>181.18600000000001</v>
      </c>
      <c r="J170" s="141">
        <v>174.61199999999999</v>
      </c>
      <c r="K170" s="133">
        <v>523.83600000000001</v>
      </c>
      <c r="L170" s="132">
        <f t="shared" si="97"/>
        <v>1423.192</v>
      </c>
      <c r="M170" s="25">
        <f t="shared" si="99"/>
        <v>6261513.8281559208</v>
      </c>
      <c r="N170" s="25">
        <f t="shared" si="100"/>
        <v>2087171.2760519737</v>
      </c>
      <c r="O170" s="25">
        <f>(E170-G170)*J170</f>
        <v>1958737.2278470539</v>
      </c>
      <c r="P170" s="25">
        <f>(E170-G170)*K170</f>
        <v>5876211.6835411619</v>
      </c>
      <c r="Q170" s="26">
        <f t="shared" si="98"/>
        <v>16183634.01559611</v>
      </c>
      <c r="R170" s="27"/>
      <c r="S170" s="28"/>
      <c r="T170" s="55"/>
    </row>
    <row r="171" spans="1:20" s="33" customFormat="1" ht="30.75" customHeight="1">
      <c r="A171" s="49" t="s">
        <v>113</v>
      </c>
      <c r="B171" s="49"/>
      <c r="C171" s="49" t="s">
        <v>236</v>
      </c>
      <c r="D171" s="171"/>
      <c r="E171" s="172"/>
      <c r="F171" s="172"/>
      <c r="G171" s="173"/>
      <c r="H171" s="136">
        <f>SUM(H172:H175)</f>
        <v>8059.9539999999997</v>
      </c>
      <c r="I171" s="131">
        <f t="shared" ref="I171" si="131">SUM(I172:I175)</f>
        <v>4689.1570000000002</v>
      </c>
      <c r="J171" s="136">
        <f t="shared" ref="J171:K171" si="132">SUM(J172:J175)</f>
        <v>1430.9940000000001</v>
      </c>
      <c r="K171" s="131">
        <f t="shared" si="132"/>
        <v>6743.1530000000002</v>
      </c>
      <c r="L171" s="132">
        <f t="shared" si="97"/>
        <v>20923.258000000002</v>
      </c>
      <c r="M171" s="53">
        <f t="shared" ref="M171:P171" si="133">SUM(M172:M175)</f>
        <v>104687209.27892539</v>
      </c>
      <c r="N171" s="53">
        <f t="shared" si="133"/>
        <v>60415048.978393771</v>
      </c>
      <c r="O171" s="53">
        <f t="shared" si="133"/>
        <v>17162052.464730598</v>
      </c>
      <c r="P171" s="53">
        <f t="shared" si="133"/>
        <v>84382866.209978193</v>
      </c>
      <c r="Q171" s="26">
        <f t="shared" si="98"/>
        <v>266647176.93202794</v>
      </c>
      <c r="R171" s="54">
        <v>34034587.049899995</v>
      </c>
      <c r="S171" s="28">
        <f>P171/3</f>
        <v>28127622.069992732</v>
      </c>
      <c r="T171" s="55">
        <f t="shared" si="104"/>
        <v>272554141.91193521</v>
      </c>
    </row>
    <row r="172" spans="1:20" ht="30.75" customHeight="1">
      <c r="A172" s="16" t="s">
        <v>21</v>
      </c>
      <c r="B172" s="16" t="s">
        <v>114</v>
      </c>
      <c r="C172" s="24" t="s">
        <v>211</v>
      </c>
      <c r="D172" s="137">
        <v>18973.057736782514</v>
      </c>
      <c r="E172" s="133">
        <v>18973.057736782514</v>
      </c>
      <c r="F172" s="133">
        <v>1831.38</v>
      </c>
      <c r="G172" s="174">
        <v>2177.5100000000002</v>
      </c>
      <c r="H172" s="141">
        <v>695.73</v>
      </c>
      <c r="I172" s="133">
        <v>400.68399999999997</v>
      </c>
      <c r="J172" s="141">
        <v>146.142</v>
      </c>
      <c r="K172" s="133">
        <v>634.58199999999999</v>
      </c>
      <c r="L172" s="132">
        <f t="shared" si="97"/>
        <v>1877.1379999999999</v>
      </c>
      <c r="M172" s="25">
        <f t="shared" si="99"/>
        <v>11925979.451811697</v>
      </c>
      <c r="N172" s="25">
        <f t="shared" si="100"/>
        <v>6868396.0022849636</v>
      </c>
      <c r="O172" s="25">
        <f>(E172-G172)*J172</f>
        <v>2454534.9373488701</v>
      </c>
      <c r="P172" s="25">
        <f>(E172-G172)*K172</f>
        <v>10658152.273902921</v>
      </c>
      <c r="Q172" s="26">
        <f t="shared" si="98"/>
        <v>31907062.665348448</v>
      </c>
      <c r="R172" s="27"/>
      <c r="S172" s="28"/>
      <c r="T172" s="55"/>
    </row>
    <row r="173" spans="1:20" ht="30.75" customHeight="1">
      <c r="A173" s="16" t="s">
        <v>21</v>
      </c>
      <c r="B173" s="16" t="s">
        <v>112</v>
      </c>
      <c r="C173" s="24" t="s">
        <v>211</v>
      </c>
      <c r="D173" s="137">
        <v>14948.805936057048</v>
      </c>
      <c r="E173" s="133">
        <v>14948.805936057048</v>
      </c>
      <c r="F173" s="133">
        <v>1831.38</v>
      </c>
      <c r="G173" s="174">
        <v>2177.5100000000002</v>
      </c>
      <c r="H173" s="141">
        <v>28.433</v>
      </c>
      <c r="I173" s="133">
        <v>12.436</v>
      </c>
      <c r="J173" s="141">
        <v>1.5149999999999999</v>
      </c>
      <c r="K173" s="133">
        <v>22.026</v>
      </c>
      <c r="L173" s="132">
        <f t="shared" si="97"/>
        <v>64.41</v>
      </c>
      <c r="M173" s="25">
        <f t="shared" si="99"/>
        <v>372967.77163991</v>
      </c>
      <c r="N173" s="25">
        <f t="shared" si="100"/>
        <v>163128.30894080544</v>
      </c>
      <c r="O173" s="25">
        <f>(E173-G173)*J173</f>
        <v>19348.513343126426</v>
      </c>
      <c r="P173" s="25">
        <f>(E173-G173)*K173</f>
        <v>281300.56428759254</v>
      </c>
      <c r="Q173" s="26">
        <f t="shared" si="98"/>
        <v>836745.15821143438</v>
      </c>
      <c r="R173" s="27"/>
      <c r="S173" s="28"/>
      <c r="T173" s="55"/>
    </row>
    <row r="174" spans="1:20" ht="30.75" customHeight="1">
      <c r="A174" s="16" t="s">
        <v>21</v>
      </c>
      <c r="B174" s="16" t="s">
        <v>20</v>
      </c>
      <c r="C174" s="24" t="s">
        <v>211</v>
      </c>
      <c r="D174" s="137">
        <v>11527.883935730799</v>
      </c>
      <c r="E174" s="133">
        <v>11527.883935730799</v>
      </c>
      <c r="F174" s="133">
        <v>1831.38</v>
      </c>
      <c r="G174" s="174">
        <v>2177.5100000000002</v>
      </c>
      <c r="H174" s="141">
        <v>2298.0709999999999</v>
      </c>
      <c r="I174" s="133">
        <v>1450.8510000000001</v>
      </c>
      <c r="J174" s="141">
        <v>646.37300000000005</v>
      </c>
      <c r="K174" s="133">
        <v>2169.752</v>
      </c>
      <c r="L174" s="132">
        <f t="shared" si="97"/>
        <v>6565.0470000000005</v>
      </c>
      <c r="M174" s="25">
        <f t="shared" si="99"/>
        <v>22283254.49608881</v>
      </c>
      <c r="N174" s="25">
        <f t="shared" si="100"/>
        <v>14068182.431658965</v>
      </c>
      <c r="O174" s="25">
        <f>(E174-G174)*J174</f>
        <v>6043829.2519601239</v>
      </c>
      <c r="P174" s="25">
        <f>(E174-G174)*K174</f>
        <v>20287992.54779977</v>
      </c>
      <c r="Q174" s="26">
        <f t="shared" si="98"/>
        <v>62683258.727507666</v>
      </c>
      <c r="R174" s="27"/>
      <c r="S174" s="28"/>
      <c r="T174" s="55"/>
    </row>
    <row r="175" spans="1:20" ht="45.75" customHeight="1">
      <c r="A175" s="16" t="s">
        <v>241</v>
      </c>
      <c r="B175" s="16" t="s">
        <v>242</v>
      </c>
      <c r="C175" s="24" t="s">
        <v>211</v>
      </c>
      <c r="D175" s="137">
        <v>15740.699064057742</v>
      </c>
      <c r="E175" s="133">
        <v>15740.699064057742</v>
      </c>
      <c r="F175" s="133">
        <v>1824.68</v>
      </c>
      <c r="G175" s="174">
        <v>2169.54</v>
      </c>
      <c r="H175" s="141">
        <v>5037.72</v>
      </c>
      <c r="I175" s="133">
        <v>2825.1860000000001</v>
      </c>
      <c r="J175" s="141">
        <v>636.96400000000006</v>
      </c>
      <c r="K175" s="133">
        <v>3916.7930000000001</v>
      </c>
      <c r="L175" s="132">
        <f t="shared" si="97"/>
        <v>12416.663</v>
      </c>
      <c r="M175" s="25">
        <f t="shared" si="99"/>
        <v>70105007.559384972</v>
      </c>
      <c r="N175" s="25">
        <f t="shared" si="100"/>
        <v>39315342.235509038</v>
      </c>
      <c r="O175" s="25">
        <f>(E175-G175)*J175</f>
        <v>8644339.7620784752</v>
      </c>
      <c r="P175" s="25">
        <f>(E175-G175)*K175</f>
        <v>53155420.823987916</v>
      </c>
      <c r="Q175" s="26">
        <f t="shared" si="98"/>
        <v>171220110.3809604</v>
      </c>
      <c r="R175" s="27"/>
      <c r="S175" s="28"/>
      <c r="T175" s="55"/>
    </row>
    <row r="176" spans="1:20" s="33" customFormat="1" ht="30.75" customHeight="1">
      <c r="A176" s="49" t="s">
        <v>111</v>
      </c>
      <c r="B176" s="49"/>
      <c r="C176" s="49" t="s">
        <v>236</v>
      </c>
      <c r="D176" s="171"/>
      <c r="E176" s="172"/>
      <c r="F176" s="172"/>
      <c r="G176" s="173"/>
      <c r="H176" s="136">
        <f t="shared" ref="H176:K176" si="134">SUM(H177)</f>
        <v>700.65000000000009</v>
      </c>
      <c r="I176" s="131">
        <f t="shared" si="134"/>
        <v>467.1</v>
      </c>
      <c r="J176" s="136">
        <f t="shared" si="134"/>
        <v>233.55</v>
      </c>
      <c r="K176" s="131">
        <f t="shared" si="134"/>
        <v>700.65</v>
      </c>
      <c r="L176" s="132">
        <f t="shared" si="97"/>
        <v>2101.9499999999998</v>
      </c>
      <c r="M176" s="53">
        <f t="shared" ref="M176:N176" si="135">SUM(M177)</f>
        <v>4687979.3832834847</v>
      </c>
      <c r="N176" s="53">
        <f t="shared" si="135"/>
        <v>3125319.5888556563</v>
      </c>
      <c r="O176" s="53">
        <f>SUM(O177)</f>
        <v>1476673.6909278282</v>
      </c>
      <c r="P176" s="53">
        <f>SUM(P177)</f>
        <v>4430021.0727834841</v>
      </c>
      <c r="Q176" s="26">
        <f t="shared" si="98"/>
        <v>13719993.735850453</v>
      </c>
      <c r="R176" s="54">
        <v>1496254.4234999998</v>
      </c>
      <c r="S176" s="28">
        <f>P176/3</f>
        <v>1476673.690927828</v>
      </c>
      <c r="T176" s="55">
        <f t="shared" si="104"/>
        <v>13739574.468422625</v>
      </c>
    </row>
    <row r="177" spans="1:20" ht="30.75" customHeight="1">
      <c r="A177" s="16" t="s">
        <v>31</v>
      </c>
      <c r="B177" s="16" t="s">
        <v>268</v>
      </c>
      <c r="C177" s="24" t="s">
        <v>211</v>
      </c>
      <c r="D177" s="137">
        <v>8638.9004257239485</v>
      </c>
      <c r="E177" s="133">
        <v>8638.9004257239485</v>
      </c>
      <c r="F177" s="133">
        <v>1948</v>
      </c>
      <c r="G177" s="174">
        <v>2316.17</v>
      </c>
      <c r="H177" s="141">
        <v>700.65000000000009</v>
      </c>
      <c r="I177" s="133">
        <v>467.1</v>
      </c>
      <c r="J177" s="141">
        <v>233.55</v>
      </c>
      <c r="K177" s="133">
        <v>700.65</v>
      </c>
      <c r="L177" s="132">
        <f t="shared" si="97"/>
        <v>2101.9499999999998</v>
      </c>
      <c r="M177" s="25">
        <f t="shared" si="99"/>
        <v>4687979.3832834847</v>
      </c>
      <c r="N177" s="25">
        <f t="shared" si="100"/>
        <v>3125319.5888556563</v>
      </c>
      <c r="O177" s="25">
        <f>(E177-G177)*J177</f>
        <v>1476673.6909278282</v>
      </c>
      <c r="P177" s="25">
        <f>(E177-G177)*K177</f>
        <v>4430021.0727834841</v>
      </c>
      <c r="Q177" s="26">
        <f t="shared" si="98"/>
        <v>13719993.735850453</v>
      </c>
      <c r="R177" s="27"/>
      <c r="S177" s="28"/>
      <c r="T177" s="55"/>
    </row>
    <row r="178" spans="1:20" s="33" customFormat="1" ht="30.75" customHeight="1">
      <c r="A178" s="49" t="s">
        <v>110</v>
      </c>
      <c r="B178" s="49"/>
      <c r="C178" s="49" t="s">
        <v>236</v>
      </c>
      <c r="D178" s="171"/>
      <c r="E178" s="172"/>
      <c r="F178" s="172"/>
      <c r="G178" s="173"/>
      <c r="H178" s="136">
        <f t="shared" ref="H178:I178" si="136">SUM(H179:H182)</f>
        <v>113483.84999999999</v>
      </c>
      <c r="I178" s="131">
        <f t="shared" si="136"/>
        <v>55736.479999999996</v>
      </c>
      <c r="J178" s="136">
        <f>SUM(J179:J182)</f>
        <v>14408.869999999999</v>
      </c>
      <c r="K178" s="131">
        <f>SUM(K179:K182)</f>
        <v>93562.53</v>
      </c>
      <c r="L178" s="132">
        <f t="shared" si="97"/>
        <v>277191.73</v>
      </c>
      <c r="M178" s="53">
        <f t="shared" ref="M178:P178" si="137">SUM(M179:M182)</f>
        <v>49485941.935245037</v>
      </c>
      <c r="N178" s="53">
        <f t="shared" si="137"/>
        <v>23984990.587031923</v>
      </c>
      <c r="O178" s="53">
        <f t="shared" si="137"/>
        <v>321523.31982200051</v>
      </c>
      <c r="P178" s="53">
        <f t="shared" si="137"/>
        <v>4466141.069797663</v>
      </c>
      <c r="Q178" s="26">
        <f t="shared" si="98"/>
        <v>78258596.911896631</v>
      </c>
      <c r="R178" s="54">
        <v>21779990.936966669</v>
      </c>
      <c r="S178" s="28">
        <f>P178/3</f>
        <v>1488713.6899325543</v>
      </c>
      <c r="T178" s="55">
        <f t="shared" si="104"/>
        <v>98549874.158930749</v>
      </c>
    </row>
    <row r="179" spans="1:20" ht="30.75" customHeight="1">
      <c r="A179" s="16" t="s">
        <v>109</v>
      </c>
      <c r="B179" s="16" t="s">
        <v>11</v>
      </c>
      <c r="C179" s="24" t="s">
        <v>211</v>
      </c>
      <c r="D179" s="137">
        <v>2400.9902001028172</v>
      </c>
      <c r="E179" s="133">
        <v>2400.9902001028172</v>
      </c>
      <c r="F179" s="133">
        <v>2054.17</v>
      </c>
      <c r="G179" s="174">
        <v>2442.41</v>
      </c>
      <c r="H179" s="141">
        <v>84351.59</v>
      </c>
      <c r="I179" s="133">
        <v>37944.959999999999</v>
      </c>
      <c r="J179" s="141">
        <v>6315.69</v>
      </c>
      <c r="K179" s="133">
        <v>68182.92</v>
      </c>
      <c r="L179" s="132">
        <f t="shared" si="97"/>
        <v>196795.15999999997</v>
      </c>
      <c r="M179" s="25">
        <f t="shared" si="99"/>
        <v>29254835.322790787</v>
      </c>
      <c r="N179" s="25">
        <f t="shared" si="100"/>
        <v>13160078.620093392</v>
      </c>
      <c r="O179" s="25">
        <f>(E179-G179)*J179</f>
        <v>-261594.6160126375</v>
      </c>
      <c r="P179" s="25">
        <f>(E179-G179)*K179</f>
        <v>-2824122.9028056134</v>
      </c>
      <c r="Q179" s="26">
        <f t="shared" si="98"/>
        <v>39329196.424065925</v>
      </c>
      <c r="R179" s="27"/>
      <c r="S179" s="28"/>
      <c r="T179" s="55"/>
    </row>
    <row r="180" spans="1:20" ht="30.75" customHeight="1">
      <c r="A180" s="16" t="s">
        <v>109</v>
      </c>
      <c r="B180" s="16" t="s">
        <v>11</v>
      </c>
      <c r="C180" s="24" t="s">
        <v>212</v>
      </c>
      <c r="D180" s="137">
        <v>2337.7673580622818</v>
      </c>
      <c r="E180" s="133">
        <v>2337.7673580622818</v>
      </c>
      <c r="F180" s="133">
        <v>2054.17</v>
      </c>
      <c r="G180" s="174">
        <v>2442.41</v>
      </c>
      <c r="H180" s="141">
        <v>6904.01</v>
      </c>
      <c r="I180" s="133">
        <v>6970.54</v>
      </c>
      <c r="J180" s="141">
        <v>5321.31</v>
      </c>
      <c r="K180" s="133">
        <v>6882.01</v>
      </c>
      <c r="L180" s="132">
        <f t="shared" si="97"/>
        <v>26077.870000000003</v>
      </c>
      <c r="M180" s="25">
        <f t="shared" si="99"/>
        <v>1957958.9960355738</v>
      </c>
      <c r="N180" s="25">
        <f t="shared" si="100"/>
        <v>1976826.7282674573</v>
      </c>
      <c r="O180" s="25">
        <f>(E180-G180)*J180</f>
        <v>-556835.93696959852</v>
      </c>
      <c r="P180" s="25">
        <f>(E180-G180)*K180</f>
        <v>-720151.70824179507</v>
      </c>
      <c r="Q180" s="26">
        <f t="shared" si="98"/>
        <v>2657798.0790916374</v>
      </c>
      <c r="R180" s="27"/>
      <c r="S180" s="28"/>
      <c r="T180" s="55"/>
    </row>
    <row r="181" spans="1:20" ht="30.75" customHeight="1">
      <c r="A181" s="16" t="s">
        <v>109</v>
      </c>
      <c r="B181" s="16" t="s">
        <v>10</v>
      </c>
      <c r="C181" s="24" t="s">
        <v>211</v>
      </c>
      <c r="D181" s="137">
        <v>2880.4576032241716</v>
      </c>
      <c r="E181" s="133">
        <v>2880.4576032241716</v>
      </c>
      <c r="F181" s="133">
        <v>2054.17</v>
      </c>
      <c r="G181" s="174">
        <v>2442.41</v>
      </c>
      <c r="H181" s="141">
        <v>20585.550000000003</v>
      </c>
      <c r="I181" s="133">
        <v>9189.2000000000007</v>
      </c>
      <c r="J181" s="141">
        <v>1471.14</v>
      </c>
      <c r="K181" s="133">
        <v>16878.830000000002</v>
      </c>
      <c r="L181" s="132">
        <f t="shared" si="97"/>
        <v>48124.72</v>
      </c>
      <c r="M181" s="25">
        <f t="shared" si="99"/>
        <v>17009584.770551346</v>
      </c>
      <c r="N181" s="25">
        <f t="shared" si="100"/>
        <v>7592922.0435475577</v>
      </c>
      <c r="O181" s="25">
        <f>(E181-G181)*J181</f>
        <v>644429.35100720811</v>
      </c>
      <c r="P181" s="25">
        <f>(E181-G181)*K181</f>
        <v>7393731.0267282482</v>
      </c>
      <c r="Q181" s="26">
        <f t="shared" si="98"/>
        <v>32640667.19183436</v>
      </c>
      <c r="R181" s="27"/>
      <c r="S181" s="28"/>
      <c r="T181" s="55"/>
    </row>
    <row r="182" spans="1:20" ht="30.75" customHeight="1">
      <c r="A182" s="16" t="s">
        <v>109</v>
      </c>
      <c r="B182" s="16" t="s">
        <v>10</v>
      </c>
      <c r="C182" s="24" t="s">
        <v>212</v>
      </c>
      <c r="D182" s="137">
        <v>2823.3687860640011</v>
      </c>
      <c r="E182" s="133">
        <v>2823.3687860640011</v>
      </c>
      <c r="F182" s="133">
        <v>2054.17</v>
      </c>
      <c r="G182" s="174">
        <v>2442.41</v>
      </c>
      <c r="H182" s="141">
        <v>1642.6999999999998</v>
      </c>
      <c r="I182" s="133">
        <v>1631.7799999999997</v>
      </c>
      <c r="J182" s="141">
        <v>1300.73</v>
      </c>
      <c r="K182" s="133">
        <v>1618.77</v>
      </c>
      <c r="L182" s="132">
        <f t="shared" si="97"/>
        <v>6193.98</v>
      </c>
      <c r="M182" s="25">
        <f t="shared" si="99"/>
        <v>1263562.8458673344</v>
      </c>
      <c r="N182" s="25">
        <f t="shared" si="100"/>
        <v>1255163.1951235156</v>
      </c>
      <c r="O182" s="25">
        <f>(E182-G182)*J182</f>
        <v>495524.52179702843</v>
      </c>
      <c r="P182" s="25">
        <f>(E182-G182)*K182</f>
        <v>616684.65411682334</v>
      </c>
      <c r="Q182" s="26">
        <f t="shared" si="98"/>
        <v>3630935.2169047017</v>
      </c>
      <c r="R182" s="27"/>
      <c r="S182" s="28"/>
      <c r="T182" s="55"/>
    </row>
    <row r="183" spans="1:20" s="33" customFormat="1" ht="30.75" customHeight="1">
      <c r="A183" s="49" t="s">
        <v>108</v>
      </c>
      <c r="B183" s="49"/>
      <c r="C183" s="49" t="s">
        <v>236</v>
      </c>
      <c r="D183" s="171"/>
      <c r="E183" s="172"/>
      <c r="F183" s="172"/>
      <c r="G183" s="173"/>
      <c r="H183" s="136">
        <f t="shared" ref="H183:K183" si="138">SUM(H184)</f>
        <v>407.48700000000002</v>
      </c>
      <c r="I183" s="131">
        <f t="shared" si="138"/>
        <v>201.54500000000002</v>
      </c>
      <c r="J183" s="136">
        <f t="shared" si="138"/>
        <v>62.68</v>
      </c>
      <c r="K183" s="131">
        <f t="shared" si="138"/>
        <v>376.1</v>
      </c>
      <c r="L183" s="132">
        <f t="shared" si="97"/>
        <v>1047.8119999999999</v>
      </c>
      <c r="M183" s="53">
        <f t="shared" ref="M183:P183" si="139">SUM(M184)</f>
        <v>824269.14417530014</v>
      </c>
      <c r="N183" s="53">
        <f t="shared" si="139"/>
        <v>407687.42232957337</v>
      </c>
      <c r="O183" s="53">
        <f t="shared" si="139"/>
        <v>98850.803853103076</v>
      </c>
      <c r="P183" s="53">
        <f t="shared" si="139"/>
        <v>593136.36453656782</v>
      </c>
      <c r="Q183" s="26">
        <f t="shared" si="98"/>
        <v>1923943.7348945446</v>
      </c>
      <c r="R183" s="54">
        <v>291838.55599999998</v>
      </c>
      <c r="S183" s="28">
        <f>P183/3</f>
        <v>197712.12151218927</v>
      </c>
      <c r="T183" s="55">
        <f t="shared" si="104"/>
        <v>2018070.1693823554</v>
      </c>
    </row>
    <row r="184" spans="1:20" ht="30.75" customHeight="1">
      <c r="A184" s="16" t="s">
        <v>107</v>
      </c>
      <c r="B184" s="16" t="s">
        <v>106</v>
      </c>
      <c r="C184" s="24" t="s">
        <v>211</v>
      </c>
      <c r="D184" s="137">
        <v>4381.21089746495</v>
      </c>
      <c r="E184" s="133">
        <v>4381.21089746495</v>
      </c>
      <c r="F184" s="133">
        <v>2358.4</v>
      </c>
      <c r="G184" s="174">
        <v>2804.14</v>
      </c>
      <c r="H184" s="141">
        <v>407.48700000000002</v>
      </c>
      <c r="I184" s="133">
        <v>201.54500000000002</v>
      </c>
      <c r="J184" s="141">
        <v>62.68</v>
      </c>
      <c r="K184" s="133">
        <v>376.1</v>
      </c>
      <c r="L184" s="132">
        <f t="shared" si="97"/>
        <v>1047.8119999999999</v>
      </c>
      <c r="M184" s="25">
        <f t="shared" si="99"/>
        <v>824269.14417530014</v>
      </c>
      <c r="N184" s="25">
        <f t="shared" si="100"/>
        <v>407687.42232957337</v>
      </c>
      <c r="O184" s="25">
        <f>(E184-G184)*J184</f>
        <v>98850.803853103076</v>
      </c>
      <c r="P184" s="25">
        <f>(E184-G184)*K184</f>
        <v>593136.36453656782</v>
      </c>
      <c r="Q184" s="26">
        <f t="shared" si="98"/>
        <v>1923943.7348945446</v>
      </c>
      <c r="R184" s="27"/>
      <c r="S184" s="28"/>
      <c r="T184" s="55"/>
    </row>
    <row r="185" spans="1:20" s="33" customFormat="1" ht="30.75" customHeight="1">
      <c r="A185" s="49" t="s">
        <v>105</v>
      </c>
      <c r="B185" s="49"/>
      <c r="C185" s="49" t="s">
        <v>236</v>
      </c>
      <c r="D185" s="171"/>
      <c r="E185" s="172"/>
      <c r="F185" s="172"/>
      <c r="G185" s="173"/>
      <c r="H185" s="136">
        <f t="shared" ref="H185:K185" si="140">SUM(H186)</f>
        <v>2149.998</v>
      </c>
      <c r="I185" s="131">
        <f t="shared" si="140"/>
        <v>1433.3320000000001</v>
      </c>
      <c r="J185" s="136">
        <f t="shared" si="140"/>
        <v>716.66600000000005</v>
      </c>
      <c r="K185" s="131">
        <f t="shared" si="140"/>
        <v>2149.998</v>
      </c>
      <c r="L185" s="132">
        <f t="shared" si="97"/>
        <v>6449.9940000000006</v>
      </c>
      <c r="M185" s="53">
        <f t="shared" ref="M185:N185" si="141">SUM(M186)</f>
        <v>8090554.3391432064</v>
      </c>
      <c r="N185" s="53">
        <f t="shared" si="141"/>
        <v>5393702.8927621376</v>
      </c>
      <c r="O185" s="53">
        <f>SUM(O186)</f>
        <v>2432996.5251610689</v>
      </c>
      <c r="P185" s="53">
        <f>SUM(P186)</f>
        <v>7298989.5754832057</v>
      </c>
      <c r="Q185" s="26">
        <f t="shared" si="98"/>
        <v>23216243.33254962</v>
      </c>
      <c r="R185" s="54">
        <v>3354985.8790799999</v>
      </c>
      <c r="S185" s="28">
        <f>P185/3</f>
        <v>2432996.5251610684</v>
      </c>
      <c r="T185" s="55">
        <f t="shared" si="104"/>
        <v>24138232.686468553</v>
      </c>
    </row>
    <row r="186" spans="1:20" ht="38.25" customHeight="1">
      <c r="A186" s="16" t="s">
        <v>31</v>
      </c>
      <c r="B186" s="16" t="s">
        <v>265</v>
      </c>
      <c r="C186" s="24" t="s">
        <v>211</v>
      </c>
      <c r="D186" s="137">
        <v>5711.052030347566</v>
      </c>
      <c r="E186" s="133">
        <v>5711.052030347566</v>
      </c>
      <c r="F186" s="133">
        <v>1948</v>
      </c>
      <c r="G186" s="174">
        <v>2316.17</v>
      </c>
      <c r="H186" s="141">
        <v>2149.998</v>
      </c>
      <c r="I186" s="133">
        <v>1433.3320000000001</v>
      </c>
      <c r="J186" s="141">
        <v>716.66600000000005</v>
      </c>
      <c r="K186" s="133">
        <v>2149.998</v>
      </c>
      <c r="L186" s="132">
        <f t="shared" ref="L186:L244" si="142">SUM(H186:K186)</f>
        <v>6449.9940000000006</v>
      </c>
      <c r="M186" s="25">
        <f t="shared" si="99"/>
        <v>8090554.3391432064</v>
      </c>
      <c r="N186" s="25">
        <f t="shared" si="100"/>
        <v>5393702.8927621376</v>
      </c>
      <c r="O186" s="25">
        <f>(E186-G186)*J186</f>
        <v>2432996.5251610689</v>
      </c>
      <c r="P186" s="25">
        <f>(E186-G186)*K186</f>
        <v>7298989.5754832057</v>
      </c>
      <c r="Q186" s="26">
        <f t="shared" ref="Q186:Q244" si="143">SUM(M186:P186)</f>
        <v>23216243.33254962</v>
      </c>
      <c r="R186" s="27"/>
      <c r="S186" s="28"/>
      <c r="T186" s="55"/>
    </row>
    <row r="187" spans="1:20" s="33" customFormat="1" ht="30.75" customHeight="1">
      <c r="A187" s="49" t="s">
        <v>103</v>
      </c>
      <c r="B187" s="49"/>
      <c r="C187" s="49" t="s">
        <v>236</v>
      </c>
      <c r="D187" s="171"/>
      <c r="E187" s="172"/>
      <c r="F187" s="172"/>
      <c r="G187" s="173"/>
      <c r="H187" s="136">
        <f t="shared" ref="H187:I187" si="144">SUM(H188:H190)</f>
        <v>9385.9569999999985</v>
      </c>
      <c r="I187" s="131">
        <f t="shared" si="144"/>
        <v>5764.3890000000001</v>
      </c>
      <c r="J187" s="136">
        <f t="shared" ref="J187:K187" si="145">SUM(J188:J190)</f>
        <v>2316.8999999999996</v>
      </c>
      <c r="K187" s="131">
        <f t="shared" si="145"/>
        <v>8503.7999999999993</v>
      </c>
      <c r="L187" s="132">
        <f t="shared" si="142"/>
        <v>25971.045999999998</v>
      </c>
      <c r="M187" s="53">
        <f t="shared" ref="M187:P187" si="146">SUM(M188:M190)</f>
        <v>39042567.395430624</v>
      </c>
      <c r="N187" s="53">
        <f t="shared" si="146"/>
        <v>23972978.076996692</v>
      </c>
      <c r="O187" s="53">
        <f t="shared" si="146"/>
        <v>8873688.5013203509</v>
      </c>
      <c r="P187" s="53">
        <f t="shared" si="146"/>
        <v>32569407.749949075</v>
      </c>
      <c r="Q187" s="26">
        <f t="shared" si="143"/>
        <v>104458641.72369674</v>
      </c>
      <c r="R187" s="54">
        <v>12944937.896</v>
      </c>
      <c r="S187" s="28">
        <f>P187/3</f>
        <v>10856469.249983026</v>
      </c>
      <c r="T187" s="55">
        <f t="shared" ref="T187:T242" si="147">Q187+R187-S187</f>
        <v>106547110.36971371</v>
      </c>
    </row>
    <row r="188" spans="1:20" ht="30.75" customHeight="1">
      <c r="A188" s="16" t="s">
        <v>86</v>
      </c>
      <c r="B188" s="16" t="s">
        <v>17</v>
      </c>
      <c r="C188" s="24" t="s">
        <v>211</v>
      </c>
      <c r="D188" s="137">
        <v>5902.7890772900728</v>
      </c>
      <c r="E188" s="133">
        <v>5902.7890772900728</v>
      </c>
      <c r="F188" s="133">
        <v>1741.67</v>
      </c>
      <c r="G188" s="174">
        <v>2070.85</v>
      </c>
      <c r="H188" s="141">
        <v>9031.5409999999993</v>
      </c>
      <c r="I188" s="133">
        <v>5415.3310000000001</v>
      </c>
      <c r="J188" s="141">
        <v>2198.1999999999998</v>
      </c>
      <c r="K188" s="133">
        <v>8068</v>
      </c>
      <c r="L188" s="132">
        <f t="shared" si="142"/>
        <v>24713.072</v>
      </c>
      <c r="M188" s="25">
        <f t="shared" ref="M188:M244" si="148">(D188-F188)*H188</f>
        <v>37581317.552427456</v>
      </c>
      <c r="N188" s="25">
        <f t="shared" ref="N188:N244" si="149">(D188-F188)*I188</f>
        <v>22533837.133940328</v>
      </c>
      <c r="O188" s="25">
        <f>(E188-G188)*J188</f>
        <v>8423368.479699038</v>
      </c>
      <c r="P188" s="25">
        <f>(E188-G188)*K188</f>
        <v>30916084.475576308</v>
      </c>
      <c r="Q188" s="26">
        <f t="shared" si="143"/>
        <v>99454607.641643137</v>
      </c>
      <c r="R188" s="27"/>
      <c r="S188" s="28"/>
      <c r="T188" s="55"/>
    </row>
    <row r="189" spans="1:20" ht="30.75" customHeight="1">
      <c r="A189" s="16" t="s">
        <v>86</v>
      </c>
      <c r="B189" s="16" t="s">
        <v>104</v>
      </c>
      <c r="C189" s="24" t="s">
        <v>212</v>
      </c>
      <c r="D189" s="137">
        <v>5863.1229276582408</v>
      </c>
      <c r="E189" s="133">
        <v>5863.1229276582408</v>
      </c>
      <c r="F189" s="133">
        <v>1741.67</v>
      </c>
      <c r="G189" s="174">
        <v>2070.85</v>
      </c>
      <c r="H189" s="141">
        <v>195.38</v>
      </c>
      <c r="I189" s="133">
        <v>197.71099999999998</v>
      </c>
      <c r="J189" s="141">
        <v>66.599999999999994</v>
      </c>
      <c r="K189" s="133">
        <v>244.5</v>
      </c>
      <c r="L189" s="132">
        <f t="shared" si="142"/>
        <v>704.19100000000003</v>
      </c>
      <c r="M189" s="25">
        <f t="shared" si="148"/>
        <v>805249.4730058671</v>
      </c>
      <c r="N189" s="25">
        <f t="shared" si="149"/>
        <v>814856.57978023833</v>
      </c>
      <c r="O189" s="25">
        <f>(E189-G189)*J189</f>
        <v>252565.37698203881</v>
      </c>
      <c r="P189" s="25">
        <f>(E189-G189)*K189</f>
        <v>927210.73081243993</v>
      </c>
      <c r="Q189" s="26">
        <f t="shared" si="143"/>
        <v>2799882.1605805838</v>
      </c>
      <c r="R189" s="27"/>
      <c r="S189" s="28"/>
      <c r="T189" s="55"/>
    </row>
    <row r="190" spans="1:20" ht="30.75" customHeight="1">
      <c r="A190" s="16" t="s">
        <v>86</v>
      </c>
      <c r="B190" s="16" t="s">
        <v>102</v>
      </c>
      <c r="C190" s="24" t="s">
        <v>212</v>
      </c>
      <c r="D190" s="137">
        <v>5866.5245612144618</v>
      </c>
      <c r="E190" s="133">
        <v>5866.5245612144618</v>
      </c>
      <c r="F190" s="133">
        <v>1741.67</v>
      </c>
      <c r="G190" s="174">
        <v>2070.85</v>
      </c>
      <c r="H190" s="141">
        <v>159.036</v>
      </c>
      <c r="I190" s="133">
        <v>151.34700000000001</v>
      </c>
      <c r="J190" s="141">
        <v>52.1</v>
      </c>
      <c r="K190" s="133">
        <v>191.3</v>
      </c>
      <c r="L190" s="132">
        <f t="shared" si="142"/>
        <v>553.78300000000013</v>
      </c>
      <c r="M190" s="25">
        <f t="shared" si="148"/>
        <v>656000.36999730312</v>
      </c>
      <c r="N190" s="25">
        <f t="shared" si="149"/>
        <v>624284.36327612516</v>
      </c>
      <c r="O190" s="25">
        <f>(E190-G190)*J190</f>
        <v>197754.64463927347</v>
      </c>
      <c r="P190" s="25">
        <f>(E190-G190)*K190</f>
        <v>726112.54356032657</v>
      </c>
      <c r="Q190" s="26">
        <f t="shared" si="143"/>
        <v>2204151.9214730281</v>
      </c>
      <c r="R190" s="27"/>
      <c r="S190" s="28"/>
      <c r="T190" s="55"/>
    </row>
    <row r="191" spans="1:20" s="33" customFormat="1" ht="30.75" customHeight="1">
      <c r="A191" s="49" t="s">
        <v>98</v>
      </c>
      <c r="B191" s="49"/>
      <c r="C191" s="49" t="s">
        <v>236</v>
      </c>
      <c r="D191" s="171"/>
      <c r="E191" s="172"/>
      <c r="F191" s="172"/>
      <c r="G191" s="173"/>
      <c r="H191" s="136">
        <f>SUM(H192:H194)</f>
        <v>2366.3700000000003</v>
      </c>
      <c r="I191" s="131">
        <f>SUM(I192:I194)</f>
        <v>1563.8700000000001</v>
      </c>
      <c r="J191" s="136">
        <f t="shared" ref="J191:K191" si="150">SUM(J192:J194)</f>
        <v>764.55600000000004</v>
      </c>
      <c r="K191" s="131">
        <f t="shared" si="150"/>
        <v>2293.6660000000002</v>
      </c>
      <c r="L191" s="132">
        <f t="shared" si="142"/>
        <v>6988.4620000000004</v>
      </c>
      <c r="M191" s="53">
        <f t="shared" ref="M191:P191" si="151">SUM(M192:M194)</f>
        <v>14804839.962973161</v>
      </c>
      <c r="N191" s="53">
        <f t="shared" si="151"/>
        <v>9773262.4674254954</v>
      </c>
      <c r="O191" s="53">
        <f t="shared" si="151"/>
        <v>4491963.1079048198</v>
      </c>
      <c r="P191" s="53">
        <f t="shared" si="151"/>
        <v>13475875.095188506</v>
      </c>
      <c r="Q191" s="26">
        <f t="shared" si="143"/>
        <v>42545940.633491985</v>
      </c>
      <c r="R191" s="54">
        <v>5277878.2035066681</v>
      </c>
      <c r="S191" s="28">
        <f>P191/3</f>
        <v>4491958.3650628356</v>
      </c>
      <c r="T191" s="55">
        <f t="shared" si="147"/>
        <v>43331860.471935824</v>
      </c>
    </row>
    <row r="192" spans="1:20" ht="30.75" customHeight="1">
      <c r="A192" s="16" t="s">
        <v>24</v>
      </c>
      <c r="B192" s="16" t="s">
        <v>101</v>
      </c>
      <c r="C192" s="24" t="s">
        <v>211</v>
      </c>
      <c r="D192" s="137">
        <v>7017.1847839449483</v>
      </c>
      <c r="E192" s="133">
        <v>7017.1847839449483</v>
      </c>
      <c r="F192" s="133">
        <v>1849.53</v>
      </c>
      <c r="G192" s="174">
        <v>2199.09</v>
      </c>
      <c r="H192" s="141">
        <v>1179.4740000000002</v>
      </c>
      <c r="I192" s="133">
        <v>786.31600000000003</v>
      </c>
      <c r="J192" s="141">
        <v>386.9</v>
      </c>
      <c r="K192" s="133">
        <v>1160.7</v>
      </c>
      <c r="L192" s="132">
        <f t="shared" si="142"/>
        <v>3513.3900000000003</v>
      </c>
      <c r="M192" s="25">
        <f t="shared" si="148"/>
        <v>6095114.4586386848</v>
      </c>
      <c r="N192" s="25">
        <f t="shared" si="149"/>
        <v>4063409.6390924565</v>
      </c>
      <c r="O192" s="25">
        <f>(E192-G192)*J192</f>
        <v>1864120.8719083003</v>
      </c>
      <c r="P192" s="25">
        <f>(E192-G192)*K192</f>
        <v>5592362.6157249017</v>
      </c>
      <c r="Q192" s="26">
        <f t="shared" si="143"/>
        <v>17615007.585364342</v>
      </c>
      <c r="R192" s="27"/>
      <c r="S192" s="28"/>
      <c r="T192" s="55"/>
    </row>
    <row r="193" spans="1:20" ht="30.75" customHeight="1">
      <c r="A193" s="16" t="s">
        <v>24</v>
      </c>
      <c r="B193" s="16" t="s">
        <v>100</v>
      </c>
      <c r="C193" s="24" t="s">
        <v>211</v>
      </c>
      <c r="D193" s="137">
        <v>10051.154551020903</v>
      </c>
      <c r="E193" s="133">
        <v>10051.154551020903</v>
      </c>
      <c r="F193" s="133">
        <v>2083.33</v>
      </c>
      <c r="G193" s="174">
        <v>2477.08</v>
      </c>
      <c r="H193" s="141">
        <v>374.33100000000002</v>
      </c>
      <c r="I193" s="133">
        <v>249.554</v>
      </c>
      <c r="J193" s="141">
        <v>124.77800000000001</v>
      </c>
      <c r="K193" s="133">
        <v>374.33300000000003</v>
      </c>
      <c r="L193" s="132">
        <f t="shared" si="142"/>
        <v>1122.9960000000001</v>
      </c>
      <c r="M193" s="25">
        <f t="shared" si="148"/>
        <v>2982603.7320082062</v>
      </c>
      <c r="N193" s="25">
        <f t="shared" si="149"/>
        <v>1988402.4880054705</v>
      </c>
      <c r="O193" s="25">
        <f>(E193-G193)*J193</f>
        <v>945077.87432728638</v>
      </c>
      <c r="P193" s="25">
        <f>(E193-G193)*K193</f>
        <v>2835226.0489073079</v>
      </c>
      <c r="Q193" s="26">
        <f t="shared" si="143"/>
        <v>8751310.1432482712</v>
      </c>
      <c r="R193" s="27"/>
      <c r="S193" s="28"/>
      <c r="T193" s="55"/>
    </row>
    <row r="194" spans="1:20" ht="30.75" customHeight="1">
      <c r="A194" s="16" t="s">
        <v>24</v>
      </c>
      <c r="B194" s="16" t="s">
        <v>99</v>
      </c>
      <c r="C194" s="24" t="s">
        <v>211</v>
      </c>
      <c r="D194" s="137">
        <v>9131.5314021355462</v>
      </c>
      <c r="E194" s="133">
        <v>9131.5314021355462</v>
      </c>
      <c r="F194" s="133">
        <v>2083.33</v>
      </c>
      <c r="G194" s="174">
        <v>2477.08</v>
      </c>
      <c r="H194" s="141">
        <v>812.56499999999994</v>
      </c>
      <c r="I194" s="133">
        <v>528</v>
      </c>
      <c r="J194" s="141">
        <v>252.87799999999999</v>
      </c>
      <c r="K194" s="133">
        <v>758.63300000000004</v>
      </c>
      <c r="L194" s="132">
        <f t="shared" si="142"/>
        <v>2352.076</v>
      </c>
      <c r="M194" s="25">
        <f t="shared" si="148"/>
        <v>5727121.7723262701</v>
      </c>
      <c r="N194" s="25">
        <f t="shared" si="149"/>
        <v>3721450.3403275684</v>
      </c>
      <c r="O194" s="25">
        <f>(E194-G194)*J194</f>
        <v>1682764.3616692326</v>
      </c>
      <c r="P194" s="25">
        <f>(E194-G194)*K194</f>
        <v>5048286.4305562964</v>
      </c>
      <c r="Q194" s="26">
        <f t="shared" si="143"/>
        <v>16179622.904879369</v>
      </c>
      <c r="R194" s="27"/>
      <c r="S194" s="28"/>
      <c r="T194" s="55"/>
    </row>
    <row r="195" spans="1:20" s="33" customFormat="1" ht="30.75" customHeight="1">
      <c r="A195" s="49" t="s">
        <v>97</v>
      </c>
      <c r="B195" s="49"/>
      <c r="C195" s="49" t="s">
        <v>236</v>
      </c>
      <c r="D195" s="171"/>
      <c r="E195" s="172"/>
      <c r="F195" s="172"/>
      <c r="G195" s="173"/>
      <c r="H195" s="136">
        <f t="shared" ref="H195:I195" si="152">SUM(H196:H197)</f>
        <v>4126.9399999999996</v>
      </c>
      <c r="I195" s="131">
        <f t="shared" si="152"/>
        <v>2711.81</v>
      </c>
      <c r="J195" s="136">
        <f t="shared" ref="J195:K195" si="153">SUM(J196:J198)</f>
        <v>1853.38</v>
      </c>
      <c r="K195" s="131">
        <f t="shared" si="153"/>
        <v>6034.4000000000005</v>
      </c>
      <c r="L195" s="132">
        <f t="shared" si="142"/>
        <v>14726.530000000002</v>
      </c>
      <c r="M195" s="53">
        <f>SUM(M196:M198)</f>
        <v>32735609.00897108</v>
      </c>
      <c r="N195" s="53">
        <f>SUM(N196:N198)</f>
        <v>21536240.46939123</v>
      </c>
      <c r="O195" s="53">
        <f>SUM(O196:O198)</f>
        <v>10065642.078509143</v>
      </c>
      <c r="P195" s="53">
        <f>SUM(P196:P198)</f>
        <v>30492728.4524366</v>
      </c>
      <c r="Q195" s="26">
        <f t="shared" si="143"/>
        <v>94830220.009308055</v>
      </c>
      <c r="R195" s="54">
        <v>11456424.602133332</v>
      </c>
      <c r="S195" s="28">
        <f>P195/3</f>
        <v>10164242.817478867</v>
      </c>
      <c r="T195" s="55">
        <f t="shared" si="147"/>
        <v>96122401.793962523</v>
      </c>
    </row>
    <row r="196" spans="1:20" ht="30.75" customHeight="1">
      <c r="A196" s="16" t="s">
        <v>313</v>
      </c>
      <c r="B196" s="16" t="s">
        <v>312</v>
      </c>
      <c r="C196" s="24" t="s">
        <v>211</v>
      </c>
      <c r="D196" s="137">
        <v>10064.427533752925</v>
      </c>
      <c r="E196" s="133">
        <v>10064.427533752925</v>
      </c>
      <c r="F196" s="133">
        <v>2197.66</v>
      </c>
      <c r="G196" s="174">
        <v>2613.02</v>
      </c>
      <c r="H196" s="141">
        <v>3998.75</v>
      </c>
      <c r="I196" s="133">
        <v>2615.0299999999997</v>
      </c>
      <c r="J196" s="141">
        <v>1307.92</v>
      </c>
      <c r="K196" s="133">
        <v>3923.77</v>
      </c>
      <c r="L196" s="132">
        <f t="shared" si="142"/>
        <v>11845.47</v>
      </c>
      <c r="M196" s="25">
        <f t="shared" si="148"/>
        <v>31457236.675594509</v>
      </c>
      <c r="N196" s="25">
        <f t="shared" si="149"/>
        <v>20571833.103789911</v>
      </c>
      <c r="O196" s="25">
        <f>(E196-G196)*J196</f>
        <v>9745844.9415461253</v>
      </c>
      <c r="P196" s="25">
        <f>(E196-G196)*K196</f>
        <v>29237609.338713713</v>
      </c>
      <c r="Q196" s="26">
        <f t="shared" si="143"/>
        <v>91012524.059644252</v>
      </c>
      <c r="R196" s="27"/>
      <c r="S196" s="28"/>
      <c r="T196" s="55"/>
    </row>
    <row r="197" spans="1:20" ht="30.75" customHeight="1">
      <c r="A197" s="16" t="s">
        <v>313</v>
      </c>
      <c r="B197" s="16" t="s">
        <v>311</v>
      </c>
      <c r="C197" s="24" t="s">
        <v>212</v>
      </c>
      <c r="D197" s="137">
        <v>10090.321142751058</v>
      </c>
      <c r="E197" s="133">
        <v>10090.321142751058</v>
      </c>
      <c r="F197" s="133">
        <v>2197.66</v>
      </c>
      <c r="G197" s="174">
        <v>2613.02</v>
      </c>
      <c r="H197" s="141">
        <v>128.19</v>
      </c>
      <c r="I197" s="133">
        <v>96.78</v>
      </c>
      <c r="J197" s="141">
        <v>34.200000000000003</v>
      </c>
      <c r="K197" s="133">
        <v>134.74</v>
      </c>
      <c r="L197" s="132">
        <f t="shared" si="142"/>
        <v>393.91</v>
      </c>
      <c r="M197" s="25">
        <f t="shared" si="148"/>
        <v>1011760.2318892581</v>
      </c>
      <c r="N197" s="25">
        <f t="shared" si="149"/>
        <v>763851.74539544736</v>
      </c>
      <c r="O197" s="25">
        <f>(E197-G197)*J197</f>
        <v>255723.69908208618</v>
      </c>
      <c r="P197" s="25">
        <f>(E197-G197)*K197</f>
        <v>1007491.5559742776</v>
      </c>
      <c r="Q197" s="26">
        <f t="shared" si="143"/>
        <v>3038827.2323410693</v>
      </c>
      <c r="R197" s="27"/>
      <c r="S197" s="28"/>
      <c r="T197" s="55"/>
    </row>
    <row r="198" spans="1:20" ht="30.75" customHeight="1">
      <c r="A198" s="16" t="s">
        <v>313</v>
      </c>
      <c r="B198" s="16" t="s">
        <v>311</v>
      </c>
      <c r="C198" s="24" t="s">
        <v>13</v>
      </c>
      <c r="D198" s="137">
        <v>213.25456652374723</v>
      </c>
      <c r="E198" s="133">
        <v>213.25456652374723</v>
      </c>
      <c r="F198" s="133">
        <v>74.2</v>
      </c>
      <c r="G198" s="174">
        <v>87.93</v>
      </c>
      <c r="H198" s="141">
        <v>1917.32</v>
      </c>
      <c r="I198" s="133">
        <v>1442.28</v>
      </c>
      <c r="J198" s="141">
        <v>511.26</v>
      </c>
      <c r="K198" s="133">
        <v>1975.89</v>
      </c>
      <c r="L198" s="132">
        <f t="shared" si="142"/>
        <v>5846.75</v>
      </c>
      <c r="M198" s="25">
        <f t="shared" si="148"/>
        <v>266612.10148731101</v>
      </c>
      <c r="N198" s="25">
        <f t="shared" si="149"/>
        <v>200555.62020587013</v>
      </c>
      <c r="O198" s="25">
        <f>(E198-G198)*J198</f>
        <v>64073.437880931007</v>
      </c>
      <c r="P198" s="25">
        <f>(E198-G198)*K198</f>
        <v>247627.55774860692</v>
      </c>
      <c r="Q198" s="26">
        <f t="shared" si="143"/>
        <v>778868.71732271905</v>
      </c>
      <c r="R198" s="27"/>
      <c r="S198" s="28"/>
      <c r="T198" s="55"/>
    </row>
    <row r="199" spans="1:20" s="33" customFormat="1" ht="30.75" customHeight="1">
      <c r="A199" s="49" t="s">
        <v>94</v>
      </c>
      <c r="B199" s="49"/>
      <c r="C199" s="49" t="s">
        <v>236</v>
      </c>
      <c r="D199" s="171"/>
      <c r="E199" s="172"/>
      <c r="F199" s="172"/>
      <c r="G199" s="173"/>
      <c r="H199" s="136">
        <f t="shared" ref="H199:K199" si="154">SUM(H200)</f>
        <v>691.077</v>
      </c>
      <c r="I199" s="131">
        <f t="shared" si="154"/>
        <v>333.988</v>
      </c>
      <c r="J199" s="136">
        <f t="shared" si="154"/>
        <v>127.81</v>
      </c>
      <c r="K199" s="131">
        <f t="shared" si="154"/>
        <v>649.44000000000005</v>
      </c>
      <c r="L199" s="132">
        <f t="shared" si="142"/>
        <v>1802.3150000000001</v>
      </c>
      <c r="M199" s="53">
        <f t="shared" ref="M199:N199" si="155">SUM(M200)</f>
        <v>2360150.2626414793</v>
      </c>
      <c r="N199" s="53">
        <f t="shared" si="155"/>
        <v>1140628.12959931</v>
      </c>
      <c r="O199" s="53">
        <f>SUM(O200)</f>
        <v>382821.23856804625</v>
      </c>
      <c r="P199" s="53">
        <f>SUM(P200)</f>
        <v>1945226.7050749704</v>
      </c>
      <c r="Q199" s="26">
        <f t="shared" si="143"/>
        <v>5828826.3358838055</v>
      </c>
      <c r="R199" s="54">
        <v>1053363.5376000002</v>
      </c>
      <c r="S199" s="28">
        <f>P199/3</f>
        <v>648408.90169165679</v>
      </c>
      <c r="T199" s="55">
        <f t="shared" si="147"/>
        <v>6233780.9717921494</v>
      </c>
    </row>
    <row r="200" spans="1:20" ht="30.75" customHeight="1">
      <c r="A200" s="16" t="s">
        <v>272</v>
      </c>
      <c r="B200" s="16" t="s">
        <v>302</v>
      </c>
      <c r="C200" s="24" t="s">
        <v>211</v>
      </c>
      <c r="D200" s="137">
        <v>5627.73698120684</v>
      </c>
      <c r="E200" s="133">
        <v>5627.73698120684</v>
      </c>
      <c r="F200" s="133">
        <v>2212.56</v>
      </c>
      <c r="G200" s="174">
        <v>2632.5</v>
      </c>
      <c r="H200" s="141">
        <v>691.077</v>
      </c>
      <c r="I200" s="133">
        <v>333.988</v>
      </c>
      <c r="J200" s="141">
        <v>127.81</v>
      </c>
      <c r="K200" s="133">
        <v>649.44000000000005</v>
      </c>
      <c r="L200" s="132">
        <f t="shared" si="142"/>
        <v>1802.3150000000001</v>
      </c>
      <c r="M200" s="25">
        <f t="shared" si="148"/>
        <v>2360150.2626414793</v>
      </c>
      <c r="N200" s="25">
        <f t="shared" si="149"/>
        <v>1140628.12959931</v>
      </c>
      <c r="O200" s="25">
        <f>(E200-G200)*J200</f>
        <v>382821.23856804625</v>
      </c>
      <c r="P200" s="25">
        <f>(E200-G200)*K200</f>
        <v>1945226.7050749704</v>
      </c>
      <c r="Q200" s="26">
        <f t="shared" si="143"/>
        <v>5828826.3358838055</v>
      </c>
      <c r="R200" s="27"/>
      <c r="S200" s="28"/>
      <c r="T200" s="55"/>
    </row>
    <row r="201" spans="1:20" s="33" customFormat="1" ht="30.75" customHeight="1">
      <c r="A201" s="49" t="s">
        <v>93</v>
      </c>
      <c r="B201" s="49"/>
      <c r="C201" s="49" t="s">
        <v>236</v>
      </c>
      <c r="D201" s="171"/>
      <c r="E201" s="172"/>
      <c r="F201" s="172"/>
      <c r="G201" s="173"/>
      <c r="H201" s="136">
        <f t="shared" ref="H201:K201" si="156">SUM(H202)</f>
        <v>770.85599999999999</v>
      </c>
      <c r="I201" s="131">
        <f t="shared" si="156"/>
        <v>463.79200000000003</v>
      </c>
      <c r="J201" s="136">
        <f t="shared" si="156"/>
        <v>200</v>
      </c>
      <c r="K201" s="131">
        <f t="shared" si="156"/>
        <v>681.22</v>
      </c>
      <c r="L201" s="132">
        <f t="shared" si="142"/>
        <v>2115.8680000000004</v>
      </c>
      <c r="M201" s="53">
        <f t="shared" ref="M201:N201" si="157">SUM(M202)</f>
        <v>2721336.9662764282</v>
      </c>
      <c r="N201" s="53">
        <f t="shared" si="157"/>
        <v>1637315.2888000836</v>
      </c>
      <c r="O201" s="53">
        <f>SUM(O202)</f>
        <v>632421.85641843046</v>
      </c>
      <c r="P201" s="53">
        <f>SUM(P202)</f>
        <v>2154092.085146816</v>
      </c>
      <c r="Q201" s="26">
        <f t="shared" si="143"/>
        <v>7145166.1966417581</v>
      </c>
      <c r="R201" s="54">
        <v>826812.60913333343</v>
      </c>
      <c r="S201" s="28">
        <f>P201/3</f>
        <v>718030.69504893862</v>
      </c>
      <c r="T201" s="55">
        <f t="shared" si="147"/>
        <v>7253948.1107261525</v>
      </c>
    </row>
    <row r="202" spans="1:20" ht="30.75" customHeight="1">
      <c r="A202" s="16" t="s">
        <v>31</v>
      </c>
      <c r="B202" s="16" t="s">
        <v>303</v>
      </c>
      <c r="C202" s="24" t="s">
        <v>211</v>
      </c>
      <c r="D202" s="137">
        <v>5478.2792820921522</v>
      </c>
      <c r="E202" s="133">
        <v>5478.2792820921522</v>
      </c>
      <c r="F202" s="133">
        <v>1948</v>
      </c>
      <c r="G202" s="174">
        <v>2316.17</v>
      </c>
      <c r="H202" s="141">
        <v>770.85599999999999</v>
      </c>
      <c r="I202" s="133">
        <v>463.79200000000003</v>
      </c>
      <c r="J202" s="141">
        <v>200</v>
      </c>
      <c r="K202" s="133">
        <v>681.22</v>
      </c>
      <c r="L202" s="132">
        <f t="shared" si="142"/>
        <v>2115.8680000000004</v>
      </c>
      <c r="M202" s="25">
        <f t="shared" si="148"/>
        <v>2721336.9662764282</v>
      </c>
      <c r="N202" s="25">
        <f t="shared" si="149"/>
        <v>1637315.2888000836</v>
      </c>
      <c r="O202" s="25">
        <f>(E202-G202)*J202</f>
        <v>632421.85641843046</v>
      </c>
      <c r="P202" s="25">
        <f>(E202-G202)*K202</f>
        <v>2154092.085146816</v>
      </c>
      <c r="Q202" s="26">
        <f t="shared" si="143"/>
        <v>7145166.1966417581</v>
      </c>
      <c r="R202" s="27"/>
      <c r="S202" s="28"/>
      <c r="T202" s="55"/>
    </row>
    <row r="203" spans="1:20" s="33" customFormat="1" ht="30.75" customHeight="1">
      <c r="A203" s="49" t="s">
        <v>92</v>
      </c>
      <c r="B203" s="49"/>
      <c r="C203" s="49" t="s">
        <v>236</v>
      </c>
      <c r="D203" s="171"/>
      <c r="E203" s="172"/>
      <c r="F203" s="172"/>
      <c r="G203" s="173"/>
      <c r="H203" s="136">
        <f t="shared" ref="H203:K203" si="158">SUM(H204)</f>
        <v>879.97699999999986</v>
      </c>
      <c r="I203" s="131">
        <f t="shared" si="158"/>
        <v>458.09</v>
      </c>
      <c r="J203" s="136">
        <f t="shared" si="158"/>
        <v>102.649</v>
      </c>
      <c r="K203" s="131">
        <f t="shared" si="158"/>
        <v>805.01900000000001</v>
      </c>
      <c r="L203" s="132">
        <f t="shared" si="142"/>
        <v>2245.7349999999997</v>
      </c>
      <c r="M203" s="53">
        <f t="shared" ref="M203:P203" si="159">SUM(M204)</f>
        <v>3931579.6325230054</v>
      </c>
      <c r="N203" s="53">
        <f t="shared" si="159"/>
        <v>2046664.0762911574</v>
      </c>
      <c r="O203" s="53">
        <f t="shared" si="159"/>
        <v>410115.69511119218</v>
      </c>
      <c r="P203" s="53">
        <f t="shared" si="159"/>
        <v>3216309.2359664175</v>
      </c>
      <c r="Q203" s="26">
        <f t="shared" si="143"/>
        <v>9604668.6398917716</v>
      </c>
      <c r="R203" s="54">
        <v>1321674.8274066667</v>
      </c>
      <c r="S203" s="28">
        <f>P203/3</f>
        <v>1072103.0786554725</v>
      </c>
      <c r="T203" s="55">
        <f t="shared" si="147"/>
        <v>9854240.3886429667</v>
      </c>
    </row>
    <row r="204" spans="1:20" ht="30.75" customHeight="1">
      <c r="A204" s="16" t="s">
        <v>24</v>
      </c>
      <c r="B204" s="16" t="s">
        <v>91</v>
      </c>
      <c r="C204" s="24" t="s">
        <v>211</v>
      </c>
      <c r="D204" s="137">
        <v>6967.8209004587688</v>
      </c>
      <c r="E204" s="133">
        <v>6967.8209004587688</v>
      </c>
      <c r="F204" s="133">
        <v>2500</v>
      </c>
      <c r="G204" s="174">
        <v>2972.5</v>
      </c>
      <c r="H204" s="141">
        <v>879.97699999999986</v>
      </c>
      <c r="I204" s="133">
        <v>458.09</v>
      </c>
      <c r="J204" s="141">
        <v>102.649</v>
      </c>
      <c r="K204" s="133">
        <v>805.01900000000001</v>
      </c>
      <c r="L204" s="132">
        <f t="shared" si="142"/>
        <v>2245.7349999999997</v>
      </c>
      <c r="M204" s="25">
        <f t="shared" si="148"/>
        <v>3931579.6325230054</v>
      </c>
      <c r="N204" s="25">
        <f t="shared" si="149"/>
        <v>2046664.0762911574</v>
      </c>
      <c r="O204" s="25">
        <f>(E204-G204)*J204</f>
        <v>410115.69511119218</v>
      </c>
      <c r="P204" s="25">
        <f>(E204-G204)*K204</f>
        <v>3216309.2359664175</v>
      </c>
      <c r="Q204" s="26">
        <f t="shared" si="143"/>
        <v>9604668.6398917716</v>
      </c>
      <c r="R204" s="27"/>
      <c r="S204" s="28"/>
      <c r="T204" s="55"/>
    </row>
    <row r="205" spans="1:20" s="33" customFormat="1" ht="30.75" customHeight="1">
      <c r="A205" s="49" t="s">
        <v>90</v>
      </c>
      <c r="B205" s="49"/>
      <c r="C205" s="49" t="s">
        <v>236</v>
      </c>
      <c r="D205" s="171"/>
      <c r="E205" s="172"/>
      <c r="F205" s="172"/>
      <c r="G205" s="173"/>
      <c r="H205" s="136">
        <f t="shared" ref="H205:I205" si="160">SUM(H206:H207)</f>
        <v>6852.1469999999999</v>
      </c>
      <c r="I205" s="131">
        <f t="shared" si="160"/>
        <v>3835.9629999999997</v>
      </c>
      <c r="J205" s="136">
        <f t="shared" ref="J205:K205" si="161">SUM(J206:J207)</f>
        <v>866.12699999999995</v>
      </c>
      <c r="K205" s="131">
        <f t="shared" si="161"/>
        <v>6518.3</v>
      </c>
      <c r="L205" s="132">
        <f t="shared" si="142"/>
        <v>18072.537</v>
      </c>
      <c r="M205" s="53">
        <f t="shared" ref="M205:P205" si="162">SUM(M206:M208)</f>
        <v>30244327.569687657</v>
      </c>
      <c r="N205" s="53">
        <f t="shared" si="162"/>
        <v>16931176.990156207</v>
      </c>
      <c r="O205" s="53">
        <f t="shared" si="162"/>
        <v>3553934.3533364171</v>
      </c>
      <c r="P205" s="53">
        <f t="shared" si="162"/>
        <v>26752883.478055939</v>
      </c>
      <c r="Q205" s="26">
        <f t="shared" si="143"/>
        <v>77482322.391236216</v>
      </c>
      <c r="R205" s="54">
        <v>10460872.027333334</v>
      </c>
      <c r="S205" s="28">
        <f>P205/3</f>
        <v>8917627.8260186464</v>
      </c>
      <c r="T205" s="55">
        <f t="shared" si="147"/>
        <v>79025566.592550904</v>
      </c>
    </row>
    <row r="206" spans="1:20" ht="30.75" customHeight="1">
      <c r="A206" s="16" t="s">
        <v>31</v>
      </c>
      <c r="B206" s="16" t="s">
        <v>257</v>
      </c>
      <c r="C206" s="24" t="s">
        <v>211</v>
      </c>
      <c r="D206" s="137">
        <v>6036.2617037708378</v>
      </c>
      <c r="E206" s="133">
        <v>6036.2617037708378</v>
      </c>
      <c r="F206" s="133">
        <v>1623.33</v>
      </c>
      <c r="G206" s="174">
        <v>1930.14</v>
      </c>
      <c r="H206" s="141">
        <v>6430.0079999999998</v>
      </c>
      <c r="I206" s="133">
        <v>3535.8919999999998</v>
      </c>
      <c r="J206" s="141">
        <v>774.71699999999998</v>
      </c>
      <c r="K206" s="133">
        <v>6075.6850000000004</v>
      </c>
      <c r="L206" s="132">
        <f t="shared" si="142"/>
        <v>16816.302</v>
      </c>
      <c r="M206" s="25">
        <f t="shared" si="148"/>
        <v>28375186.158700116</v>
      </c>
      <c r="N206" s="25">
        <f t="shared" si="149"/>
        <v>15603649.907909675</v>
      </c>
      <c r="O206" s="25">
        <f>(E206-G206)*J206</f>
        <v>3181082.2879802319</v>
      </c>
      <c r="P206" s="25">
        <f>(E206-G206)*K206</f>
        <v>24947502.043774921</v>
      </c>
      <c r="Q206" s="26">
        <f t="shared" si="143"/>
        <v>72107420.398364946</v>
      </c>
      <c r="R206" s="27"/>
      <c r="S206" s="28"/>
      <c r="T206" s="55"/>
    </row>
    <row r="207" spans="1:20" ht="30.75" customHeight="1">
      <c r="A207" s="16" t="s">
        <v>31</v>
      </c>
      <c r="B207" s="16" t="s">
        <v>257</v>
      </c>
      <c r="C207" s="24" t="s">
        <v>212</v>
      </c>
      <c r="D207" s="137">
        <v>6009.0379909876938</v>
      </c>
      <c r="E207" s="133">
        <v>6009.0379909876938</v>
      </c>
      <c r="F207" s="133">
        <v>1623.33</v>
      </c>
      <c r="G207" s="174">
        <v>1930.14</v>
      </c>
      <c r="H207" s="141">
        <v>422.13900000000001</v>
      </c>
      <c r="I207" s="133">
        <v>300.07100000000003</v>
      </c>
      <c r="J207" s="141">
        <v>91.41</v>
      </c>
      <c r="K207" s="133">
        <v>442.61500000000001</v>
      </c>
      <c r="L207" s="132">
        <f t="shared" si="142"/>
        <v>1256.2350000000001</v>
      </c>
      <c r="M207" s="25">
        <f t="shared" si="148"/>
        <v>1851378.3856075541</v>
      </c>
      <c r="N207" s="25">
        <f t="shared" si="149"/>
        <v>1316023.7825636684</v>
      </c>
      <c r="O207" s="25">
        <f>(E207-G207)*J207</f>
        <v>372852.06535618502</v>
      </c>
      <c r="P207" s="25">
        <f>(E207-G207)*K207</f>
        <v>1805381.4342810179</v>
      </c>
      <c r="Q207" s="26">
        <f t="shared" si="143"/>
        <v>5345635.6678084256</v>
      </c>
      <c r="R207" s="27"/>
      <c r="S207" s="28"/>
      <c r="T207" s="55"/>
    </row>
    <row r="208" spans="1:20" ht="30.75" customHeight="1">
      <c r="A208" s="16" t="s">
        <v>31</v>
      </c>
      <c r="B208" s="16" t="s">
        <v>257</v>
      </c>
      <c r="C208" s="24" t="s">
        <v>13</v>
      </c>
      <c r="D208" s="137">
        <v>61.547576273992</v>
      </c>
      <c r="E208" s="133">
        <v>61.547576273992</v>
      </c>
      <c r="F208" s="133">
        <v>59.48</v>
      </c>
      <c r="G208" s="174">
        <v>65.069999999999993</v>
      </c>
      <c r="H208" s="141">
        <v>8591.2309999999998</v>
      </c>
      <c r="I208" s="133">
        <v>5563.6640000000007</v>
      </c>
      <c r="J208" s="141">
        <v>0</v>
      </c>
      <c r="K208" s="133">
        <v>0</v>
      </c>
      <c r="L208" s="132">
        <f t="shared" si="142"/>
        <v>14154.895</v>
      </c>
      <c r="M208" s="25">
        <f t="shared" si="148"/>
        <v>17763.025379984592</v>
      </c>
      <c r="N208" s="25">
        <f t="shared" si="149"/>
        <v>11503.299682863446</v>
      </c>
      <c r="O208" s="25">
        <f>(E208-G208)*J208</f>
        <v>0</v>
      </c>
      <c r="P208" s="25">
        <f>(E208-G208)*K208</f>
        <v>0</v>
      </c>
      <c r="Q208" s="26">
        <f t="shared" si="143"/>
        <v>29266.325062848038</v>
      </c>
      <c r="R208" s="27"/>
      <c r="S208" s="28"/>
      <c r="T208" s="55"/>
    </row>
    <row r="209" spans="1:20" s="33" customFormat="1" ht="30.75" customHeight="1">
      <c r="A209" s="49" t="s">
        <v>89</v>
      </c>
      <c r="B209" s="49"/>
      <c r="C209" s="49" t="s">
        <v>236</v>
      </c>
      <c r="D209" s="135"/>
      <c r="E209" s="131"/>
      <c r="F209" s="131"/>
      <c r="G209" s="132"/>
      <c r="H209" s="136">
        <f t="shared" ref="H209:K209" si="163">SUM(H210)</f>
        <v>511.99200000000002</v>
      </c>
      <c r="I209" s="131">
        <f t="shared" si="163"/>
        <v>267.75299999999999</v>
      </c>
      <c r="J209" s="136">
        <f t="shared" si="163"/>
        <v>120</v>
      </c>
      <c r="K209" s="131">
        <f t="shared" si="163"/>
        <v>307.47399999999999</v>
      </c>
      <c r="L209" s="132">
        <f t="shared" si="142"/>
        <v>1207.2190000000001</v>
      </c>
      <c r="M209" s="53">
        <f t="shared" ref="M209:P209" si="164">SUM(M210)</f>
        <v>2643617.3850730024</v>
      </c>
      <c r="N209" s="53">
        <f t="shared" si="164"/>
        <v>1382514.7379362404</v>
      </c>
      <c r="O209" s="53">
        <f t="shared" si="164"/>
        <v>575427.1059937661</v>
      </c>
      <c r="P209" s="53">
        <f t="shared" si="164"/>
        <v>1474407.2832360603</v>
      </c>
      <c r="Q209" s="26">
        <f t="shared" si="143"/>
        <v>6075966.5122390697</v>
      </c>
      <c r="R209" s="54">
        <v>632363.32736</v>
      </c>
      <c r="S209" s="28">
        <f>P209/3</f>
        <v>491469.09441202012</v>
      </c>
      <c r="T209" s="55">
        <f t="shared" si="147"/>
        <v>6216860.7451870488</v>
      </c>
    </row>
    <row r="210" spans="1:20" ht="30.75" customHeight="1">
      <c r="A210" s="16" t="s">
        <v>31</v>
      </c>
      <c r="B210" s="16" t="s">
        <v>297</v>
      </c>
      <c r="C210" s="24" t="s">
        <v>211</v>
      </c>
      <c r="D210" s="137">
        <v>7111.3958832813842</v>
      </c>
      <c r="E210" s="133">
        <v>7111.3958832813842</v>
      </c>
      <c r="F210" s="133">
        <v>1948</v>
      </c>
      <c r="G210" s="174">
        <v>2316.17</v>
      </c>
      <c r="H210" s="141">
        <v>511.99200000000002</v>
      </c>
      <c r="I210" s="133">
        <v>267.75299999999999</v>
      </c>
      <c r="J210" s="141">
        <v>120</v>
      </c>
      <c r="K210" s="133">
        <v>307.47399999999999</v>
      </c>
      <c r="L210" s="132">
        <f t="shared" si="142"/>
        <v>1207.2190000000001</v>
      </c>
      <c r="M210" s="25">
        <f t="shared" si="148"/>
        <v>2643617.3850730024</v>
      </c>
      <c r="N210" s="25">
        <f t="shared" si="149"/>
        <v>1382514.7379362404</v>
      </c>
      <c r="O210" s="25">
        <f>(E210-G210)*J210</f>
        <v>575427.1059937661</v>
      </c>
      <c r="P210" s="25">
        <f>(E210-G210)*K210</f>
        <v>1474407.2832360603</v>
      </c>
      <c r="Q210" s="26">
        <f t="shared" si="143"/>
        <v>6075966.5122390697</v>
      </c>
      <c r="R210" s="27"/>
      <c r="S210" s="28"/>
      <c r="T210" s="55"/>
    </row>
    <row r="211" spans="1:20" s="33" customFormat="1" ht="30.75" customHeight="1">
      <c r="A211" s="49" t="s">
        <v>237</v>
      </c>
      <c r="B211" s="49"/>
      <c r="C211" s="49" t="s">
        <v>236</v>
      </c>
      <c r="D211" s="135"/>
      <c r="E211" s="131"/>
      <c r="F211" s="131"/>
      <c r="G211" s="132"/>
      <c r="H211" s="136">
        <f>SUM(H212:H214)</f>
        <v>729.65100000000007</v>
      </c>
      <c r="I211" s="131">
        <f t="shared" ref="I211" si="165">SUM(I212:I214)</f>
        <v>417.82299999999998</v>
      </c>
      <c r="J211" s="136">
        <f t="shared" ref="J211:K211" si="166">SUM(J212:J214)</f>
        <v>992.84</v>
      </c>
      <c r="K211" s="131">
        <f t="shared" si="166"/>
        <v>2439.8199999999997</v>
      </c>
      <c r="L211" s="132">
        <f t="shared" si="142"/>
        <v>4580.134</v>
      </c>
      <c r="M211" s="53">
        <f t="shared" ref="M211:P211" si="167">SUM(M212:M214)</f>
        <v>6239836.8998966292</v>
      </c>
      <c r="N211" s="53">
        <f t="shared" si="167"/>
        <v>3723157.2315709856</v>
      </c>
      <c r="O211" s="53">
        <f t="shared" si="167"/>
        <v>6524746.3183314037</v>
      </c>
      <c r="P211" s="53">
        <f t="shared" si="167"/>
        <v>16324806.022331808</v>
      </c>
      <c r="Q211" s="26">
        <f t="shared" si="143"/>
        <v>32812546.472130828</v>
      </c>
      <c r="R211" s="54">
        <v>6591633.7743666666</v>
      </c>
      <c r="S211" s="28">
        <f>P211/3</f>
        <v>5441602.0074439356</v>
      </c>
      <c r="T211" s="55">
        <f t="shared" si="147"/>
        <v>33962578.239053562</v>
      </c>
    </row>
    <row r="212" spans="1:20" ht="30.75" customHeight="1">
      <c r="A212" s="16" t="s">
        <v>86</v>
      </c>
      <c r="B212" s="16" t="s">
        <v>88</v>
      </c>
      <c r="C212" s="24" t="s">
        <v>211</v>
      </c>
      <c r="D212" s="137">
        <v>5940.69172631112</v>
      </c>
      <c r="E212" s="133">
        <v>5940.69172631112</v>
      </c>
      <c r="F212" s="133">
        <v>1741.67</v>
      </c>
      <c r="G212" s="174">
        <v>2070.85</v>
      </c>
      <c r="H212" s="141">
        <v>115.22999999999999</v>
      </c>
      <c r="I212" s="133">
        <v>76.819999999999993</v>
      </c>
      <c r="J212" s="141">
        <v>38.409999999999997</v>
      </c>
      <c r="K212" s="133">
        <v>115.23</v>
      </c>
      <c r="L212" s="132">
        <f t="shared" si="142"/>
        <v>345.69</v>
      </c>
      <c r="M212" s="25">
        <f t="shared" si="148"/>
        <v>483853.27352283028</v>
      </c>
      <c r="N212" s="25">
        <f t="shared" si="149"/>
        <v>322568.84901522018</v>
      </c>
      <c r="O212" s="25">
        <f>(E212-G212)*J212</f>
        <v>148640.6207076101</v>
      </c>
      <c r="P212" s="25">
        <f>(E212-G212)*K212</f>
        <v>445921.86212283035</v>
      </c>
      <c r="Q212" s="26">
        <f t="shared" si="143"/>
        <v>1400984.6053684908</v>
      </c>
      <c r="R212" s="27"/>
      <c r="S212" s="28"/>
      <c r="T212" s="55"/>
    </row>
    <row r="213" spans="1:20" ht="30.75" customHeight="1">
      <c r="A213" s="16" t="s">
        <v>86</v>
      </c>
      <c r="B213" s="16" t="s">
        <v>87</v>
      </c>
      <c r="C213" s="24" t="s">
        <v>211</v>
      </c>
      <c r="D213" s="137">
        <v>19405.766391150799</v>
      </c>
      <c r="E213" s="133">
        <v>19405.766391150799</v>
      </c>
      <c r="F213" s="133">
        <v>1741.67</v>
      </c>
      <c r="G213" s="174">
        <v>2070.85</v>
      </c>
      <c r="H213" s="141">
        <v>163.29</v>
      </c>
      <c r="I213" s="133">
        <v>108.86</v>
      </c>
      <c r="J213" s="141">
        <v>54.43</v>
      </c>
      <c r="K213" s="133">
        <v>163.49</v>
      </c>
      <c r="L213" s="132">
        <f t="shared" si="142"/>
        <v>490.07</v>
      </c>
      <c r="M213" s="25">
        <f t="shared" si="148"/>
        <v>2884370.2997110141</v>
      </c>
      <c r="N213" s="25">
        <f t="shared" si="149"/>
        <v>1922913.5331406761</v>
      </c>
      <c r="O213" s="25">
        <f>(E213-G213)*J213</f>
        <v>943539.49917033804</v>
      </c>
      <c r="P213" s="25">
        <f>(E213-G213)*K213</f>
        <v>2834085.4807892446</v>
      </c>
      <c r="Q213" s="26">
        <f t="shared" si="143"/>
        <v>8584908.8128112722</v>
      </c>
      <c r="R213" s="27"/>
      <c r="S213" s="28"/>
      <c r="T213" s="55"/>
    </row>
    <row r="214" spans="1:20" ht="30.75" customHeight="1">
      <c r="A214" s="16" t="s">
        <v>86</v>
      </c>
      <c r="B214" s="16" t="s">
        <v>85</v>
      </c>
      <c r="C214" s="24" t="s">
        <v>211</v>
      </c>
      <c r="D214" s="137">
        <v>8107.0346649482835</v>
      </c>
      <c r="E214" s="133">
        <v>8107.0346649482835</v>
      </c>
      <c r="F214" s="133">
        <v>1741.67</v>
      </c>
      <c r="G214" s="174">
        <v>2070.85</v>
      </c>
      <c r="H214" s="141">
        <v>451.13100000000003</v>
      </c>
      <c r="I214" s="133">
        <v>232.143</v>
      </c>
      <c r="J214" s="141">
        <v>900</v>
      </c>
      <c r="K214" s="133">
        <v>2161.1</v>
      </c>
      <c r="L214" s="132">
        <f t="shared" si="142"/>
        <v>3744.3739999999998</v>
      </c>
      <c r="M214" s="25">
        <f t="shared" si="148"/>
        <v>2871613.3266627844</v>
      </c>
      <c r="N214" s="25">
        <f t="shared" si="149"/>
        <v>1477674.8494150895</v>
      </c>
      <c r="O214" s="25">
        <f>(E214-G214)*J214</f>
        <v>5432566.1984534552</v>
      </c>
      <c r="P214" s="25">
        <f>(E214-G214)*K214</f>
        <v>13044798.679419734</v>
      </c>
      <c r="Q214" s="26">
        <f t="shared" si="143"/>
        <v>22826653.053951062</v>
      </c>
      <c r="R214" s="27"/>
      <c r="S214" s="28"/>
      <c r="T214" s="55"/>
    </row>
    <row r="215" spans="1:20" s="33" customFormat="1" ht="30.75" customHeight="1">
      <c r="A215" s="49" t="s">
        <v>81</v>
      </c>
      <c r="B215" s="49"/>
      <c r="C215" s="49" t="s">
        <v>236</v>
      </c>
      <c r="D215" s="135"/>
      <c r="E215" s="131"/>
      <c r="F215" s="131"/>
      <c r="G215" s="132"/>
      <c r="H215" s="136">
        <f>SUM(H216:H221)</f>
        <v>4521.6030000000001</v>
      </c>
      <c r="I215" s="131">
        <f t="shared" ref="I215" si="168">SUM(I216:I221)</f>
        <v>2504.6929999999998</v>
      </c>
      <c r="J215" s="136">
        <f t="shared" ref="J215:K215" si="169">SUM(J216:J221)</f>
        <v>1818.89</v>
      </c>
      <c r="K215" s="131">
        <f t="shared" si="169"/>
        <v>3534.29</v>
      </c>
      <c r="L215" s="132">
        <f t="shared" si="142"/>
        <v>12379.475999999999</v>
      </c>
      <c r="M215" s="53">
        <f t="shared" ref="M215:P215" si="170">SUM(M216:M221)</f>
        <v>79003942.952874333</v>
      </c>
      <c r="N215" s="53">
        <f t="shared" si="170"/>
        <v>44041566.769884609</v>
      </c>
      <c r="O215" s="53">
        <f t="shared" si="170"/>
        <v>31105415.481352285</v>
      </c>
      <c r="P215" s="53">
        <f t="shared" si="170"/>
        <v>61263255.525403589</v>
      </c>
      <c r="Q215" s="26">
        <f t="shared" si="143"/>
        <v>215414180.72951481</v>
      </c>
      <c r="R215" s="54">
        <v>18880332.122466665</v>
      </c>
      <c r="S215" s="28">
        <f>P215/3</f>
        <v>20421085.175134528</v>
      </c>
      <c r="T215" s="55">
        <f t="shared" si="147"/>
        <v>213873427.67684692</v>
      </c>
    </row>
    <row r="216" spans="1:20" ht="40.5" customHeight="1">
      <c r="A216" s="16" t="s">
        <v>24</v>
      </c>
      <c r="B216" s="16" t="s">
        <v>83</v>
      </c>
      <c r="C216" s="24" t="s">
        <v>211</v>
      </c>
      <c r="D216" s="137">
        <v>17441.172495908708</v>
      </c>
      <c r="E216" s="133">
        <v>17441.172495908708</v>
      </c>
      <c r="F216" s="133">
        <v>2500</v>
      </c>
      <c r="G216" s="174">
        <v>2972.5</v>
      </c>
      <c r="H216" s="141">
        <v>2612.8330000000001</v>
      </c>
      <c r="I216" s="133">
        <v>1224.194</v>
      </c>
      <c r="J216" s="141">
        <v>946.61</v>
      </c>
      <c r="K216" s="133">
        <v>1790.02</v>
      </c>
      <c r="L216" s="132">
        <f t="shared" si="142"/>
        <v>6573.6569999999992</v>
      </c>
      <c r="M216" s="25">
        <f t="shared" si="148"/>
        <v>39038788.556002639</v>
      </c>
      <c r="N216" s="25">
        <f t="shared" si="149"/>
        <v>18290893.722456463</v>
      </c>
      <c r="O216" s="25">
        <f t="shared" ref="O216:O221" si="171">(E216-G216)*J216</f>
        <v>13696190.071352143</v>
      </c>
      <c r="P216" s="25">
        <f t="shared" ref="P216:P221" si="172">(E216-G216)*K216</f>
        <v>25899213.141126506</v>
      </c>
      <c r="Q216" s="26">
        <f t="shared" si="143"/>
        <v>96925085.49093774</v>
      </c>
      <c r="R216" s="27"/>
      <c r="S216" s="28"/>
      <c r="T216" s="55"/>
    </row>
    <row r="217" spans="1:20" ht="40.5" customHeight="1">
      <c r="A217" s="16" t="s">
        <v>24</v>
      </c>
      <c r="B217" s="16" t="s">
        <v>82</v>
      </c>
      <c r="C217" s="24" t="s">
        <v>211</v>
      </c>
      <c r="D217" s="137">
        <v>21909.275003602022</v>
      </c>
      <c r="E217" s="133">
        <v>21909.275003602022</v>
      </c>
      <c r="F217" s="133">
        <v>2500</v>
      </c>
      <c r="G217" s="174">
        <v>2972.5</v>
      </c>
      <c r="H217" s="141">
        <v>55.15</v>
      </c>
      <c r="I217" s="133">
        <v>25.423000000000002</v>
      </c>
      <c r="J217" s="141">
        <v>4.37</v>
      </c>
      <c r="K217" s="133">
        <v>16.32</v>
      </c>
      <c r="L217" s="132">
        <f t="shared" si="142"/>
        <v>101.26300000000001</v>
      </c>
      <c r="M217" s="25">
        <f t="shared" si="148"/>
        <v>1070421.5164486514</v>
      </c>
      <c r="N217" s="25">
        <f t="shared" si="149"/>
        <v>493441.99841657426</v>
      </c>
      <c r="O217" s="25">
        <f t="shared" si="171"/>
        <v>82753.706765740833</v>
      </c>
      <c r="P217" s="25">
        <f t="shared" si="172"/>
        <v>309048.16805878503</v>
      </c>
      <c r="Q217" s="26">
        <f t="shared" si="143"/>
        <v>1955665.3896897514</v>
      </c>
      <c r="R217" s="27"/>
      <c r="S217" s="28"/>
      <c r="T217" s="55"/>
    </row>
    <row r="218" spans="1:20" ht="40.5" customHeight="1">
      <c r="A218" s="16" t="s">
        <v>24</v>
      </c>
      <c r="B218" s="16" t="s">
        <v>9</v>
      </c>
      <c r="C218" s="24" t="s">
        <v>211</v>
      </c>
      <c r="D218" s="137">
        <v>23715.780040976282</v>
      </c>
      <c r="E218" s="133">
        <v>23715.780040976282</v>
      </c>
      <c r="F218" s="133">
        <v>2500</v>
      </c>
      <c r="G218" s="174">
        <v>2972.5</v>
      </c>
      <c r="H218" s="141">
        <v>1766.1030000000001</v>
      </c>
      <c r="I218" s="133">
        <v>1015.7660000000001</v>
      </c>
      <c r="J218" s="141">
        <v>750.61</v>
      </c>
      <c r="K218" s="133">
        <v>1549.82</v>
      </c>
      <c r="L218" s="132">
        <f t="shared" si="142"/>
        <v>5082.299</v>
      </c>
      <c r="M218" s="25">
        <f t="shared" si="148"/>
        <v>37469252.777708337</v>
      </c>
      <c r="N218" s="25">
        <f t="shared" si="149"/>
        <v>21550268.029102314</v>
      </c>
      <c r="O218" s="25">
        <f t="shared" si="171"/>
        <v>15570113.431557208</v>
      </c>
      <c r="P218" s="25">
        <f t="shared" si="172"/>
        <v>32148350.27310586</v>
      </c>
      <c r="Q218" s="26">
        <f t="shared" si="143"/>
        <v>106737984.51147372</v>
      </c>
      <c r="R218" s="27"/>
      <c r="S218" s="28"/>
      <c r="T218" s="55"/>
    </row>
    <row r="219" spans="1:20" ht="33.75" customHeight="1">
      <c r="A219" s="16" t="s">
        <v>24</v>
      </c>
      <c r="B219" s="16" t="s">
        <v>304</v>
      </c>
      <c r="C219" s="24" t="s">
        <v>212</v>
      </c>
      <c r="D219" s="137">
        <v>17381.243279345697</v>
      </c>
      <c r="E219" s="133">
        <v>17381.243279345697</v>
      </c>
      <c r="F219" s="133">
        <v>2500</v>
      </c>
      <c r="G219" s="174">
        <v>2972.5</v>
      </c>
      <c r="H219" s="141">
        <v>70.906000000000006</v>
      </c>
      <c r="I219" s="133">
        <v>219.642</v>
      </c>
      <c r="J219" s="141">
        <v>108.37</v>
      </c>
      <c r="K219" s="133">
        <v>132.32</v>
      </c>
      <c r="L219" s="132">
        <f t="shared" si="142"/>
        <v>531.23800000000006</v>
      </c>
      <c r="M219" s="25">
        <f t="shared" si="148"/>
        <v>1055169.4359652861</v>
      </c>
      <c r="N219" s="25">
        <f t="shared" si="149"/>
        <v>3268546.0363620478</v>
      </c>
      <c r="O219" s="25">
        <f t="shared" si="171"/>
        <v>1561475.5091826932</v>
      </c>
      <c r="P219" s="25">
        <f t="shared" si="172"/>
        <v>1906564.9107230227</v>
      </c>
      <c r="Q219" s="26">
        <f t="shared" si="143"/>
        <v>7791755.8922330495</v>
      </c>
      <c r="R219" s="27"/>
      <c r="S219" s="28"/>
      <c r="T219" s="55"/>
    </row>
    <row r="220" spans="1:20" ht="33.75" customHeight="1">
      <c r="A220" s="16" t="s">
        <v>24</v>
      </c>
      <c r="B220" s="16" t="s">
        <v>82</v>
      </c>
      <c r="C220" s="24" t="s">
        <v>212</v>
      </c>
      <c r="D220" s="137">
        <v>24442.933167842461</v>
      </c>
      <c r="E220" s="133">
        <v>24442.933167842461</v>
      </c>
      <c r="F220" s="133">
        <v>2500</v>
      </c>
      <c r="G220" s="174">
        <v>2972.5</v>
      </c>
      <c r="H220" s="141">
        <v>2.29</v>
      </c>
      <c r="I220" s="133">
        <v>2.819</v>
      </c>
      <c r="J220" s="141">
        <v>1.17</v>
      </c>
      <c r="K220" s="133">
        <v>5.14</v>
      </c>
      <c r="L220" s="132">
        <f t="shared" si="142"/>
        <v>11.419</v>
      </c>
      <c r="M220" s="25">
        <f t="shared" si="148"/>
        <v>50249.316954359238</v>
      </c>
      <c r="N220" s="25">
        <f t="shared" si="149"/>
        <v>61857.128600147895</v>
      </c>
      <c r="O220" s="25">
        <f t="shared" si="171"/>
        <v>25120.406806375679</v>
      </c>
      <c r="P220" s="25">
        <f t="shared" si="172"/>
        <v>110358.02648271024</v>
      </c>
      <c r="Q220" s="26">
        <f t="shared" si="143"/>
        <v>247584.87884359306</v>
      </c>
      <c r="R220" s="27"/>
      <c r="S220" s="28"/>
      <c r="T220" s="55"/>
    </row>
    <row r="221" spans="1:20" ht="33.75" customHeight="1">
      <c r="A221" s="16" t="s">
        <v>24</v>
      </c>
      <c r="B221" s="16" t="s">
        <v>305</v>
      </c>
      <c r="C221" s="24" t="s">
        <v>212</v>
      </c>
      <c r="D221" s="137">
        <v>24849.092227851048</v>
      </c>
      <c r="E221" s="133">
        <v>24849.092227851048</v>
      </c>
      <c r="F221" s="133">
        <v>2500</v>
      </c>
      <c r="G221" s="174">
        <v>2972.5</v>
      </c>
      <c r="H221" s="141">
        <v>14.321000000000002</v>
      </c>
      <c r="I221" s="133">
        <v>16.848999999999997</v>
      </c>
      <c r="J221" s="141">
        <v>7.76</v>
      </c>
      <c r="K221" s="133">
        <v>40.67</v>
      </c>
      <c r="L221" s="132">
        <f t="shared" si="142"/>
        <v>79.599999999999994</v>
      </c>
      <c r="M221" s="25">
        <f t="shared" si="148"/>
        <v>320061.34979505488</v>
      </c>
      <c r="N221" s="25">
        <f t="shared" si="149"/>
        <v>376559.85494706221</v>
      </c>
      <c r="O221" s="25">
        <f t="shared" si="171"/>
        <v>169762.35568812414</v>
      </c>
      <c r="P221" s="25">
        <f t="shared" si="172"/>
        <v>889721.00590670214</v>
      </c>
      <c r="Q221" s="26">
        <f t="shared" si="143"/>
        <v>1756104.5663369433</v>
      </c>
      <c r="R221" s="27"/>
      <c r="S221" s="28"/>
      <c r="T221" s="55"/>
    </row>
    <row r="222" spans="1:20" s="33" customFormat="1" ht="30.75" customHeight="1">
      <c r="A222" s="49" t="s">
        <v>80</v>
      </c>
      <c r="B222" s="49"/>
      <c r="C222" s="49" t="s">
        <v>236</v>
      </c>
      <c r="D222" s="135"/>
      <c r="E222" s="131"/>
      <c r="F222" s="131"/>
      <c r="G222" s="132"/>
      <c r="H222" s="136">
        <f>SUM(H223)</f>
        <v>21.75</v>
      </c>
      <c r="I222" s="131">
        <f t="shared" ref="I222:K222" si="173">SUM(I223)</f>
        <v>12.324999999999999</v>
      </c>
      <c r="J222" s="136">
        <f t="shared" si="173"/>
        <v>2.1749999999999998</v>
      </c>
      <c r="K222" s="131">
        <f t="shared" si="173"/>
        <v>21.75</v>
      </c>
      <c r="L222" s="132">
        <f t="shared" si="142"/>
        <v>58</v>
      </c>
      <c r="M222" s="53">
        <f t="shared" ref="M222:N222" si="174">SUM(M223)</f>
        <v>221459.30564610136</v>
      </c>
      <c r="N222" s="53">
        <f t="shared" si="174"/>
        <v>125493.60653279077</v>
      </c>
      <c r="O222" s="53">
        <f>SUM(O223)</f>
        <v>21358.123814610131</v>
      </c>
      <c r="P222" s="53">
        <f>SUM(P223)</f>
        <v>213581.23814610136</v>
      </c>
      <c r="Q222" s="26">
        <f t="shared" si="143"/>
        <v>581892.2741396036</v>
      </c>
      <c r="R222" s="54">
        <v>109821.62249999998</v>
      </c>
      <c r="S222" s="28">
        <f>P222/3</f>
        <v>71193.746048700457</v>
      </c>
      <c r="T222" s="55">
        <f t="shared" si="147"/>
        <v>620520.15059090313</v>
      </c>
    </row>
    <row r="223" spans="1:20" ht="30.75" customHeight="1">
      <c r="A223" s="16" t="s">
        <v>79</v>
      </c>
      <c r="B223" s="16" t="s">
        <v>266</v>
      </c>
      <c r="C223" s="24" t="s">
        <v>211</v>
      </c>
      <c r="D223" s="137">
        <v>12039.827041200062</v>
      </c>
      <c r="E223" s="133">
        <v>12039.827041200062</v>
      </c>
      <c r="F223" s="133">
        <v>1857.79</v>
      </c>
      <c r="G223" s="174">
        <v>2220</v>
      </c>
      <c r="H223" s="141">
        <v>21.75</v>
      </c>
      <c r="I223" s="133">
        <v>12.324999999999999</v>
      </c>
      <c r="J223" s="141">
        <v>2.1749999999999998</v>
      </c>
      <c r="K223" s="133">
        <v>21.75</v>
      </c>
      <c r="L223" s="132">
        <f t="shared" si="142"/>
        <v>58</v>
      </c>
      <c r="M223" s="25">
        <f t="shared" si="148"/>
        <v>221459.30564610136</v>
      </c>
      <c r="N223" s="25">
        <f t="shared" si="149"/>
        <v>125493.60653279077</v>
      </c>
      <c r="O223" s="25">
        <f>(E223-G223)*J223</f>
        <v>21358.123814610131</v>
      </c>
      <c r="P223" s="25">
        <f>(E223-G223)*K223</f>
        <v>213581.23814610136</v>
      </c>
      <c r="Q223" s="26">
        <f t="shared" si="143"/>
        <v>581892.2741396036</v>
      </c>
      <c r="R223" s="27"/>
      <c r="S223" s="28"/>
      <c r="T223" s="55"/>
    </row>
    <row r="224" spans="1:20" s="33" customFormat="1" ht="30.75" customHeight="1">
      <c r="A224" s="49" t="s">
        <v>65</v>
      </c>
      <c r="B224" s="49"/>
      <c r="C224" s="49" t="s">
        <v>236</v>
      </c>
      <c r="D224" s="135"/>
      <c r="E224" s="131"/>
      <c r="F224" s="131"/>
      <c r="G224" s="132"/>
      <c r="H224" s="136">
        <f>SUM(H225:H238)</f>
        <v>6053.7810000000009</v>
      </c>
      <c r="I224" s="131">
        <f t="shared" ref="I224" si="175">SUM(I225:I238)</f>
        <v>3297.1919999999996</v>
      </c>
      <c r="J224" s="136">
        <f t="shared" ref="J224:K224" si="176">SUM(J225:J238)</f>
        <v>673.28399999999999</v>
      </c>
      <c r="K224" s="131">
        <f t="shared" si="176"/>
        <v>6067.3759999999993</v>
      </c>
      <c r="L224" s="132">
        <f t="shared" si="142"/>
        <v>16091.632999999998</v>
      </c>
      <c r="M224" s="53">
        <f t="shared" ref="M224:P224" si="177">SUM(M225:M238)</f>
        <v>15922292.943881586</v>
      </c>
      <c r="N224" s="53">
        <f t="shared" si="177"/>
        <v>8681050.8517779708</v>
      </c>
      <c r="O224" s="53">
        <f t="shared" si="177"/>
        <v>1536221.3734833952</v>
      </c>
      <c r="P224" s="53">
        <f t="shared" si="177"/>
        <v>13823759.470267007</v>
      </c>
      <c r="Q224" s="26">
        <f t="shared" si="143"/>
        <v>39963324.639409959</v>
      </c>
      <c r="R224" s="54">
        <v>6737542.3227166655</v>
      </c>
      <c r="S224" s="28">
        <f>P224/3</f>
        <v>4607919.823422336</v>
      </c>
      <c r="T224" s="55">
        <f t="shared" si="147"/>
        <v>42092947.138704292</v>
      </c>
    </row>
    <row r="225" spans="1:20" ht="30.75" customHeight="1">
      <c r="A225" s="16" t="s">
        <v>62</v>
      </c>
      <c r="B225" s="16" t="s">
        <v>78</v>
      </c>
      <c r="C225" s="24" t="s">
        <v>211</v>
      </c>
      <c r="D225" s="137">
        <v>11914.780531626282</v>
      </c>
      <c r="E225" s="133">
        <v>11914.780531626282</v>
      </c>
      <c r="F225" s="133">
        <v>1812.26</v>
      </c>
      <c r="G225" s="174">
        <v>2154.7800000000002</v>
      </c>
      <c r="H225" s="141">
        <v>78.498000000000005</v>
      </c>
      <c r="I225" s="133">
        <v>43.046999999999997</v>
      </c>
      <c r="J225" s="141">
        <v>8.7219999999999995</v>
      </c>
      <c r="K225" s="133">
        <v>78.498000000000005</v>
      </c>
      <c r="L225" s="132">
        <f t="shared" si="142"/>
        <v>208.76499999999999</v>
      </c>
      <c r="M225" s="25">
        <f t="shared" si="148"/>
        <v>793027.65669159987</v>
      </c>
      <c r="N225" s="25">
        <f t="shared" si="149"/>
        <v>434883.2013249165</v>
      </c>
      <c r="O225" s="25">
        <f t="shared" ref="O225:O238" si="178">(E225-G225)*J225</f>
        <v>85126.724636844418</v>
      </c>
      <c r="P225" s="25">
        <f t="shared" ref="P225:P238" si="179">(E225-G225)*K225</f>
        <v>766140.52173159993</v>
      </c>
      <c r="Q225" s="26">
        <f t="shared" si="143"/>
        <v>2079178.1043849606</v>
      </c>
      <c r="R225" s="27"/>
      <c r="S225" s="28"/>
      <c r="T225" s="55"/>
    </row>
    <row r="226" spans="1:20" ht="30.75" customHeight="1">
      <c r="A226" s="16" t="s">
        <v>62</v>
      </c>
      <c r="B226" s="16" t="s">
        <v>77</v>
      </c>
      <c r="C226" s="24" t="s">
        <v>211</v>
      </c>
      <c r="D226" s="137">
        <v>3574.479249418514</v>
      </c>
      <c r="E226" s="133">
        <v>3574.479249418514</v>
      </c>
      <c r="F226" s="133">
        <v>1458.6</v>
      </c>
      <c r="G226" s="174">
        <v>1820</v>
      </c>
      <c r="H226" s="141">
        <v>551.83699999999999</v>
      </c>
      <c r="I226" s="133">
        <v>288.40899999999999</v>
      </c>
      <c r="J226" s="141">
        <v>53.427</v>
      </c>
      <c r="K226" s="133">
        <v>513.99199999999996</v>
      </c>
      <c r="L226" s="132">
        <f t="shared" si="142"/>
        <v>1407.665</v>
      </c>
      <c r="M226" s="25">
        <f t="shared" si="148"/>
        <v>1167620.4573613645</v>
      </c>
      <c r="N226" s="25">
        <f t="shared" si="149"/>
        <v>610238.61844554415</v>
      </c>
      <c r="O226" s="25">
        <f t="shared" si="178"/>
        <v>93736.562858682941</v>
      </c>
      <c r="P226" s="25">
        <f t="shared" si="179"/>
        <v>901788.29836712079</v>
      </c>
      <c r="Q226" s="26">
        <f t="shared" si="143"/>
        <v>2773383.9370327126</v>
      </c>
      <c r="R226" s="27"/>
      <c r="S226" s="28"/>
      <c r="T226" s="55"/>
    </row>
    <row r="227" spans="1:20" ht="30.75" customHeight="1">
      <c r="A227" s="16" t="s">
        <v>62</v>
      </c>
      <c r="B227" s="16" t="s">
        <v>76</v>
      </c>
      <c r="C227" s="24" t="s">
        <v>211</v>
      </c>
      <c r="D227" s="137">
        <v>5416.9408573880191</v>
      </c>
      <c r="E227" s="133">
        <v>5416.9408573880191</v>
      </c>
      <c r="F227" s="133">
        <v>1854.32</v>
      </c>
      <c r="G227" s="174">
        <v>2204.79</v>
      </c>
      <c r="H227" s="141">
        <v>103.917</v>
      </c>
      <c r="I227" s="133">
        <v>56.987000000000002</v>
      </c>
      <c r="J227" s="141">
        <v>11.545999999999999</v>
      </c>
      <c r="K227" s="133">
        <v>103.917</v>
      </c>
      <c r="L227" s="132">
        <f t="shared" si="142"/>
        <v>276.36699999999996</v>
      </c>
      <c r="M227" s="25">
        <f t="shared" si="148"/>
        <v>370216.87163719081</v>
      </c>
      <c r="N227" s="25">
        <f t="shared" si="149"/>
        <v>203023.07479997107</v>
      </c>
      <c r="O227" s="25">
        <f t="shared" si="178"/>
        <v>37087.493799402066</v>
      </c>
      <c r="P227" s="25">
        <f t="shared" si="179"/>
        <v>333797.0806471908</v>
      </c>
      <c r="Q227" s="26">
        <f t="shared" si="143"/>
        <v>944124.52088375471</v>
      </c>
      <c r="R227" s="27"/>
      <c r="S227" s="28"/>
      <c r="T227" s="55"/>
    </row>
    <row r="228" spans="1:20" ht="30.75" customHeight="1">
      <c r="A228" s="16" t="s">
        <v>62</v>
      </c>
      <c r="B228" s="16" t="s">
        <v>75</v>
      </c>
      <c r="C228" s="24" t="s">
        <v>211</v>
      </c>
      <c r="D228" s="137">
        <v>4371.2048651535561</v>
      </c>
      <c r="E228" s="133">
        <v>4371.2048651535561</v>
      </c>
      <c r="F228" s="133">
        <v>1854.32</v>
      </c>
      <c r="G228" s="174">
        <v>2204.79</v>
      </c>
      <c r="H228" s="141">
        <v>813.50900000000001</v>
      </c>
      <c r="I228" s="133">
        <v>437.40300000000002</v>
      </c>
      <c r="J228" s="141">
        <v>90.465000000000003</v>
      </c>
      <c r="K228" s="133">
        <v>814.48199999999997</v>
      </c>
      <c r="L228" s="132">
        <f t="shared" si="142"/>
        <v>2155.8589999999999</v>
      </c>
      <c r="M228" s="25">
        <f t="shared" si="148"/>
        <v>2047508.4897662045</v>
      </c>
      <c r="N228" s="25">
        <f t="shared" si="149"/>
        <v>1100892.9906727611</v>
      </c>
      <c r="O228" s="25">
        <f t="shared" si="178"/>
        <v>195984.72077611645</v>
      </c>
      <c r="P228" s="25">
        <f t="shared" si="179"/>
        <v>1764505.9121999985</v>
      </c>
      <c r="Q228" s="26">
        <f t="shared" si="143"/>
        <v>5108892.1134150801</v>
      </c>
      <c r="R228" s="27"/>
      <c r="S228" s="28"/>
      <c r="T228" s="55"/>
    </row>
    <row r="229" spans="1:20" ht="30.75" customHeight="1">
      <c r="A229" s="16" t="s">
        <v>62</v>
      </c>
      <c r="B229" s="16" t="s">
        <v>74</v>
      </c>
      <c r="C229" s="24" t="s">
        <v>211</v>
      </c>
      <c r="D229" s="137">
        <v>4373.7770321470389</v>
      </c>
      <c r="E229" s="133">
        <v>4373.7770321470389</v>
      </c>
      <c r="F229" s="133">
        <v>1575.2</v>
      </c>
      <c r="G229" s="174">
        <v>2000</v>
      </c>
      <c r="H229" s="141">
        <v>75.045000000000002</v>
      </c>
      <c r="I229" s="133">
        <v>41.153999999999996</v>
      </c>
      <c r="J229" s="141">
        <v>8.3379999999999992</v>
      </c>
      <c r="K229" s="133">
        <v>75.045000000000002</v>
      </c>
      <c r="L229" s="132">
        <f t="shared" si="142"/>
        <v>199.58199999999999</v>
      </c>
      <c r="M229" s="25">
        <f t="shared" si="148"/>
        <v>210019.21337747455</v>
      </c>
      <c r="N229" s="25">
        <f t="shared" si="149"/>
        <v>115172.63918097924</v>
      </c>
      <c r="O229" s="25">
        <f t="shared" si="178"/>
        <v>19792.552894042008</v>
      </c>
      <c r="P229" s="25">
        <f t="shared" si="179"/>
        <v>178140.09737747454</v>
      </c>
      <c r="Q229" s="26">
        <f t="shared" si="143"/>
        <v>523124.50282997033</v>
      </c>
      <c r="R229" s="27"/>
      <c r="S229" s="28"/>
      <c r="T229" s="55"/>
    </row>
    <row r="230" spans="1:20" ht="30.75" customHeight="1">
      <c r="A230" s="16" t="s">
        <v>62</v>
      </c>
      <c r="B230" s="16" t="s">
        <v>73</v>
      </c>
      <c r="C230" s="24" t="s">
        <v>211</v>
      </c>
      <c r="D230" s="137">
        <v>4370.3274067279217</v>
      </c>
      <c r="E230" s="133">
        <v>4370.3274067279217</v>
      </c>
      <c r="F230" s="133">
        <v>1575.2</v>
      </c>
      <c r="G230" s="174">
        <v>2000</v>
      </c>
      <c r="H230" s="141">
        <v>192.62700000000001</v>
      </c>
      <c r="I230" s="133">
        <v>105.634</v>
      </c>
      <c r="J230" s="141">
        <v>23.741</v>
      </c>
      <c r="K230" s="133">
        <v>192.62700000000001</v>
      </c>
      <c r="L230" s="132">
        <f t="shared" si="142"/>
        <v>514.62900000000002</v>
      </c>
      <c r="M230" s="25">
        <f t="shared" si="148"/>
        <v>538417.00697577943</v>
      </c>
      <c r="N230" s="25">
        <f t="shared" si="149"/>
        <v>295260.48848229728</v>
      </c>
      <c r="O230" s="25">
        <f t="shared" si="178"/>
        <v>56273.942963127585</v>
      </c>
      <c r="P230" s="25">
        <f t="shared" si="179"/>
        <v>456589.05737577938</v>
      </c>
      <c r="Q230" s="26">
        <f t="shared" si="143"/>
        <v>1346540.4957969836</v>
      </c>
      <c r="R230" s="27"/>
      <c r="S230" s="28"/>
      <c r="T230" s="55"/>
    </row>
    <row r="231" spans="1:20" ht="30.75" customHeight="1">
      <c r="A231" s="16" t="s">
        <v>62</v>
      </c>
      <c r="B231" s="16" t="s">
        <v>72</v>
      </c>
      <c r="C231" s="24" t="s">
        <v>211</v>
      </c>
      <c r="D231" s="137">
        <v>4373.7736397212802</v>
      </c>
      <c r="E231" s="133">
        <v>4373.7736397212802</v>
      </c>
      <c r="F231" s="133">
        <v>1916.67</v>
      </c>
      <c r="G231" s="174">
        <v>2278.92</v>
      </c>
      <c r="H231" s="141">
        <v>106.035</v>
      </c>
      <c r="I231" s="133">
        <v>58.147999999999996</v>
      </c>
      <c r="J231" s="141">
        <v>11.782</v>
      </c>
      <c r="K231" s="133">
        <v>106.035</v>
      </c>
      <c r="L231" s="132">
        <f t="shared" si="142"/>
        <v>282</v>
      </c>
      <c r="M231" s="25">
        <f t="shared" si="148"/>
        <v>260538.98443784594</v>
      </c>
      <c r="N231" s="25">
        <f t="shared" si="149"/>
        <v>142875.66244251298</v>
      </c>
      <c r="O231" s="25">
        <f t="shared" si="178"/>
        <v>24681.565583196123</v>
      </c>
      <c r="P231" s="25">
        <f t="shared" si="179"/>
        <v>222127.80568784595</v>
      </c>
      <c r="Q231" s="26">
        <f t="shared" si="143"/>
        <v>650224.01815140096</v>
      </c>
      <c r="R231" s="27"/>
      <c r="S231" s="28"/>
      <c r="T231" s="55"/>
    </row>
    <row r="232" spans="1:20" ht="30.75" customHeight="1">
      <c r="A232" s="16" t="s">
        <v>62</v>
      </c>
      <c r="B232" s="16" t="s">
        <v>71</v>
      </c>
      <c r="C232" s="24" t="s">
        <v>211</v>
      </c>
      <c r="D232" s="137">
        <v>4373.7558256803959</v>
      </c>
      <c r="E232" s="133">
        <v>4373.7558256803959</v>
      </c>
      <c r="F232" s="133">
        <v>1575.2</v>
      </c>
      <c r="G232" s="174">
        <v>2000</v>
      </c>
      <c r="H232" s="141">
        <v>189.17699999999999</v>
      </c>
      <c r="I232" s="133">
        <v>103.72499999999999</v>
      </c>
      <c r="J232" s="141">
        <v>21.02</v>
      </c>
      <c r="K232" s="133">
        <v>189.17699999999999</v>
      </c>
      <c r="L232" s="132">
        <f t="shared" si="142"/>
        <v>503.09899999999993</v>
      </c>
      <c r="M232" s="25">
        <f t="shared" si="148"/>
        <v>529422.39543474023</v>
      </c>
      <c r="N232" s="25">
        <f t="shared" si="149"/>
        <v>290280.20301869907</v>
      </c>
      <c r="O232" s="25">
        <f t="shared" si="178"/>
        <v>49896.347455801922</v>
      </c>
      <c r="P232" s="25">
        <f t="shared" si="179"/>
        <v>449060.00583474024</v>
      </c>
      <c r="Q232" s="26">
        <f t="shared" si="143"/>
        <v>1318658.9517439813</v>
      </c>
      <c r="R232" s="27"/>
      <c r="S232" s="28"/>
      <c r="T232" s="55"/>
    </row>
    <row r="233" spans="1:20" ht="30.75" customHeight="1">
      <c r="A233" s="16" t="s">
        <v>62</v>
      </c>
      <c r="B233" s="16" t="s">
        <v>70</v>
      </c>
      <c r="C233" s="24" t="s">
        <v>211</v>
      </c>
      <c r="D233" s="137">
        <v>4381.132947134035</v>
      </c>
      <c r="E233" s="133">
        <v>4381.132947134035</v>
      </c>
      <c r="F233" s="133">
        <v>1854.32</v>
      </c>
      <c r="G233" s="174">
        <v>2204.79</v>
      </c>
      <c r="H233" s="141">
        <v>439.04400000000004</v>
      </c>
      <c r="I233" s="133">
        <v>240.767</v>
      </c>
      <c r="J233" s="141">
        <v>43.436</v>
      </c>
      <c r="K233" s="133">
        <v>433.178</v>
      </c>
      <c r="L233" s="132">
        <f t="shared" si="142"/>
        <v>1156.4250000000002</v>
      </c>
      <c r="M233" s="25">
        <f t="shared" si="148"/>
        <v>1109382.0635615154</v>
      </c>
      <c r="N233" s="25">
        <f t="shared" si="149"/>
        <v>608373.17284262029</v>
      </c>
      <c r="O233" s="25">
        <f t="shared" si="178"/>
        <v>94531.632251713949</v>
      </c>
      <c r="P233" s="25">
        <f t="shared" si="179"/>
        <v>942743.88515362702</v>
      </c>
      <c r="Q233" s="26">
        <f t="shared" si="143"/>
        <v>2755030.7538094767</v>
      </c>
      <c r="R233" s="27"/>
      <c r="S233" s="28"/>
      <c r="T233" s="55"/>
    </row>
    <row r="234" spans="1:20" ht="30.75" customHeight="1">
      <c r="A234" s="16" t="s">
        <v>62</v>
      </c>
      <c r="B234" s="16" t="s">
        <v>69</v>
      </c>
      <c r="C234" s="24" t="s">
        <v>211</v>
      </c>
      <c r="D234" s="137">
        <v>4358.7593984034529</v>
      </c>
      <c r="E234" s="133">
        <v>4358.7593984034529</v>
      </c>
      <c r="F234" s="133">
        <v>1854.32</v>
      </c>
      <c r="G234" s="174">
        <v>2204.79</v>
      </c>
      <c r="H234" s="141">
        <v>294.27299999999997</v>
      </c>
      <c r="I234" s="133">
        <v>145.19499999999999</v>
      </c>
      <c r="J234" s="141">
        <v>35.807000000000002</v>
      </c>
      <c r="K234" s="133">
        <v>294.79000000000002</v>
      </c>
      <c r="L234" s="132">
        <f t="shared" si="142"/>
        <v>770.06500000000005</v>
      </c>
      <c r="M234" s="25">
        <f t="shared" si="148"/>
        <v>736988.89508637926</v>
      </c>
      <c r="N234" s="25">
        <f t="shared" si="149"/>
        <v>363632.07845118939</v>
      </c>
      <c r="O234" s="25">
        <f t="shared" si="178"/>
        <v>77127.182248632438</v>
      </c>
      <c r="P234" s="25">
        <f t="shared" si="179"/>
        <v>634968.63895535399</v>
      </c>
      <c r="Q234" s="26">
        <f t="shared" si="143"/>
        <v>1812716.7947415551</v>
      </c>
      <c r="R234" s="27"/>
      <c r="S234" s="28"/>
      <c r="T234" s="55"/>
    </row>
    <row r="235" spans="1:20" ht="30.75" customHeight="1">
      <c r="A235" s="16" t="s">
        <v>62</v>
      </c>
      <c r="B235" s="16" t="s">
        <v>68</v>
      </c>
      <c r="C235" s="24" t="s">
        <v>211</v>
      </c>
      <c r="D235" s="137">
        <v>4374.1378606812814</v>
      </c>
      <c r="E235" s="133">
        <v>4374.1378606812814</v>
      </c>
      <c r="F235" s="133">
        <v>1916.67</v>
      </c>
      <c r="G235" s="174">
        <v>2278.92</v>
      </c>
      <c r="H235" s="141">
        <v>127.62899999999999</v>
      </c>
      <c r="I235" s="133">
        <v>69.656999999999996</v>
      </c>
      <c r="J235" s="141">
        <v>13.454000000000001</v>
      </c>
      <c r="K235" s="133">
        <v>127.955</v>
      </c>
      <c r="L235" s="132">
        <f t="shared" si="142"/>
        <v>338.69499999999999</v>
      </c>
      <c r="M235" s="25">
        <f t="shared" si="148"/>
        <v>313644.16559089121</v>
      </c>
      <c r="N235" s="25">
        <f t="shared" si="149"/>
        <v>171179.838771476</v>
      </c>
      <c r="O235" s="25">
        <f t="shared" si="178"/>
        <v>28189.061097605962</v>
      </c>
      <c r="P235" s="25">
        <f t="shared" si="179"/>
        <v>268093.60136347334</v>
      </c>
      <c r="Q235" s="26">
        <f t="shared" si="143"/>
        <v>781106.66682344652</v>
      </c>
      <c r="R235" s="27"/>
      <c r="S235" s="28"/>
      <c r="T235" s="55"/>
    </row>
    <row r="236" spans="1:20" ht="30.75" customHeight="1">
      <c r="A236" s="16" t="s">
        <v>62</v>
      </c>
      <c r="B236" s="16" t="s">
        <v>67</v>
      </c>
      <c r="C236" s="24" t="s">
        <v>211</v>
      </c>
      <c r="D236" s="137">
        <v>4375.2532193946772</v>
      </c>
      <c r="E236" s="133">
        <v>4375.2532193946772</v>
      </c>
      <c r="F236" s="133">
        <v>1854.32</v>
      </c>
      <c r="G236" s="174">
        <v>2204.79</v>
      </c>
      <c r="H236" s="141">
        <v>829.86199999999997</v>
      </c>
      <c r="I236" s="133">
        <v>457.75299999999999</v>
      </c>
      <c r="J236" s="141">
        <v>90.94</v>
      </c>
      <c r="K236" s="133">
        <v>828.74300000000005</v>
      </c>
      <c r="L236" s="132">
        <f t="shared" si="142"/>
        <v>2207.2980000000002</v>
      </c>
      <c r="M236" s="25">
        <f t="shared" si="148"/>
        <v>2092026.6833133057</v>
      </c>
      <c r="N236" s="25">
        <f t="shared" si="149"/>
        <v>1153964.7439775718</v>
      </c>
      <c r="O236" s="25">
        <f t="shared" si="178"/>
        <v>197381.92517175194</v>
      </c>
      <c r="P236" s="25">
        <f t="shared" si="179"/>
        <v>1798756.1998308031</v>
      </c>
      <c r="Q236" s="26">
        <f t="shared" si="143"/>
        <v>5242129.5522934329</v>
      </c>
      <c r="R236" s="27"/>
      <c r="S236" s="28"/>
      <c r="T236" s="55"/>
    </row>
    <row r="237" spans="1:20" ht="43.5" customHeight="1">
      <c r="A237" s="16" t="s">
        <v>62</v>
      </c>
      <c r="B237" s="16" t="s">
        <v>66</v>
      </c>
      <c r="C237" s="24" t="s">
        <v>211</v>
      </c>
      <c r="D237" s="137">
        <v>4373.7863042836861</v>
      </c>
      <c r="E237" s="133">
        <v>4373.7863042836861</v>
      </c>
      <c r="F237" s="133">
        <v>1812.26</v>
      </c>
      <c r="G237" s="174">
        <v>2154.7800000000002</v>
      </c>
      <c r="H237" s="141">
        <v>698.39700000000005</v>
      </c>
      <c r="I237" s="133">
        <v>382.99200000000002</v>
      </c>
      <c r="J237" s="141">
        <v>77.588999999999999</v>
      </c>
      <c r="K237" s="133">
        <v>698.38</v>
      </c>
      <c r="L237" s="132">
        <f t="shared" si="142"/>
        <v>1857.3580000000002</v>
      </c>
      <c r="M237" s="25">
        <f t="shared" si="148"/>
        <v>1788962.2863328136</v>
      </c>
      <c r="N237" s="25">
        <f t="shared" si="149"/>
        <v>981044.08233021747</v>
      </c>
      <c r="O237" s="25">
        <f t="shared" si="178"/>
        <v>172170.4801430669</v>
      </c>
      <c r="P237" s="25">
        <f t="shared" si="179"/>
        <v>1549709.6227856406</v>
      </c>
      <c r="Q237" s="26">
        <f t="shared" si="143"/>
        <v>4491886.471591739</v>
      </c>
      <c r="R237" s="27"/>
      <c r="S237" s="28"/>
      <c r="T237" s="55"/>
    </row>
    <row r="238" spans="1:20" ht="30.75" customHeight="1">
      <c r="A238" s="16" t="s">
        <v>62</v>
      </c>
      <c r="B238" s="16" t="s">
        <v>64</v>
      </c>
      <c r="C238" s="24" t="s">
        <v>211</v>
      </c>
      <c r="D238" s="137">
        <v>4363.5430198473941</v>
      </c>
      <c r="E238" s="133">
        <v>4363.5430198473941</v>
      </c>
      <c r="F238" s="133">
        <v>1812.26</v>
      </c>
      <c r="G238" s="174">
        <v>2154.7800000000002</v>
      </c>
      <c r="H238" s="141">
        <v>1553.931</v>
      </c>
      <c r="I238" s="133">
        <v>866.32100000000003</v>
      </c>
      <c r="J238" s="141">
        <v>183.017</v>
      </c>
      <c r="K238" s="133">
        <v>1610.557</v>
      </c>
      <c r="L238" s="132">
        <f t="shared" si="142"/>
        <v>4213.826</v>
      </c>
      <c r="M238" s="25">
        <f t="shared" si="148"/>
        <v>3964517.7743144808</v>
      </c>
      <c r="N238" s="25">
        <f t="shared" si="149"/>
        <v>2210230.0570372143</v>
      </c>
      <c r="O238" s="25">
        <f t="shared" si="178"/>
        <v>404241.18160341051</v>
      </c>
      <c r="P238" s="25">
        <f t="shared" si="179"/>
        <v>3557338.7429563594</v>
      </c>
      <c r="Q238" s="26">
        <f t="shared" si="143"/>
        <v>10136327.755911466</v>
      </c>
      <c r="R238" s="27"/>
      <c r="S238" s="28"/>
      <c r="T238" s="55"/>
    </row>
    <row r="239" spans="1:20" s="33" customFormat="1" ht="30.75" customHeight="1">
      <c r="A239" s="49" t="s">
        <v>63</v>
      </c>
      <c r="B239" s="49"/>
      <c r="C239" s="49" t="s">
        <v>236</v>
      </c>
      <c r="D239" s="135">
        <v>0</v>
      </c>
      <c r="E239" s="131">
        <v>0</v>
      </c>
      <c r="F239" s="131"/>
      <c r="G239" s="132"/>
      <c r="H239" s="136">
        <f t="shared" ref="H239:I239" si="180">SUM(H240:H241)</f>
        <v>930.74799999999993</v>
      </c>
      <c r="I239" s="131">
        <f t="shared" si="180"/>
        <v>423.2</v>
      </c>
      <c r="J239" s="136">
        <f>SUM(J240:J241)</f>
        <v>146.59</v>
      </c>
      <c r="K239" s="131">
        <f t="shared" ref="K239" si="181">SUM(K240:K241)</f>
        <v>762.27</v>
      </c>
      <c r="L239" s="132">
        <f t="shared" si="142"/>
        <v>2262.808</v>
      </c>
      <c r="M239" s="53">
        <f t="shared" ref="M239:P239" si="182">SUM(M240:M241)</f>
        <v>6667791.7880495256</v>
      </c>
      <c r="N239" s="53">
        <f t="shared" si="182"/>
        <v>3026454.7370162955</v>
      </c>
      <c r="O239" s="53">
        <f t="shared" si="182"/>
        <v>982232.15877157147</v>
      </c>
      <c r="P239" s="53">
        <f t="shared" si="182"/>
        <v>5107625.6475813333</v>
      </c>
      <c r="Q239" s="26">
        <f t="shared" si="143"/>
        <v>15784104.331418725</v>
      </c>
      <c r="R239" s="54">
        <v>1919733.7997000001</v>
      </c>
      <c r="S239" s="28">
        <f>P239/3</f>
        <v>1702541.8825271111</v>
      </c>
      <c r="T239" s="55">
        <f t="shared" si="147"/>
        <v>16001296.248591615</v>
      </c>
    </row>
    <row r="240" spans="1:20" ht="30.75" customHeight="1">
      <c r="A240" s="16" t="s">
        <v>62</v>
      </c>
      <c r="B240" s="16" t="s">
        <v>61</v>
      </c>
      <c r="C240" s="24" t="s">
        <v>211</v>
      </c>
      <c r="D240" s="137">
        <v>9575.1415105756259</v>
      </c>
      <c r="E240" s="133">
        <v>9575.1415105756259</v>
      </c>
      <c r="F240" s="133">
        <v>2400</v>
      </c>
      <c r="G240" s="174">
        <v>2853.6000000000004</v>
      </c>
      <c r="H240" s="141">
        <v>867.74099999999999</v>
      </c>
      <c r="I240" s="133">
        <v>362.553</v>
      </c>
      <c r="J240" s="141">
        <v>128.04</v>
      </c>
      <c r="K240" s="133">
        <v>665.84</v>
      </c>
      <c r="L240" s="132">
        <f t="shared" si="142"/>
        <v>2024.174</v>
      </c>
      <c r="M240" s="25">
        <f t="shared" si="148"/>
        <v>6226164.4695284041</v>
      </c>
      <c r="N240" s="25">
        <f t="shared" si="149"/>
        <v>2601369.080083725</v>
      </c>
      <c r="O240" s="25">
        <f>(E240-G240)*J240</f>
        <v>860626.17501410306</v>
      </c>
      <c r="P240" s="25">
        <f>(E240-G240)*K240</f>
        <v>4475471.1994016748</v>
      </c>
      <c r="Q240" s="26">
        <f t="shared" si="143"/>
        <v>14163630.924027907</v>
      </c>
      <c r="R240" s="27"/>
      <c r="S240" s="28"/>
      <c r="T240" s="55"/>
    </row>
    <row r="241" spans="1:20" ht="30.75" customHeight="1">
      <c r="A241" s="16" t="s">
        <v>62</v>
      </c>
      <c r="B241" s="16" t="s">
        <v>61</v>
      </c>
      <c r="C241" s="24" t="s">
        <v>212</v>
      </c>
      <c r="D241" s="137">
        <v>9409.1786392166232</v>
      </c>
      <c r="E241" s="133">
        <v>9409.1786392166232</v>
      </c>
      <c r="F241" s="133">
        <v>2400</v>
      </c>
      <c r="G241" s="174">
        <v>2853.6000000000004</v>
      </c>
      <c r="H241" s="141">
        <v>63.006999999999991</v>
      </c>
      <c r="I241" s="133">
        <v>60.646999999999998</v>
      </c>
      <c r="J241" s="141">
        <v>18.55</v>
      </c>
      <c r="K241" s="133">
        <v>96.43</v>
      </c>
      <c r="L241" s="132">
        <f t="shared" si="142"/>
        <v>238.63400000000001</v>
      </c>
      <c r="M241" s="25">
        <f t="shared" si="148"/>
        <v>441627.31852112169</v>
      </c>
      <c r="N241" s="25">
        <f t="shared" si="149"/>
        <v>425085.65693257056</v>
      </c>
      <c r="O241" s="25">
        <f>(E241-G241)*J241</f>
        <v>121605.98375746836</v>
      </c>
      <c r="P241" s="25">
        <f>(E241-G241)*K241</f>
        <v>632154.44817965897</v>
      </c>
      <c r="Q241" s="26">
        <f t="shared" si="143"/>
        <v>1620473.4073908196</v>
      </c>
      <c r="R241" s="27"/>
      <c r="S241" s="28"/>
      <c r="T241" s="55"/>
    </row>
    <row r="242" spans="1:20" s="33" customFormat="1" ht="30" customHeight="1">
      <c r="A242" s="49" t="s">
        <v>59</v>
      </c>
      <c r="B242" s="49"/>
      <c r="C242" s="49" t="s">
        <v>236</v>
      </c>
      <c r="D242" s="135"/>
      <c r="E242" s="131"/>
      <c r="F242" s="131"/>
      <c r="G242" s="132"/>
      <c r="H242" s="136">
        <f t="shared" ref="H242:I242" si="183">SUM(H243:H244)</f>
        <v>657.96899999999994</v>
      </c>
      <c r="I242" s="131">
        <f t="shared" si="183"/>
        <v>396.71300000000002</v>
      </c>
      <c r="J242" s="136">
        <f>SUM(J243:J244)</f>
        <v>144.87300000000002</v>
      </c>
      <c r="K242" s="131">
        <f t="shared" ref="K242" si="184">SUM(K243:K244)</f>
        <v>598.72199999999998</v>
      </c>
      <c r="L242" s="132">
        <f t="shared" si="142"/>
        <v>1798.277</v>
      </c>
      <c r="M242" s="53">
        <f t="shared" ref="M242:P242" si="185">SUM(M243:M244)</f>
        <v>5587444.6385535896</v>
      </c>
      <c r="N242" s="53">
        <f t="shared" si="185"/>
        <v>3256962.1886719279</v>
      </c>
      <c r="O242" s="53">
        <f t="shared" si="185"/>
        <v>963012.84183866752</v>
      </c>
      <c r="P242" s="53">
        <f t="shared" si="185"/>
        <v>4643027.5519993547</v>
      </c>
      <c r="Q242" s="26">
        <f t="shared" si="143"/>
        <v>14450447.221063539</v>
      </c>
      <c r="R242" s="54">
        <v>2489079.0898333332</v>
      </c>
      <c r="S242" s="28">
        <f>P242/3</f>
        <v>1547675.8506664515</v>
      </c>
      <c r="T242" s="55">
        <f t="shared" si="147"/>
        <v>15391850.460230421</v>
      </c>
    </row>
    <row r="243" spans="1:20" ht="30.75" customHeight="1">
      <c r="A243" s="16" t="s">
        <v>24</v>
      </c>
      <c r="B243" s="16" t="s">
        <v>60</v>
      </c>
      <c r="C243" s="24" t="s">
        <v>211</v>
      </c>
      <c r="D243" s="137">
        <v>9365.6732042320255</v>
      </c>
      <c r="E243" s="133">
        <v>9365.6732042320255</v>
      </c>
      <c r="F243" s="133">
        <v>2500</v>
      </c>
      <c r="G243" s="174">
        <v>2972.5</v>
      </c>
      <c r="H243" s="141">
        <v>408.96299999999997</v>
      </c>
      <c r="I243" s="133">
        <v>272.62</v>
      </c>
      <c r="J243" s="141">
        <v>136.30600000000001</v>
      </c>
      <c r="K243" s="133">
        <v>408.99799999999999</v>
      </c>
      <c r="L243" s="132">
        <f t="shared" si="142"/>
        <v>1226.8869999999999</v>
      </c>
      <c r="M243" s="25">
        <f t="shared" si="148"/>
        <v>2807806.3106223415</v>
      </c>
      <c r="N243" s="25">
        <f t="shared" si="149"/>
        <v>1871719.8289377347</v>
      </c>
      <c r="O243" s="25">
        <f>(E243-G243)*J243</f>
        <v>871427.86677605053</v>
      </c>
      <c r="P243" s="25">
        <f>(E243-G243)*K243</f>
        <v>2614795.0541844899</v>
      </c>
      <c r="Q243" s="26">
        <f t="shared" si="143"/>
        <v>8165749.0605206164</v>
      </c>
      <c r="R243" s="27"/>
      <c r="S243" s="28"/>
      <c r="T243" s="55"/>
    </row>
    <row r="244" spans="1:20" ht="30.75" customHeight="1">
      <c r="A244" s="16" t="s">
        <v>24</v>
      </c>
      <c r="B244" s="16" t="s">
        <v>58</v>
      </c>
      <c r="C244" s="24" t="s">
        <v>211</v>
      </c>
      <c r="D244" s="137">
        <v>13662.937149832729</v>
      </c>
      <c r="E244" s="133">
        <v>13662.937149832729</v>
      </c>
      <c r="F244" s="133">
        <v>2500</v>
      </c>
      <c r="G244" s="174">
        <v>2972.5</v>
      </c>
      <c r="H244" s="141">
        <v>249.00599999999997</v>
      </c>
      <c r="I244" s="133">
        <v>124.093</v>
      </c>
      <c r="J244" s="141">
        <v>8.5670000000000002</v>
      </c>
      <c r="K244" s="133">
        <v>189.72399999999999</v>
      </c>
      <c r="L244" s="132">
        <f t="shared" si="142"/>
        <v>571.39</v>
      </c>
      <c r="M244" s="25">
        <f t="shared" si="148"/>
        <v>2779638.3279312481</v>
      </c>
      <c r="N244" s="25">
        <f t="shared" si="149"/>
        <v>1385242.359734193</v>
      </c>
      <c r="O244" s="25">
        <f>(E244-G244)*J244</f>
        <v>91584.975062616999</v>
      </c>
      <c r="P244" s="25">
        <f>(E244-G244)*K244</f>
        <v>2028232.4978148646</v>
      </c>
      <c r="Q244" s="26">
        <f t="shared" si="143"/>
        <v>6284698.160542923</v>
      </c>
      <c r="R244" s="27"/>
      <c r="S244" s="28"/>
      <c r="T244" s="55"/>
    </row>
    <row r="245" spans="1:20" s="33" customFormat="1" ht="30.75" customHeight="1">
      <c r="A245" s="49" t="s">
        <v>57</v>
      </c>
      <c r="B245" s="49"/>
      <c r="C245" s="49" t="s">
        <v>236</v>
      </c>
      <c r="D245" s="135"/>
      <c r="E245" s="131"/>
      <c r="F245" s="131"/>
      <c r="G245" s="132"/>
      <c r="H245" s="136">
        <f>SUM(H246:H247)</f>
        <v>11943.67</v>
      </c>
      <c r="I245" s="131">
        <f t="shared" ref="I245" si="186">SUM(I246:I247)</f>
        <v>6574.6860000000006</v>
      </c>
      <c r="J245" s="136">
        <f t="shared" ref="J245:K245" si="187">SUM(J246:J247)</f>
        <v>659.32500000000005</v>
      </c>
      <c r="K245" s="131">
        <f t="shared" si="187"/>
        <v>10446.858</v>
      </c>
      <c r="L245" s="132">
        <f t="shared" ref="L245:L306" si="188">SUM(H245:K245)</f>
        <v>29624.539000000001</v>
      </c>
      <c r="M245" s="53">
        <f t="shared" ref="M245:P245" si="189">SUM(M246:M248)</f>
        <v>70174586.672165588</v>
      </c>
      <c r="N245" s="53">
        <f t="shared" si="189"/>
        <v>38629940.234113283</v>
      </c>
      <c r="O245" s="53">
        <f t="shared" si="189"/>
        <v>3634044.4195623477</v>
      </c>
      <c r="P245" s="53">
        <f t="shared" si="189"/>
        <v>57864495.973232575</v>
      </c>
      <c r="Q245" s="26">
        <f t="shared" ref="Q245:Q306" si="190">SUM(M245:P245)</f>
        <v>170303067.29907382</v>
      </c>
      <c r="R245" s="54">
        <v>19484678.615820002</v>
      </c>
      <c r="S245" s="28">
        <f>P245/3</f>
        <v>19288165.324410859</v>
      </c>
      <c r="T245" s="55">
        <f t="shared" ref="T245:T306" si="191">Q245+R245-S245</f>
        <v>170499580.59048295</v>
      </c>
    </row>
    <row r="246" spans="1:20" ht="30.75" customHeight="1">
      <c r="A246" s="16" t="s">
        <v>55</v>
      </c>
      <c r="B246" s="16" t="s">
        <v>54</v>
      </c>
      <c r="C246" s="24" t="s">
        <v>211</v>
      </c>
      <c r="D246" s="137">
        <v>7633.2274409986685</v>
      </c>
      <c r="E246" s="133">
        <v>7633.2274409986685</v>
      </c>
      <c r="F246" s="133">
        <v>1758.35</v>
      </c>
      <c r="G246" s="174">
        <v>2090.6799999999998</v>
      </c>
      <c r="H246" s="141">
        <v>11636.088</v>
      </c>
      <c r="I246" s="133">
        <v>6375.5560000000005</v>
      </c>
      <c r="J246" s="141">
        <v>482.44900000000001</v>
      </c>
      <c r="K246" s="133">
        <v>10118.053</v>
      </c>
      <c r="L246" s="132">
        <f t="shared" si="188"/>
        <v>28612.146000000001</v>
      </c>
      <c r="M246" s="25">
        <f t="shared" ref="M246:M307" si="192">(D246-F246)*H246</f>
        <v>68360590.892675325</v>
      </c>
      <c r="N246" s="25">
        <f t="shared" ref="N246:N307" si="193">(D246-F246)*I246</f>
        <v>37455610.118223712</v>
      </c>
      <c r="O246" s="25">
        <f>(E246-G246)*J246</f>
        <v>2673996.4703623671</v>
      </c>
      <c r="P246" s="25">
        <f>(E246-G246)*K246</f>
        <v>56079788.763038903</v>
      </c>
      <c r="Q246" s="26">
        <f t="shared" si="190"/>
        <v>164569986.24430031</v>
      </c>
      <c r="R246" s="27"/>
      <c r="S246" s="28"/>
      <c r="T246" s="55"/>
    </row>
    <row r="247" spans="1:20" ht="30.75" customHeight="1">
      <c r="A247" s="16" t="s">
        <v>55</v>
      </c>
      <c r="B247" s="16" t="s">
        <v>54</v>
      </c>
      <c r="C247" s="24" t="s">
        <v>212</v>
      </c>
      <c r="D247" s="137">
        <v>7641.5442569619927</v>
      </c>
      <c r="E247" s="133">
        <v>7641.5442569619927</v>
      </c>
      <c r="F247" s="133">
        <v>1758.35</v>
      </c>
      <c r="G247" s="174">
        <v>2090.6799999999998</v>
      </c>
      <c r="H247" s="141">
        <v>307.58199999999999</v>
      </c>
      <c r="I247" s="133">
        <v>199.13</v>
      </c>
      <c r="J247" s="141">
        <v>176.876</v>
      </c>
      <c r="K247" s="133">
        <v>328.80500000000001</v>
      </c>
      <c r="L247" s="132">
        <f t="shared" si="188"/>
        <v>1012.393</v>
      </c>
      <c r="M247" s="25">
        <f t="shared" si="192"/>
        <v>1809564.6559448838</v>
      </c>
      <c r="N247" s="25">
        <f t="shared" si="193"/>
        <v>1171520.4723888417</v>
      </c>
      <c r="O247" s="25">
        <f>(E247-G247)*J247</f>
        <v>981814.66631440958</v>
      </c>
      <c r="P247" s="25">
        <f>(E247-G247)*K247</f>
        <v>1825151.9220103882</v>
      </c>
      <c r="Q247" s="26">
        <f t="shared" si="190"/>
        <v>5788051.7166585233</v>
      </c>
      <c r="R247" s="27"/>
      <c r="S247" s="28"/>
      <c r="T247" s="55"/>
    </row>
    <row r="248" spans="1:20" ht="30.75" customHeight="1">
      <c r="A248" s="16" t="s">
        <v>55</v>
      </c>
      <c r="B248" s="16" t="s">
        <v>54</v>
      </c>
      <c r="C248" s="24" t="s">
        <v>13</v>
      </c>
      <c r="D248" s="137">
        <v>58.60331011328428</v>
      </c>
      <c r="E248" s="133">
        <v>58.60331011328428</v>
      </c>
      <c r="F248" s="133">
        <v>57.47</v>
      </c>
      <c r="G248" s="174">
        <v>68.099999999999994</v>
      </c>
      <c r="H248" s="141">
        <v>3909.895</v>
      </c>
      <c r="I248" s="133">
        <v>2479.1480000000001</v>
      </c>
      <c r="J248" s="142">
        <v>2292.0320000000002</v>
      </c>
      <c r="K248" s="142">
        <v>4258.8220000000001</v>
      </c>
      <c r="L248" s="132">
        <f t="shared" si="188"/>
        <v>12939.897000000001</v>
      </c>
      <c r="M248" s="25">
        <f t="shared" si="192"/>
        <v>4431.1235453796453</v>
      </c>
      <c r="N248" s="25">
        <f t="shared" si="193"/>
        <v>2809.6435007284995</v>
      </c>
      <c r="O248" s="25">
        <f>(E248-G248)*J248</f>
        <v>-21766.717114428793</v>
      </c>
      <c r="P248" s="25">
        <f>(E248-G248)*K248</f>
        <v>-40444.711816722389</v>
      </c>
      <c r="Q248" s="26">
        <f t="shared" si="190"/>
        <v>-54970.661885043039</v>
      </c>
      <c r="R248" s="27"/>
      <c r="S248" s="28"/>
      <c r="T248" s="55"/>
    </row>
    <row r="249" spans="1:20" s="33" customFormat="1" ht="30.75" customHeight="1">
      <c r="A249" s="49" t="s">
        <v>296</v>
      </c>
      <c r="B249" s="49"/>
      <c r="C249" s="49" t="s">
        <v>236</v>
      </c>
      <c r="D249" s="135"/>
      <c r="E249" s="131"/>
      <c r="F249" s="131"/>
      <c r="G249" s="132"/>
      <c r="H249" s="136">
        <f t="shared" ref="H249:I249" si="194">SUM(H250:H251)</f>
        <v>1836.6610000000003</v>
      </c>
      <c r="I249" s="131">
        <f t="shared" si="194"/>
        <v>998.37199999999984</v>
      </c>
      <c r="J249" s="136">
        <f t="shared" ref="J249:K249" si="195">SUM(J250:J251)</f>
        <v>844.61</v>
      </c>
      <c r="K249" s="131">
        <f t="shared" si="195"/>
        <v>1309.51</v>
      </c>
      <c r="L249" s="132">
        <f t="shared" si="188"/>
        <v>4989.1530000000002</v>
      </c>
      <c r="M249" s="53">
        <f t="shared" ref="M249:P249" si="196">SUM(M250:M251)</f>
        <v>14041103.478879008</v>
      </c>
      <c r="N249" s="53">
        <f t="shared" si="196"/>
        <v>7660289.0602617376</v>
      </c>
      <c r="O249" s="53">
        <f t="shared" si="196"/>
        <v>6125412.7811840493</v>
      </c>
      <c r="P249" s="53">
        <f t="shared" si="196"/>
        <v>9473967.6787341107</v>
      </c>
      <c r="Q249" s="26">
        <f t="shared" si="190"/>
        <v>37300772.999058902</v>
      </c>
      <c r="R249" s="54">
        <v>3586721.6997999996</v>
      </c>
      <c r="S249" s="28">
        <f>P249/3</f>
        <v>3157989.2262447034</v>
      </c>
      <c r="T249" s="55">
        <f t="shared" si="191"/>
        <v>37729505.472614199</v>
      </c>
    </row>
    <row r="250" spans="1:20" ht="42.75" customHeight="1">
      <c r="A250" s="16" t="s">
        <v>24</v>
      </c>
      <c r="B250" s="16" t="s">
        <v>84</v>
      </c>
      <c r="C250" s="24" t="s">
        <v>211</v>
      </c>
      <c r="D250" s="137">
        <v>9690.8109383476967</v>
      </c>
      <c r="E250" s="133">
        <v>9690.8109383476967</v>
      </c>
      <c r="F250" s="133">
        <v>2083.33</v>
      </c>
      <c r="G250" s="174">
        <v>2477.08</v>
      </c>
      <c r="H250" s="141">
        <v>1608.3180000000002</v>
      </c>
      <c r="I250" s="133">
        <v>781.81099999999992</v>
      </c>
      <c r="J250" s="141">
        <v>736.24</v>
      </c>
      <c r="K250" s="133">
        <v>1218.1099999999999</v>
      </c>
      <c r="L250" s="132">
        <f t="shared" si="188"/>
        <v>4344.4789999999994</v>
      </c>
      <c r="M250" s="25">
        <f t="shared" si="192"/>
        <v>12235248.527801493</v>
      </c>
      <c r="N250" s="25">
        <f t="shared" si="193"/>
        <v>5947612.2798905503</v>
      </c>
      <c r="O250" s="25">
        <f>(E250-G250)*J250</f>
        <v>5311037.2660491085</v>
      </c>
      <c r="P250" s="25">
        <f>(E250-G250)*K250</f>
        <v>8787117.793310713</v>
      </c>
      <c r="Q250" s="26">
        <f t="shared" si="190"/>
        <v>32281015.867051866</v>
      </c>
      <c r="R250" s="27"/>
      <c r="S250" s="28"/>
      <c r="T250" s="55"/>
    </row>
    <row r="251" spans="1:20" ht="43.5" customHeight="1">
      <c r="A251" s="16" t="s">
        <v>24</v>
      </c>
      <c r="B251" s="16" t="s">
        <v>84</v>
      </c>
      <c r="C251" s="24" t="s">
        <v>212</v>
      </c>
      <c r="D251" s="137">
        <v>9991.8489871268921</v>
      </c>
      <c r="E251" s="133">
        <v>9991.8489871268921</v>
      </c>
      <c r="F251" s="133">
        <v>2083.33</v>
      </c>
      <c r="G251" s="174">
        <v>2477.08</v>
      </c>
      <c r="H251" s="141">
        <v>228.34299999999999</v>
      </c>
      <c r="I251" s="133">
        <v>216.56099999999998</v>
      </c>
      <c r="J251" s="141">
        <v>108.37</v>
      </c>
      <c r="K251" s="133">
        <v>91.4</v>
      </c>
      <c r="L251" s="132">
        <f t="shared" si="188"/>
        <v>644.67399999999998</v>
      </c>
      <c r="M251" s="25">
        <f t="shared" si="192"/>
        <v>1805854.951077516</v>
      </c>
      <c r="N251" s="25">
        <f t="shared" si="193"/>
        <v>1712676.7803711868</v>
      </c>
      <c r="O251" s="25">
        <f>(E251-G251)*J251</f>
        <v>814375.51513494132</v>
      </c>
      <c r="P251" s="25">
        <f>(E251-G251)*K251</f>
        <v>686849.88542339799</v>
      </c>
      <c r="Q251" s="26">
        <f t="shared" si="190"/>
        <v>5019757.1320070419</v>
      </c>
      <c r="R251" s="27"/>
      <c r="S251" s="28"/>
      <c r="T251" s="55"/>
    </row>
    <row r="252" spans="1:20" s="33" customFormat="1" ht="30.75" customHeight="1">
      <c r="A252" s="49" t="s">
        <v>56</v>
      </c>
      <c r="B252" s="49"/>
      <c r="C252" s="49" t="s">
        <v>236</v>
      </c>
      <c r="D252" s="135"/>
      <c r="E252" s="131"/>
      <c r="F252" s="131"/>
      <c r="G252" s="132"/>
      <c r="H252" s="136">
        <f t="shared" ref="H252:I252" si="197">SUM(H253:H254)</f>
        <v>908.78199999999993</v>
      </c>
      <c r="I252" s="131">
        <f t="shared" si="197"/>
        <v>333.66900000000004</v>
      </c>
      <c r="J252" s="136">
        <f t="shared" ref="J252:K252" si="198">SUM(J253:J254)</f>
        <v>259.21199999999999</v>
      </c>
      <c r="K252" s="131">
        <f t="shared" si="198"/>
        <v>1031.396</v>
      </c>
      <c r="L252" s="132">
        <f t="shared" si="188"/>
        <v>2533.0590000000002</v>
      </c>
      <c r="M252" s="53">
        <f t="shared" ref="M252:P252" si="199">SUM(M253:M254)</f>
        <v>4636551.6423418932</v>
      </c>
      <c r="N252" s="53">
        <f t="shared" si="199"/>
        <v>1696162.8112080067</v>
      </c>
      <c r="O252" s="53">
        <f t="shared" si="199"/>
        <v>1225470.2712762512</v>
      </c>
      <c r="P252" s="53">
        <f t="shared" si="199"/>
        <v>4876112.0770977745</v>
      </c>
      <c r="Q252" s="26">
        <f t="shared" si="190"/>
        <v>12434296.801923927</v>
      </c>
      <c r="R252" s="54">
        <v>1960168.098</v>
      </c>
      <c r="S252" s="28">
        <f>P252/3</f>
        <v>1625370.6923659248</v>
      </c>
      <c r="T252" s="55">
        <f t="shared" si="191"/>
        <v>12769094.207558002</v>
      </c>
    </row>
    <row r="253" spans="1:20" ht="30.75" customHeight="1">
      <c r="A253" s="16" t="s">
        <v>55</v>
      </c>
      <c r="B253" s="16" t="s">
        <v>54</v>
      </c>
      <c r="C253" s="24" t="s">
        <v>211</v>
      </c>
      <c r="D253" s="137">
        <v>6698.4934476462122</v>
      </c>
      <c r="E253" s="133">
        <v>6698.4934476462122</v>
      </c>
      <c r="F253" s="133">
        <v>1572.53</v>
      </c>
      <c r="G253" s="174">
        <v>1890</v>
      </c>
      <c r="H253" s="141">
        <v>861.39599999999996</v>
      </c>
      <c r="I253" s="133">
        <v>302.82100000000003</v>
      </c>
      <c r="J253" s="141">
        <v>213.74199999999999</v>
      </c>
      <c r="K253" s="133">
        <v>850.48599999999999</v>
      </c>
      <c r="L253" s="132">
        <f t="shared" si="188"/>
        <v>2228.4450000000002</v>
      </c>
      <c r="M253" s="25">
        <f t="shared" si="192"/>
        <v>4415484.4099486563</v>
      </c>
      <c r="N253" s="25">
        <f t="shared" si="193"/>
        <v>1552249.3771796739</v>
      </c>
      <c r="O253" s="25">
        <f>(E253-G253)*J253</f>
        <v>1027777.0064867967</v>
      </c>
      <c r="P253" s="25">
        <f>(E253-G253)*K253</f>
        <v>4089556.3583148364</v>
      </c>
      <c r="Q253" s="26">
        <f t="shared" si="190"/>
        <v>11085067.151929963</v>
      </c>
      <c r="R253" s="27"/>
      <c r="S253" s="28"/>
      <c r="T253" s="55"/>
    </row>
    <row r="254" spans="1:20" ht="30.75" customHeight="1">
      <c r="A254" s="16" t="s">
        <v>55</v>
      </c>
      <c r="B254" s="16" t="s">
        <v>306</v>
      </c>
      <c r="C254" s="24" t="s">
        <v>212</v>
      </c>
      <c r="D254" s="137">
        <v>6237.7735823499997</v>
      </c>
      <c r="E254" s="133">
        <v>6237.7735823499997</v>
      </c>
      <c r="F254" s="133">
        <v>1572.53</v>
      </c>
      <c r="G254" s="174">
        <v>1890</v>
      </c>
      <c r="H254" s="141">
        <v>47.386000000000003</v>
      </c>
      <c r="I254" s="133">
        <v>30.847999999999999</v>
      </c>
      <c r="J254" s="141">
        <v>45.47</v>
      </c>
      <c r="K254" s="133">
        <v>180.91</v>
      </c>
      <c r="L254" s="132">
        <f t="shared" si="188"/>
        <v>304.61400000000003</v>
      </c>
      <c r="M254" s="25">
        <f t="shared" si="192"/>
        <v>221067.23239323712</v>
      </c>
      <c r="N254" s="25">
        <f t="shared" si="193"/>
        <v>143913.43402833279</v>
      </c>
      <c r="O254" s="25">
        <f>(E254-G254)*J254</f>
        <v>197693.26478945449</v>
      </c>
      <c r="P254" s="25">
        <f>(E254-G254)*K254</f>
        <v>786555.71878293843</v>
      </c>
      <c r="Q254" s="26">
        <f t="shared" si="190"/>
        <v>1349229.6499939628</v>
      </c>
      <c r="R254" s="27"/>
      <c r="S254" s="28"/>
      <c r="T254" s="55">
        <f t="shared" si="191"/>
        <v>1349229.6499939628</v>
      </c>
    </row>
    <row r="255" spans="1:20" s="33" customFormat="1" ht="30.75" customHeight="1">
      <c r="A255" s="49" t="s">
        <v>53</v>
      </c>
      <c r="B255" s="49"/>
      <c r="C255" s="49" t="s">
        <v>236</v>
      </c>
      <c r="D255" s="135"/>
      <c r="E255" s="131"/>
      <c r="F255" s="131"/>
      <c r="G255" s="132"/>
      <c r="H255" s="136">
        <f t="shared" ref="H255:I255" si="200">SUM(H256:H257)</f>
        <v>635.971</v>
      </c>
      <c r="I255" s="131">
        <f t="shared" si="200"/>
        <v>244.76400000000001</v>
      </c>
      <c r="J255" s="136">
        <f t="shared" ref="J255:K255" si="201">SUM(J256:J257)</f>
        <v>85</v>
      </c>
      <c r="K255" s="131">
        <f t="shared" si="201"/>
        <v>445.89300000000003</v>
      </c>
      <c r="L255" s="132">
        <f t="shared" si="188"/>
        <v>1411.6280000000002</v>
      </c>
      <c r="M255" s="53">
        <f t="shared" ref="M255:P255" si="202">SUM(M256:M257)</f>
        <v>4224610.6516572908</v>
      </c>
      <c r="N255" s="53">
        <f t="shared" si="202"/>
        <v>1576549.2428334064</v>
      </c>
      <c r="O255" s="53">
        <f t="shared" si="202"/>
        <v>496842.24009760621</v>
      </c>
      <c r="P255" s="53">
        <f t="shared" si="202"/>
        <v>2676977.5971317068</v>
      </c>
      <c r="Q255" s="26">
        <f t="shared" si="190"/>
        <v>8974979.7317200117</v>
      </c>
      <c r="R255" s="54">
        <v>1341834.2637366664</v>
      </c>
      <c r="S255" s="28">
        <f>P255/3</f>
        <v>892325.86571056896</v>
      </c>
      <c r="T255" s="55">
        <f t="shared" si="191"/>
        <v>9424488.1297461092</v>
      </c>
    </row>
    <row r="256" spans="1:20" ht="42.75" customHeight="1">
      <c r="A256" s="16" t="s">
        <v>246</v>
      </c>
      <c r="B256" s="16" t="s">
        <v>300</v>
      </c>
      <c r="C256" s="24" t="s">
        <v>211</v>
      </c>
      <c r="D256" s="137">
        <v>7417.6960331511164</v>
      </c>
      <c r="E256" s="133">
        <v>7417.6960331511164</v>
      </c>
      <c r="F256" s="133">
        <v>2162.09</v>
      </c>
      <c r="G256" s="174">
        <v>2570.73</v>
      </c>
      <c r="H256" s="141">
        <v>361.56999999999994</v>
      </c>
      <c r="I256" s="133">
        <v>154.51</v>
      </c>
      <c r="J256" s="141">
        <v>58.607999999999997</v>
      </c>
      <c r="K256" s="133">
        <v>285.47300000000001</v>
      </c>
      <c r="L256" s="132">
        <f t="shared" si="188"/>
        <v>860.16099999999983</v>
      </c>
      <c r="M256" s="25">
        <f t="shared" si="192"/>
        <v>1900269.4734064487</v>
      </c>
      <c r="N256" s="25">
        <f t="shared" si="193"/>
        <v>812043.68818217888</v>
      </c>
      <c r="O256" s="25">
        <f>(E256-G256)*J256</f>
        <v>284070.98527092062</v>
      </c>
      <c r="P256" s="25">
        <f>(E256-G256)*K256</f>
        <v>1383677.9343817488</v>
      </c>
      <c r="Q256" s="26">
        <f t="shared" si="190"/>
        <v>4380062.0812412975</v>
      </c>
      <c r="R256" s="27"/>
      <c r="S256" s="28"/>
      <c r="T256" s="55"/>
    </row>
    <row r="257" spans="1:20" ht="43.5" customHeight="1">
      <c r="A257" s="16" t="s">
        <v>246</v>
      </c>
      <c r="B257" s="16" t="s">
        <v>301</v>
      </c>
      <c r="C257" s="24" t="s">
        <v>211</v>
      </c>
      <c r="D257" s="137">
        <v>10632.690246540071</v>
      </c>
      <c r="E257" s="133">
        <v>10632.690246540071</v>
      </c>
      <c r="F257" s="133">
        <v>2162.09</v>
      </c>
      <c r="G257" s="174">
        <v>2570.73</v>
      </c>
      <c r="H257" s="141">
        <v>274.40100000000001</v>
      </c>
      <c r="I257" s="133">
        <v>90.254000000000005</v>
      </c>
      <c r="J257" s="141">
        <v>26.391999999999999</v>
      </c>
      <c r="K257" s="133">
        <v>160.41999999999999</v>
      </c>
      <c r="L257" s="132">
        <f t="shared" si="188"/>
        <v>551.46699999999998</v>
      </c>
      <c r="M257" s="25">
        <f t="shared" si="192"/>
        <v>2324341.1782508418</v>
      </c>
      <c r="N257" s="25">
        <f t="shared" si="193"/>
        <v>764505.55465122755</v>
      </c>
      <c r="O257" s="25">
        <f>(E257-G257)*J257</f>
        <v>212771.25482668556</v>
      </c>
      <c r="P257" s="25">
        <f>(E257-G257)*K257</f>
        <v>1293299.6627499582</v>
      </c>
      <c r="Q257" s="26">
        <f t="shared" si="190"/>
        <v>4594917.6504787132</v>
      </c>
      <c r="R257" s="27"/>
      <c r="S257" s="28"/>
      <c r="T257" s="55"/>
    </row>
    <row r="258" spans="1:20" s="33" customFormat="1" ht="30.75" customHeight="1">
      <c r="A258" s="49" t="s">
        <v>52</v>
      </c>
      <c r="B258" s="49"/>
      <c r="C258" s="49" t="s">
        <v>236</v>
      </c>
      <c r="D258" s="135"/>
      <c r="E258" s="131"/>
      <c r="F258" s="131"/>
      <c r="G258" s="132"/>
      <c r="H258" s="136">
        <f t="shared" ref="H258:K258" si="203">SUM(H259)</f>
        <v>4872.6189999999997</v>
      </c>
      <c r="I258" s="131">
        <f t="shared" si="203"/>
        <v>2373.91</v>
      </c>
      <c r="J258" s="136">
        <f t="shared" si="203"/>
        <v>564.20899999999995</v>
      </c>
      <c r="K258" s="131">
        <f t="shared" si="203"/>
        <v>4243.2730000000001</v>
      </c>
      <c r="L258" s="132">
        <f t="shared" si="188"/>
        <v>12054.010999999999</v>
      </c>
      <c r="M258" s="53">
        <f t="shared" ref="M258:N258" si="204">SUM(M259)</f>
        <v>18602493.627232272</v>
      </c>
      <c r="N258" s="53">
        <f t="shared" si="204"/>
        <v>9063020.4509367477</v>
      </c>
      <c r="O258" s="53">
        <f>SUM(O259)</f>
        <v>1946290.1543364446</v>
      </c>
      <c r="P258" s="53">
        <f>SUM(P259)</f>
        <v>14637555.342189984</v>
      </c>
      <c r="Q258" s="26">
        <f t="shared" si="190"/>
        <v>44249359.574695446</v>
      </c>
      <c r="R258" s="54">
        <v>5764316.6395800002</v>
      </c>
      <c r="S258" s="28">
        <f>P258/3</f>
        <v>4879185.1140633281</v>
      </c>
      <c r="T258" s="55">
        <f t="shared" si="191"/>
        <v>45134491.10021212</v>
      </c>
    </row>
    <row r="259" spans="1:20" ht="40.5" customHeight="1">
      <c r="A259" s="16" t="s">
        <v>31</v>
      </c>
      <c r="B259" s="16" t="s">
        <v>258</v>
      </c>
      <c r="C259" s="24" t="s">
        <v>211</v>
      </c>
      <c r="D259" s="137">
        <v>5765.7607621757979</v>
      </c>
      <c r="E259" s="133">
        <v>5765.7607621757979</v>
      </c>
      <c r="F259" s="133">
        <v>1948</v>
      </c>
      <c r="G259" s="174">
        <v>2316.17</v>
      </c>
      <c r="H259" s="141">
        <v>4872.6189999999997</v>
      </c>
      <c r="I259" s="133">
        <v>2373.91</v>
      </c>
      <c r="J259" s="141">
        <v>564.20899999999995</v>
      </c>
      <c r="K259" s="133">
        <v>4243.2730000000001</v>
      </c>
      <c r="L259" s="132">
        <f t="shared" si="188"/>
        <v>12054.010999999999</v>
      </c>
      <c r="M259" s="25">
        <f t="shared" si="192"/>
        <v>18602493.627232272</v>
      </c>
      <c r="N259" s="25">
        <f t="shared" si="193"/>
        <v>9063020.4509367477</v>
      </c>
      <c r="O259" s="25">
        <f>(E259-G259)*J259</f>
        <v>1946290.1543364446</v>
      </c>
      <c r="P259" s="25">
        <f>(E259-G259)*K259</f>
        <v>14637555.342189984</v>
      </c>
      <c r="Q259" s="26">
        <f t="shared" si="190"/>
        <v>44249359.574695446</v>
      </c>
      <c r="R259" s="27"/>
      <c r="S259" s="28"/>
      <c r="T259" s="55"/>
    </row>
    <row r="260" spans="1:20" s="33" customFormat="1" ht="30.75" customHeight="1">
      <c r="A260" s="49" t="s">
        <v>51</v>
      </c>
      <c r="B260" s="49"/>
      <c r="C260" s="49" t="s">
        <v>236</v>
      </c>
      <c r="D260" s="135"/>
      <c r="E260" s="131"/>
      <c r="F260" s="131"/>
      <c r="G260" s="132"/>
      <c r="H260" s="136">
        <f t="shared" ref="H260:K260" si="205">SUM(H261)</f>
        <v>201.71</v>
      </c>
      <c r="I260" s="131">
        <f t="shared" si="205"/>
        <v>100.23299999999999</v>
      </c>
      <c r="J260" s="136">
        <f t="shared" si="205"/>
        <v>30.414000000000001</v>
      </c>
      <c r="K260" s="131">
        <f t="shared" si="205"/>
        <v>197.054</v>
      </c>
      <c r="L260" s="132">
        <f t="shared" si="188"/>
        <v>529.41099999999994</v>
      </c>
      <c r="M260" s="53">
        <f t="shared" ref="M260:N260" si="206">SUM(M261)</f>
        <v>1569635.7972422361</v>
      </c>
      <c r="N260" s="53">
        <f t="shared" si="206"/>
        <v>779977.71486282791</v>
      </c>
      <c r="O260" s="53">
        <f>SUM(O261)</f>
        <v>223557.07029773522</v>
      </c>
      <c r="P260" s="53">
        <f>SUM(P261)</f>
        <v>1448438.7101482842</v>
      </c>
      <c r="Q260" s="26">
        <f t="shared" si="190"/>
        <v>4021609.2925510835</v>
      </c>
      <c r="R260" s="54">
        <v>559132.18599333323</v>
      </c>
      <c r="S260" s="28">
        <f>P260/3</f>
        <v>482812.9033827614</v>
      </c>
      <c r="T260" s="55">
        <f t="shared" si="191"/>
        <v>4097928.5751616554</v>
      </c>
    </row>
    <row r="261" spans="1:20" ht="30.75" customHeight="1">
      <c r="A261" s="16" t="s">
        <v>286</v>
      </c>
      <c r="B261" s="16" t="s">
        <v>287</v>
      </c>
      <c r="C261" s="24" t="s">
        <v>211</v>
      </c>
      <c r="D261" s="137">
        <v>10063.025913649477</v>
      </c>
      <c r="E261" s="133">
        <v>10063.025913649477</v>
      </c>
      <c r="F261" s="133">
        <v>2281.38</v>
      </c>
      <c r="G261" s="174">
        <v>2712.56</v>
      </c>
      <c r="H261" s="141">
        <v>201.71</v>
      </c>
      <c r="I261" s="133">
        <v>100.23299999999999</v>
      </c>
      <c r="J261" s="141">
        <v>30.414000000000001</v>
      </c>
      <c r="K261" s="133">
        <v>197.054</v>
      </c>
      <c r="L261" s="132">
        <f t="shared" si="188"/>
        <v>529.41099999999994</v>
      </c>
      <c r="M261" s="25">
        <f t="shared" si="192"/>
        <v>1569635.7972422361</v>
      </c>
      <c r="N261" s="25">
        <f t="shared" si="193"/>
        <v>779977.71486282791</v>
      </c>
      <c r="O261" s="25">
        <f>(E261-G261)*J261</f>
        <v>223557.07029773522</v>
      </c>
      <c r="P261" s="25">
        <f>(E261-G261)*K261</f>
        <v>1448438.7101482842</v>
      </c>
      <c r="Q261" s="26">
        <f t="shared" si="190"/>
        <v>4021609.2925510835</v>
      </c>
      <c r="R261" s="27"/>
      <c r="S261" s="28"/>
      <c r="T261" s="55"/>
    </row>
    <row r="262" spans="1:20" s="33" customFormat="1" ht="30.75" customHeight="1">
      <c r="A262" s="49" t="s">
        <v>42</v>
      </c>
      <c r="B262" s="49"/>
      <c r="C262" s="49" t="s">
        <v>236</v>
      </c>
      <c r="D262" s="135"/>
      <c r="E262" s="131"/>
      <c r="F262" s="131"/>
      <c r="G262" s="132"/>
      <c r="H262" s="136">
        <f>SUM(H263:H282)</f>
        <v>31368.839</v>
      </c>
      <c r="I262" s="131">
        <f t="shared" ref="I262" si="207">SUM(I263:I282)</f>
        <v>17243.978999999999</v>
      </c>
      <c r="J262" s="136">
        <f t="shared" ref="J262:K262" si="208">SUM(J263:J282)</f>
        <v>5891.1919999999982</v>
      </c>
      <c r="K262" s="131">
        <f t="shared" si="208"/>
        <v>26859.865000000002</v>
      </c>
      <c r="L262" s="132">
        <f t="shared" si="188"/>
        <v>81363.875</v>
      </c>
      <c r="M262" s="53">
        <f>SUM(M263:M283)</f>
        <v>151565519.48159561</v>
      </c>
      <c r="N262" s="53">
        <f t="shared" ref="N262:P262" si="209">SUM(N263:N283)</f>
        <v>85280783.754693076</v>
      </c>
      <c r="O262" s="53">
        <f t="shared" si="209"/>
        <v>28571334.682520445</v>
      </c>
      <c r="P262" s="53">
        <f t="shared" si="209"/>
        <v>122998070.10954638</v>
      </c>
      <c r="Q262" s="26">
        <f t="shared" si="190"/>
        <v>388415708.02835548</v>
      </c>
      <c r="R262" s="54">
        <v>47376390.518120013</v>
      </c>
      <c r="S262" s="28">
        <f>P262/3</f>
        <v>40999356.703182124</v>
      </c>
      <c r="T262" s="55">
        <f t="shared" si="191"/>
        <v>394792741.84329337</v>
      </c>
    </row>
    <row r="263" spans="1:20" ht="65.25" customHeight="1">
      <c r="A263" s="16" t="s">
        <v>44</v>
      </c>
      <c r="B263" s="16" t="s">
        <v>7</v>
      </c>
      <c r="C263" s="24" t="s">
        <v>211</v>
      </c>
      <c r="D263" s="137">
        <v>15123.319416832102</v>
      </c>
      <c r="E263" s="133">
        <v>15123.319416832102</v>
      </c>
      <c r="F263" s="133">
        <v>1854.32</v>
      </c>
      <c r="G263" s="174">
        <v>2204.79</v>
      </c>
      <c r="H263" s="141">
        <v>100.455</v>
      </c>
      <c r="I263" s="133">
        <v>66.97</v>
      </c>
      <c r="J263" s="141">
        <v>33.601999999999997</v>
      </c>
      <c r="K263" s="133">
        <v>100.456</v>
      </c>
      <c r="L263" s="132">
        <f t="shared" si="188"/>
        <v>301.483</v>
      </c>
      <c r="M263" s="25">
        <f t="shared" si="192"/>
        <v>1332937.336417869</v>
      </c>
      <c r="N263" s="25">
        <f t="shared" si="193"/>
        <v>888624.89094524586</v>
      </c>
      <c r="O263" s="25">
        <f t="shared" ref="O263:O283" si="210">(E263-G263)*J263</f>
        <v>434088.42546439223</v>
      </c>
      <c r="P263" s="25">
        <f t="shared" ref="P263:P283" si="211">(E263-G263)*K263</f>
        <v>1297743.7910972857</v>
      </c>
      <c r="Q263" s="26">
        <f t="shared" si="190"/>
        <v>3953394.4439247926</v>
      </c>
      <c r="R263" s="27"/>
      <c r="S263" s="28"/>
      <c r="T263" s="55"/>
    </row>
    <row r="264" spans="1:20" ht="50.25" customHeight="1">
      <c r="A264" s="16" t="s">
        <v>44</v>
      </c>
      <c r="B264" s="16" t="s">
        <v>50</v>
      </c>
      <c r="C264" s="24" t="s">
        <v>211</v>
      </c>
      <c r="D264" s="137">
        <v>6524.34457125672</v>
      </c>
      <c r="E264" s="133">
        <v>6524.34457125672</v>
      </c>
      <c r="F264" s="133">
        <v>1666.96</v>
      </c>
      <c r="G264" s="174">
        <v>2000</v>
      </c>
      <c r="H264" s="141">
        <v>410.83799999999997</v>
      </c>
      <c r="I264" s="133">
        <v>403.91499999999996</v>
      </c>
      <c r="J264" s="141">
        <v>136.94399999999999</v>
      </c>
      <c r="K264" s="133">
        <v>413.99900000000002</v>
      </c>
      <c r="L264" s="132">
        <f t="shared" si="188"/>
        <v>1365.6959999999999</v>
      </c>
      <c r="M264" s="25">
        <f t="shared" si="192"/>
        <v>1995598.1624859681</v>
      </c>
      <c r="N264" s="25">
        <f t="shared" si="193"/>
        <v>1961970.4890991577</v>
      </c>
      <c r="O264" s="25">
        <f t="shared" si="210"/>
        <v>619581.84296618018</v>
      </c>
      <c r="P264" s="25">
        <f t="shared" si="211"/>
        <v>1873074.1281557109</v>
      </c>
      <c r="Q264" s="26">
        <f t="shared" si="190"/>
        <v>6450224.6227070168</v>
      </c>
      <c r="R264" s="27"/>
      <c r="S264" s="28"/>
      <c r="T264" s="55"/>
    </row>
    <row r="265" spans="1:20" ht="50.25" customHeight="1">
      <c r="A265" s="16" t="s">
        <v>44</v>
      </c>
      <c r="B265" s="16" t="s">
        <v>49</v>
      </c>
      <c r="C265" s="24" t="s">
        <v>211</v>
      </c>
      <c r="D265" s="137">
        <v>10565.533271207134</v>
      </c>
      <c r="E265" s="133">
        <v>10565.533271207134</v>
      </c>
      <c r="F265" s="133">
        <v>1666.96</v>
      </c>
      <c r="G265" s="174">
        <v>2000</v>
      </c>
      <c r="H265" s="141">
        <v>161.739</v>
      </c>
      <c r="I265" s="133">
        <v>109.062</v>
      </c>
      <c r="J265" s="141">
        <v>52.677</v>
      </c>
      <c r="K265" s="133">
        <v>158.03</v>
      </c>
      <c r="L265" s="132">
        <f t="shared" si="188"/>
        <v>481.50800000000004</v>
      </c>
      <c r="M265" s="25">
        <f t="shared" si="192"/>
        <v>1439246.3423117704</v>
      </c>
      <c r="N265" s="25">
        <f t="shared" si="193"/>
        <v>970496.19810439227</v>
      </c>
      <c r="O265" s="25">
        <f t="shared" si="210"/>
        <v>451206.59612737817</v>
      </c>
      <c r="P265" s="25">
        <f t="shared" si="211"/>
        <v>1353611.2228488633</v>
      </c>
      <c r="Q265" s="26">
        <f t="shared" si="190"/>
        <v>4214560.3593924046</v>
      </c>
      <c r="R265" s="27"/>
      <c r="S265" s="28"/>
      <c r="T265" s="55"/>
    </row>
    <row r="266" spans="1:20" ht="50.25" customHeight="1">
      <c r="A266" s="16" t="s">
        <v>35</v>
      </c>
      <c r="B266" s="16" t="s">
        <v>48</v>
      </c>
      <c r="C266" s="24" t="s">
        <v>211</v>
      </c>
      <c r="D266" s="137">
        <v>17917.798302115007</v>
      </c>
      <c r="E266" s="133">
        <v>17917.798302115007</v>
      </c>
      <c r="F266" s="133">
        <v>2200</v>
      </c>
      <c r="G266" s="174">
        <v>2615.8000000000002</v>
      </c>
      <c r="H266" s="141">
        <v>684.93399999999997</v>
      </c>
      <c r="I266" s="133">
        <v>454.762</v>
      </c>
      <c r="J266" s="141">
        <v>216.73599999999999</v>
      </c>
      <c r="K266" s="133">
        <v>691.68700000000001</v>
      </c>
      <c r="L266" s="132">
        <f t="shared" si="188"/>
        <v>2048.1189999999997</v>
      </c>
      <c r="M266" s="25">
        <f t="shared" si="192"/>
        <v>10765654.462260839</v>
      </c>
      <c r="N266" s="25">
        <f t="shared" si="193"/>
        <v>7147857.3914664248</v>
      </c>
      <c r="O266" s="25">
        <f t="shared" si="210"/>
        <v>3316493.9040071983</v>
      </c>
      <c r="P266" s="25">
        <f t="shared" si="211"/>
        <v>10584193.299595023</v>
      </c>
      <c r="Q266" s="26">
        <f t="shared" si="190"/>
        <v>31814199.057329483</v>
      </c>
      <c r="R266" s="27"/>
      <c r="S266" s="28"/>
      <c r="T266" s="55"/>
    </row>
    <row r="267" spans="1:20" ht="50.25" customHeight="1">
      <c r="A267" s="16" t="s">
        <v>35</v>
      </c>
      <c r="B267" s="16" t="s">
        <v>47</v>
      </c>
      <c r="C267" s="24" t="s">
        <v>211</v>
      </c>
      <c r="D267" s="137">
        <v>8113.5846196011626</v>
      </c>
      <c r="E267" s="133">
        <v>8113.5846196011626</v>
      </c>
      <c r="F267" s="133">
        <v>2200</v>
      </c>
      <c r="G267" s="174">
        <v>2615.8000000000002</v>
      </c>
      <c r="H267" s="141">
        <v>191.584</v>
      </c>
      <c r="I267" s="133">
        <v>126.71600000000001</v>
      </c>
      <c r="J267" s="141">
        <v>62.357999999999997</v>
      </c>
      <c r="K267" s="133">
        <v>191.76499999999999</v>
      </c>
      <c r="L267" s="132">
        <f t="shared" si="188"/>
        <v>572.423</v>
      </c>
      <c r="M267" s="25">
        <f t="shared" si="192"/>
        <v>1132948.1957616692</v>
      </c>
      <c r="N267" s="25">
        <f t="shared" si="193"/>
        <v>749345.78865738097</v>
      </c>
      <c r="O267" s="25">
        <f t="shared" si="210"/>
        <v>342830.85330908926</v>
      </c>
      <c r="P267" s="25">
        <f t="shared" si="211"/>
        <v>1054282.6675778169</v>
      </c>
      <c r="Q267" s="26">
        <f t="shared" si="190"/>
        <v>3279407.5053059561</v>
      </c>
      <c r="R267" s="27"/>
      <c r="S267" s="28"/>
      <c r="T267" s="55"/>
    </row>
    <row r="268" spans="1:20" ht="50.25" customHeight="1">
      <c r="A268" s="16" t="s">
        <v>35</v>
      </c>
      <c r="B268" s="16" t="s">
        <v>43</v>
      </c>
      <c r="C268" s="24" t="s">
        <v>211</v>
      </c>
      <c r="D268" s="137">
        <v>5357.9713166057754</v>
      </c>
      <c r="E268" s="133">
        <v>5357.9713166057754</v>
      </c>
      <c r="F268" s="133">
        <v>2200</v>
      </c>
      <c r="G268" s="174">
        <v>2615.8000000000002</v>
      </c>
      <c r="H268" s="141">
        <v>11100.077000000001</v>
      </c>
      <c r="I268" s="133">
        <v>5388.183</v>
      </c>
      <c r="J268" s="141">
        <v>962.29300000000001</v>
      </c>
      <c r="K268" s="133">
        <v>8367.0589999999993</v>
      </c>
      <c r="L268" s="132">
        <f t="shared" si="188"/>
        <v>25817.612000000001</v>
      </c>
      <c r="M268" s="25">
        <f t="shared" si="192"/>
        <v>35053724.778115489</v>
      </c>
      <c r="N268" s="25">
        <f t="shared" si="193"/>
        <v>17015727.362622857</v>
      </c>
      <c r="O268" s="25">
        <f t="shared" si="210"/>
        <v>2638772.2627705215</v>
      </c>
      <c r="P268" s="25">
        <f t="shared" si="211"/>
        <v>22943909.194148198</v>
      </c>
      <c r="Q268" s="26">
        <f t="shared" si="190"/>
        <v>77652133.597657055</v>
      </c>
      <c r="R268" s="27"/>
      <c r="S268" s="28"/>
      <c r="T268" s="55"/>
    </row>
    <row r="269" spans="1:20" ht="50.25" customHeight="1">
      <c r="A269" s="16" t="s">
        <v>24</v>
      </c>
      <c r="B269" s="16" t="s">
        <v>41</v>
      </c>
      <c r="C269" s="24" t="s">
        <v>211</v>
      </c>
      <c r="D269" s="137">
        <v>6807.7433524301932</v>
      </c>
      <c r="E269" s="133">
        <v>6807.7433524301932</v>
      </c>
      <c r="F269" s="133">
        <v>2083.33</v>
      </c>
      <c r="G269" s="174">
        <v>2477.08</v>
      </c>
      <c r="H269" s="141">
        <v>1960.0320000000002</v>
      </c>
      <c r="I269" s="133">
        <v>954.64799999999991</v>
      </c>
      <c r="J269" s="141">
        <v>90.013000000000005</v>
      </c>
      <c r="K269" s="133">
        <v>1621.3409999999999</v>
      </c>
      <c r="L269" s="132">
        <f t="shared" si="188"/>
        <v>4626.0339999999997</v>
      </c>
      <c r="M269" s="25">
        <f t="shared" si="192"/>
        <v>9260001.3519904576</v>
      </c>
      <c r="N269" s="25">
        <f t="shared" si="193"/>
        <v>4510151.758070779</v>
      </c>
      <c r="O269" s="25">
        <f t="shared" si="210"/>
        <v>389816.000342299</v>
      </c>
      <c r="P269" s="25">
        <f t="shared" si="211"/>
        <v>7021482.0504925214</v>
      </c>
      <c r="Q269" s="26">
        <f t="shared" si="190"/>
        <v>21181451.160896055</v>
      </c>
      <c r="R269" s="27"/>
      <c r="S269" s="28"/>
      <c r="T269" s="55"/>
    </row>
    <row r="270" spans="1:20" ht="50.25" customHeight="1">
      <c r="A270" s="16" t="s">
        <v>46</v>
      </c>
      <c r="B270" s="16" t="s">
        <v>45</v>
      </c>
      <c r="C270" s="24" t="s">
        <v>211</v>
      </c>
      <c r="D270" s="137">
        <v>6393.0225811223163</v>
      </c>
      <c r="E270" s="133">
        <v>6393.0225811223163</v>
      </c>
      <c r="F270" s="133">
        <v>1885</v>
      </c>
      <c r="G270" s="174">
        <v>2241.27</v>
      </c>
      <c r="H270" s="141">
        <v>2028.682</v>
      </c>
      <c r="I270" s="133">
        <v>1204.752</v>
      </c>
      <c r="J270" s="141">
        <v>532.99599999999998</v>
      </c>
      <c r="K270" s="133">
        <v>1922.3330000000001</v>
      </c>
      <c r="L270" s="132">
        <f t="shared" si="188"/>
        <v>5688.7630000000008</v>
      </c>
      <c r="M270" s="25">
        <f t="shared" si="192"/>
        <v>9145344.2659163829</v>
      </c>
      <c r="N270" s="25">
        <f t="shared" si="193"/>
        <v>5431049.2206522729</v>
      </c>
      <c r="O270" s="25">
        <f t="shared" si="210"/>
        <v>2212867.5187278702</v>
      </c>
      <c r="P270" s="25">
        <f t="shared" si="211"/>
        <v>7981050.994526607</v>
      </c>
      <c r="Q270" s="26">
        <f t="shared" si="190"/>
        <v>24770311.999823131</v>
      </c>
      <c r="R270" s="27"/>
      <c r="S270" s="28"/>
      <c r="T270" s="55"/>
    </row>
    <row r="271" spans="1:20" ht="50.25" customHeight="1">
      <c r="A271" s="16" t="s">
        <v>46</v>
      </c>
      <c r="B271" s="16" t="s">
        <v>288</v>
      </c>
      <c r="C271" s="24" t="s">
        <v>211</v>
      </c>
      <c r="D271" s="137">
        <v>8746.4801530682907</v>
      </c>
      <c r="E271" s="133">
        <v>8746.4801530682907</v>
      </c>
      <c r="F271" s="133">
        <v>1600.06</v>
      </c>
      <c r="G271" s="174">
        <v>1910</v>
      </c>
      <c r="H271" s="141">
        <v>2870.085</v>
      </c>
      <c r="I271" s="133">
        <v>1935.2819999999999</v>
      </c>
      <c r="J271" s="141">
        <v>879.13800000000003</v>
      </c>
      <c r="K271" s="133">
        <v>2696.0230000000001</v>
      </c>
      <c r="L271" s="132">
        <f t="shared" si="188"/>
        <v>8380.5280000000002</v>
      </c>
      <c r="M271" s="25">
        <f t="shared" si="192"/>
        <v>20510833.285019007</v>
      </c>
      <c r="N271" s="25">
        <f t="shared" si="193"/>
        <v>13830338.286670309</v>
      </c>
      <c r="O271" s="25">
        <f t="shared" si="210"/>
        <v>6010209.4888081513</v>
      </c>
      <c r="P271" s="25">
        <f t="shared" si="211"/>
        <v>18431307.731715634</v>
      </c>
      <c r="Q271" s="26">
        <f t="shared" si="190"/>
        <v>58782688.792213097</v>
      </c>
      <c r="R271" s="27"/>
      <c r="S271" s="28"/>
      <c r="T271" s="55"/>
    </row>
    <row r="272" spans="1:20" ht="50.25" customHeight="1">
      <c r="A272" s="16" t="s">
        <v>44</v>
      </c>
      <c r="B272" s="16" t="s">
        <v>12</v>
      </c>
      <c r="C272" s="24" t="s">
        <v>211</v>
      </c>
      <c r="D272" s="137">
        <v>8362.0589661125068</v>
      </c>
      <c r="E272" s="133">
        <v>8362.0589661125068</v>
      </c>
      <c r="F272" s="133">
        <v>1964.5</v>
      </c>
      <c r="G272" s="174">
        <v>2335.79</v>
      </c>
      <c r="H272" s="141">
        <v>2969.788</v>
      </c>
      <c r="I272" s="133">
        <v>1283.0820000000001</v>
      </c>
      <c r="J272" s="141">
        <v>317.18299999999999</v>
      </c>
      <c r="K272" s="133">
        <v>2323.7640000000001</v>
      </c>
      <c r="L272" s="132">
        <f t="shared" si="188"/>
        <v>6893.817</v>
      </c>
      <c r="M272" s="25">
        <f t="shared" si="192"/>
        <v>18999393.846853331</v>
      </c>
      <c r="N272" s="25">
        <f t="shared" si="193"/>
        <v>8208592.7533575678</v>
      </c>
      <c r="O272" s="25">
        <f t="shared" si="210"/>
        <v>1911430.0694784631</v>
      </c>
      <c r="P272" s="25">
        <f t="shared" si="211"/>
        <v>14003626.877769465</v>
      </c>
      <c r="Q272" s="26">
        <f t="shared" si="190"/>
        <v>43123043.547458827</v>
      </c>
      <c r="R272" s="27"/>
      <c r="S272" s="28"/>
      <c r="T272" s="55"/>
    </row>
    <row r="273" spans="1:20" ht="50.25" customHeight="1">
      <c r="A273" s="16" t="s">
        <v>44</v>
      </c>
      <c r="B273" s="16" t="s">
        <v>14</v>
      </c>
      <c r="C273" s="24" t="s">
        <v>211</v>
      </c>
      <c r="D273" s="137">
        <v>7658.5148588301117</v>
      </c>
      <c r="E273" s="133">
        <v>7658.5148588301117</v>
      </c>
      <c r="F273" s="133">
        <v>1666.96</v>
      </c>
      <c r="G273" s="174">
        <v>2000</v>
      </c>
      <c r="H273" s="141">
        <v>1639.422</v>
      </c>
      <c r="I273" s="133">
        <v>1027.249</v>
      </c>
      <c r="J273" s="141">
        <v>451.09699999999998</v>
      </c>
      <c r="K273" s="133">
        <v>1560.5229999999999</v>
      </c>
      <c r="L273" s="132">
        <f t="shared" si="188"/>
        <v>4678.2910000000002</v>
      </c>
      <c r="M273" s="25">
        <f t="shared" si="192"/>
        <v>9822686.8497729804</v>
      </c>
      <c r="N273" s="25">
        <f t="shared" si="193"/>
        <v>6154818.7371783732</v>
      </c>
      <c r="O273" s="25">
        <f t="shared" si="210"/>
        <v>2552539.0772736869</v>
      </c>
      <c r="P273" s="25">
        <f t="shared" si="211"/>
        <v>8830242.583046142</v>
      </c>
      <c r="Q273" s="26">
        <f t="shared" si="190"/>
        <v>27360287.24727118</v>
      </c>
      <c r="R273" s="27"/>
      <c r="S273" s="28"/>
      <c r="T273" s="55"/>
    </row>
    <row r="274" spans="1:20" ht="50.25" customHeight="1">
      <c r="A274" s="16" t="s">
        <v>286</v>
      </c>
      <c r="B274" s="16" t="s">
        <v>289</v>
      </c>
      <c r="C274" s="24" t="s">
        <v>211</v>
      </c>
      <c r="D274" s="137">
        <v>6255.8691165766841</v>
      </c>
      <c r="E274" s="133">
        <v>6255.8691165766841</v>
      </c>
      <c r="F274" s="133">
        <v>2000</v>
      </c>
      <c r="G274" s="174">
        <v>2378</v>
      </c>
      <c r="H274" s="141">
        <v>3007.3199999999997</v>
      </c>
      <c r="I274" s="133">
        <v>1523.046</v>
      </c>
      <c r="J274" s="141">
        <v>444.24</v>
      </c>
      <c r="K274" s="133">
        <v>2929.8440000000001</v>
      </c>
      <c r="L274" s="132">
        <f t="shared" si="188"/>
        <v>7904.45</v>
      </c>
      <c r="M274" s="25">
        <f t="shared" si="192"/>
        <v>12798760.311663393</v>
      </c>
      <c r="N274" s="25">
        <f t="shared" si="193"/>
        <v>6481884.4345256528</v>
      </c>
      <c r="O274" s="25">
        <f t="shared" si="210"/>
        <v>1722704.5763480261</v>
      </c>
      <c r="P274" s="25">
        <f t="shared" si="211"/>
        <v>11361551.563987499</v>
      </c>
      <c r="Q274" s="26">
        <f t="shared" si="190"/>
        <v>32364900.886524573</v>
      </c>
      <c r="R274" s="27"/>
      <c r="S274" s="28"/>
      <c r="T274" s="55"/>
    </row>
    <row r="275" spans="1:20" ht="50.25" customHeight="1">
      <c r="A275" s="16" t="s">
        <v>286</v>
      </c>
      <c r="B275" s="16" t="s">
        <v>290</v>
      </c>
      <c r="C275" s="24" t="s">
        <v>211</v>
      </c>
      <c r="D275" s="137">
        <v>10172.434143220924</v>
      </c>
      <c r="E275" s="133">
        <v>10172.434143220924</v>
      </c>
      <c r="F275" s="133">
        <v>1901.15</v>
      </c>
      <c r="G275" s="174">
        <v>2260.4699999999998</v>
      </c>
      <c r="H275" s="141">
        <v>66.444000000000003</v>
      </c>
      <c r="I275" s="133">
        <v>33.846000000000004</v>
      </c>
      <c r="J275" s="141">
        <v>11.816000000000001</v>
      </c>
      <c r="K275" s="133">
        <v>57.595999999999997</v>
      </c>
      <c r="L275" s="132">
        <f t="shared" si="188"/>
        <v>169.702</v>
      </c>
      <c r="M275" s="25">
        <f t="shared" si="192"/>
        <v>549577.20361217111</v>
      </c>
      <c r="N275" s="25">
        <f t="shared" si="193"/>
        <v>279949.88311145542</v>
      </c>
      <c r="O275" s="25">
        <f t="shared" si="210"/>
        <v>93487.768316298447</v>
      </c>
      <c r="P275" s="25">
        <f t="shared" si="211"/>
        <v>455697.48679295235</v>
      </c>
      <c r="Q275" s="26">
        <f t="shared" si="190"/>
        <v>1378712.3418328774</v>
      </c>
      <c r="R275" s="27"/>
      <c r="S275" s="28"/>
      <c r="T275" s="55"/>
    </row>
    <row r="276" spans="1:20" ht="50.25" customHeight="1">
      <c r="A276" s="16" t="s">
        <v>286</v>
      </c>
      <c r="B276" s="16" t="s">
        <v>291</v>
      </c>
      <c r="C276" s="24" t="s">
        <v>211</v>
      </c>
      <c r="D276" s="137">
        <v>21367.94193970523</v>
      </c>
      <c r="E276" s="133">
        <v>21367.94193970523</v>
      </c>
      <c r="F276" s="133">
        <v>1901.15</v>
      </c>
      <c r="G276" s="174">
        <v>2260.4699999999998</v>
      </c>
      <c r="H276" s="141">
        <v>121.74300000000001</v>
      </c>
      <c r="I276" s="133">
        <v>61.670999999999992</v>
      </c>
      <c r="J276" s="141">
        <v>21.643000000000001</v>
      </c>
      <c r="K276" s="133">
        <v>121.742</v>
      </c>
      <c r="L276" s="132">
        <f t="shared" si="188"/>
        <v>326.79899999999998</v>
      </c>
      <c r="M276" s="25">
        <f t="shared" si="192"/>
        <v>2369945.6511155339</v>
      </c>
      <c r="N276" s="25">
        <f t="shared" si="193"/>
        <v>1200536.5257135609</v>
      </c>
      <c r="O276" s="25">
        <f t="shared" si="210"/>
        <v>413543.01519104029</v>
      </c>
      <c r="P276" s="25">
        <f t="shared" si="211"/>
        <v>2326181.8488835939</v>
      </c>
      <c r="Q276" s="26">
        <f t="shared" si="190"/>
        <v>6310207.0409037294</v>
      </c>
      <c r="R276" s="27"/>
      <c r="S276" s="28"/>
      <c r="T276" s="55"/>
    </row>
    <row r="277" spans="1:20" ht="50.25" customHeight="1">
      <c r="A277" s="16" t="s">
        <v>286</v>
      </c>
      <c r="B277" s="16" t="s">
        <v>292</v>
      </c>
      <c r="C277" s="24" t="s">
        <v>211</v>
      </c>
      <c r="D277" s="137">
        <v>6289.1700959007167</v>
      </c>
      <c r="E277" s="133">
        <v>6289.1700959007167</v>
      </c>
      <c r="F277" s="133">
        <v>2000</v>
      </c>
      <c r="G277" s="174">
        <v>2378</v>
      </c>
      <c r="H277" s="141">
        <v>1907.7260000000001</v>
      </c>
      <c r="I277" s="133">
        <v>925.947</v>
      </c>
      <c r="J277" s="141">
        <v>309.50400000000002</v>
      </c>
      <c r="K277" s="133">
        <v>1871.4480000000001</v>
      </c>
      <c r="L277" s="132">
        <f t="shared" si="188"/>
        <v>5014.625</v>
      </c>
      <c r="M277" s="25">
        <f t="shared" si="192"/>
        <v>8182561.3103722911</v>
      </c>
      <c r="N277" s="25">
        <f t="shared" si="193"/>
        <v>3971544.1827889811</v>
      </c>
      <c r="O277" s="25">
        <f t="shared" si="210"/>
        <v>1210522.7893616555</v>
      </c>
      <c r="P277" s="25">
        <f t="shared" si="211"/>
        <v>7319551.453633205</v>
      </c>
      <c r="Q277" s="26">
        <f t="shared" si="190"/>
        <v>20684179.736156132</v>
      </c>
      <c r="R277" s="27"/>
      <c r="S277" s="28"/>
      <c r="T277" s="55"/>
    </row>
    <row r="278" spans="1:20" ht="50.25" customHeight="1">
      <c r="A278" s="16" t="s">
        <v>286</v>
      </c>
      <c r="B278" s="16" t="s">
        <v>293</v>
      </c>
      <c r="C278" s="24" t="s">
        <v>211</v>
      </c>
      <c r="D278" s="137">
        <v>6615.6721910413098</v>
      </c>
      <c r="E278" s="133">
        <v>6615.6721910413098</v>
      </c>
      <c r="F278" s="133">
        <v>1489.18</v>
      </c>
      <c r="G278" s="174">
        <v>1780</v>
      </c>
      <c r="H278" s="141">
        <v>70.847999999999999</v>
      </c>
      <c r="I278" s="133">
        <v>32.268000000000001</v>
      </c>
      <c r="J278" s="141">
        <v>12.09</v>
      </c>
      <c r="K278" s="133">
        <v>72.575999999999993</v>
      </c>
      <c r="L278" s="132">
        <f t="shared" si="188"/>
        <v>187.78199999999998</v>
      </c>
      <c r="M278" s="25">
        <f t="shared" si="192"/>
        <v>363201.71875089471</v>
      </c>
      <c r="N278" s="25">
        <f t="shared" si="193"/>
        <v>165421.65002052099</v>
      </c>
      <c r="O278" s="25">
        <f t="shared" si="210"/>
        <v>58463.276789689437</v>
      </c>
      <c r="P278" s="25">
        <f t="shared" si="211"/>
        <v>350953.74493701407</v>
      </c>
      <c r="Q278" s="26">
        <f t="shared" si="190"/>
        <v>938040.39049811917</v>
      </c>
      <c r="R278" s="27"/>
      <c r="S278" s="28"/>
      <c r="T278" s="55"/>
    </row>
    <row r="279" spans="1:20" ht="50.25" customHeight="1">
      <c r="A279" s="16" t="s">
        <v>44</v>
      </c>
      <c r="B279" s="16" t="s">
        <v>12</v>
      </c>
      <c r="C279" s="24" t="s">
        <v>212</v>
      </c>
      <c r="D279" s="137">
        <v>8335.4310796803147</v>
      </c>
      <c r="E279" s="133">
        <v>8335.4310796803147</v>
      </c>
      <c r="F279" s="133">
        <v>1964.5</v>
      </c>
      <c r="G279" s="174">
        <v>2335.79</v>
      </c>
      <c r="H279" s="141">
        <v>32.519999999999996</v>
      </c>
      <c r="I279" s="133">
        <v>19.227999999999998</v>
      </c>
      <c r="J279" s="141">
        <v>3.5750000000000002</v>
      </c>
      <c r="K279" s="133">
        <v>30.873999999999999</v>
      </c>
      <c r="L279" s="132">
        <f t="shared" si="188"/>
        <v>86.196999999999989</v>
      </c>
      <c r="M279" s="25">
        <f t="shared" si="192"/>
        <v>207182.6787112038</v>
      </c>
      <c r="N279" s="25">
        <f t="shared" si="193"/>
        <v>122500.26280009309</v>
      </c>
      <c r="O279" s="25">
        <f t="shared" si="210"/>
        <v>21448.716859857126</v>
      </c>
      <c r="P279" s="25">
        <f t="shared" si="211"/>
        <v>185232.91869405002</v>
      </c>
      <c r="Q279" s="26">
        <f t="shared" si="190"/>
        <v>536364.57706520404</v>
      </c>
      <c r="R279" s="27"/>
      <c r="S279" s="28"/>
      <c r="T279" s="55"/>
    </row>
    <row r="280" spans="1:20" ht="50.25" customHeight="1">
      <c r="A280" s="16" t="s">
        <v>24</v>
      </c>
      <c r="B280" s="16" t="s">
        <v>294</v>
      </c>
      <c r="C280" s="24" t="s">
        <v>212</v>
      </c>
      <c r="D280" s="137">
        <v>6803.6869398546996</v>
      </c>
      <c r="E280" s="133">
        <v>6803.6869398546996</v>
      </c>
      <c r="F280" s="133">
        <f t="shared" ref="F280:G280" si="212">F269</f>
        <v>2083.33</v>
      </c>
      <c r="G280" s="174">
        <f t="shared" si="212"/>
        <v>2477.08</v>
      </c>
      <c r="H280" s="141">
        <v>492.81200000000001</v>
      </c>
      <c r="I280" s="133">
        <v>333.15999999999997</v>
      </c>
      <c r="J280" s="141">
        <v>262.887</v>
      </c>
      <c r="K280" s="133">
        <v>272.01600000000002</v>
      </c>
      <c r="L280" s="132">
        <f t="shared" si="188"/>
        <v>1360.875</v>
      </c>
      <c r="M280" s="25">
        <f t="shared" si="192"/>
        <v>2326248.5442436743</v>
      </c>
      <c r="N280" s="25">
        <f t="shared" si="193"/>
        <v>1572634.1180819916</v>
      </c>
      <c r="O280" s="25">
        <f t="shared" si="210"/>
        <v>1137408.7185975825</v>
      </c>
      <c r="P280" s="25">
        <f t="shared" si="211"/>
        <v>1176906.3133515161</v>
      </c>
      <c r="Q280" s="26">
        <f t="shared" si="190"/>
        <v>6213197.6942747645</v>
      </c>
      <c r="R280" s="27"/>
      <c r="S280" s="28"/>
      <c r="T280" s="55"/>
    </row>
    <row r="281" spans="1:20" ht="50.25" customHeight="1">
      <c r="A281" s="16" t="s">
        <v>35</v>
      </c>
      <c r="B281" s="16" t="s">
        <v>43</v>
      </c>
      <c r="C281" s="24" t="s">
        <v>212</v>
      </c>
      <c r="D281" s="137">
        <v>5189.3475426845671</v>
      </c>
      <c r="E281" s="133">
        <v>5189.3475426845671</v>
      </c>
      <c r="F281" s="133">
        <v>2200</v>
      </c>
      <c r="G281" s="174">
        <v>2615.8000000000002</v>
      </c>
      <c r="H281" s="141">
        <v>1442.8530000000001</v>
      </c>
      <c r="I281" s="133">
        <v>1270.673</v>
      </c>
      <c r="J281" s="141">
        <v>1052.788</v>
      </c>
      <c r="K281" s="133">
        <v>1341.4449999999999</v>
      </c>
      <c r="L281" s="132">
        <f t="shared" si="188"/>
        <v>5107.759</v>
      </c>
      <c r="M281" s="25">
        <f t="shared" si="192"/>
        <v>4313189.0700050555</v>
      </c>
      <c r="N281" s="25">
        <f t="shared" si="193"/>
        <v>3798483.2101056268</v>
      </c>
      <c r="O281" s="25">
        <f t="shared" si="210"/>
        <v>2709399.9703678</v>
      </c>
      <c r="P281" s="25">
        <f t="shared" si="211"/>
        <v>3452272.4833964985</v>
      </c>
      <c r="Q281" s="26">
        <f t="shared" si="190"/>
        <v>14273344.73387498</v>
      </c>
      <c r="R281" s="27"/>
      <c r="S281" s="28"/>
      <c r="T281" s="55"/>
    </row>
    <row r="282" spans="1:20" ht="50.25" customHeight="1">
      <c r="A282" s="16" t="s">
        <v>46</v>
      </c>
      <c r="B282" s="16" t="s">
        <v>288</v>
      </c>
      <c r="C282" s="24" t="s">
        <v>212</v>
      </c>
      <c r="D282" s="137">
        <v>8727.1259897144882</v>
      </c>
      <c r="E282" s="133">
        <v>8727.1259897144882</v>
      </c>
      <c r="F282" s="133">
        <f t="shared" ref="F282:G282" si="213">F271</f>
        <v>1600.06</v>
      </c>
      <c r="G282" s="174">
        <f t="shared" si="213"/>
        <v>1910</v>
      </c>
      <c r="H282" s="141">
        <v>108.93700000000001</v>
      </c>
      <c r="I282" s="133">
        <v>89.519000000000005</v>
      </c>
      <c r="J282" s="141">
        <v>37.612000000000002</v>
      </c>
      <c r="K282" s="133">
        <v>115.34399999999999</v>
      </c>
      <c r="L282" s="132">
        <f t="shared" si="188"/>
        <v>351.41200000000003</v>
      </c>
      <c r="M282" s="25">
        <f t="shared" si="192"/>
        <v>776401.1877215273</v>
      </c>
      <c r="N282" s="25">
        <f t="shared" si="193"/>
        <v>638007.82033325138</v>
      </c>
      <c r="O282" s="25">
        <f t="shared" si="210"/>
        <v>256405.74272514135</v>
      </c>
      <c r="P282" s="25">
        <f t="shared" si="211"/>
        <v>786314.58015762793</v>
      </c>
      <c r="Q282" s="26">
        <f t="shared" si="190"/>
        <v>2457129.3309375481</v>
      </c>
      <c r="R282" s="27"/>
      <c r="S282" s="28"/>
      <c r="T282" s="55"/>
    </row>
    <row r="283" spans="1:20" ht="50.25" customHeight="1">
      <c r="A283" s="16" t="s">
        <v>46</v>
      </c>
      <c r="B283" s="16" t="s">
        <v>288</v>
      </c>
      <c r="C283" s="24" t="s">
        <v>13</v>
      </c>
      <c r="D283" s="137">
        <v>159.35841567893317</v>
      </c>
      <c r="E283" s="133">
        <v>159.35841567893317</v>
      </c>
      <c r="F283" s="133">
        <v>30.67</v>
      </c>
      <c r="G283" s="174">
        <v>44</v>
      </c>
      <c r="H283" s="141">
        <v>1710.1999999999998</v>
      </c>
      <c r="I283" s="133">
        <v>1405.3230000000001</v>
      </c>
      <c r="J283" s="141">
        <v>590.45600000000002</v>
      </c>
      <c r="K283" s="133">
        <v>1810.732</v>
      </c>
      <c r="L283" s="132">
        <f t="shared" si="188"/>
        <v>5516.7110000000002</v>
      </c>
      <c r="M283" s="25">
        <f t="shared" si="192"/>
        <v>220082.92849411146</v>
      </c>
      <c r="N283" s="25">
        <f t="shared" si="193"/>
        <v>180848.79038716538</v>
      </c>
      <c r="O283" s="25">
        <f t="shared" si="210"/>
        <v>68114.068688120169</v>
      </c>
      <c r="P283" s="25">
        <f t="shared" si="211"/>
        <v>208883.17473914602</v>
      </c>
      <c r="Q283" s="26">
        <f t="shared" si="190"/>
        <v>677928.96230854304</v>
      </c>
      <c r="R283" s="27"/>
      <c r="S283" s="28"/>
      <c r="T283" s="55"/>
    </row>
    <row r="284" spans="1:20" s="33" customFormat="1" ht="30.75" customHeight="1">
      <c r="A284" s="49" t="s">
        <v>38</v>
      </c>
      <c r="B284" s="49"/>
      <c r="C284" s="49" t="s">
        <v>236</v>
      </c>
      <c r="D284" s="135"/>
      <c r="E284" s="131"/>
      <c r="F284" s="131"/>
      <c r="G284" s="132"/>
      <c r="H284" s="136">
        <f t="shared" ref="H284:I284" si="214">SUM(H285:H288)</f>
        <v>1812.797</v>
      </c>
      <c r="I284" s="131">
        <f t="shared" si="214"/>
        <v>1041.971</v>
      </c>
      <c r="J284" s="136">
        <f t="shared" ref="J284:K284" si="215">SUM(J285:J288)</f>
        <v>233.25499999999997</v>
      </c>
      <c r="K284" s="131">
        <f t="shared" si="215"/>
        <v>1767.3919999999998</v>
      </c>
      <c r="L284" s="132">
        <f t="shared" si="188"/>
        <v>4855.415</v>
      </c>
      <c r="M284" s="53">
        <f>SUM(M285:M289)</f>
        <v>11334886.482563779</v>
      </c>
      <c r="N284" s="53">
        <f t="shared" ref="N284:P284" si="216">SUM(N285:N289)</f>
        <v>6504884.7559193894</v>
      </c>
      <c r="O284" s="53">
        <f t="shared" si="216"/>
        <v>1333330.8579132159</v>
      </c>
      <c r="P284" s="53">
        <f t="shared" si="216"/>
        <v>10151477.666617578</v>
      </c>
      <c r="Q284" s="26">
        <f t="shared" si="190"/>
        <v>29324579.763013959</v>
      </c>
      <c r="R284" s="54">
        <v>5995810.1785566658</v>
      </c>
      <c r="S284" s="28">
        <f>P284/3</f>
        <v>3383825.8888725261</v>
      </c>
      <c r="T284" s="55">
        <f t="shared" si="191"/>
        <v>31936564.052698098</v>
      </c>
    </row>
    <row r="285" spans="1:20" ht="54" customHeight="1">
      <c r="A285" s="16" t="s">
        <v>35</v>
      </c>
      <c r="B285" s="16" t="s">
        <v>40</v>
      </c>
      <c r="C285" s="24" t="s">
        <v>211</v>
      </c>
      <c r="D285" s="137">
        <v>9184.0826484753215</v>
      </c>
      <c r="E285" s="133">
        <v>9184.0826484753215</v>
      </c>
      <c r="F285" s="133">
        <v>2640</v>
      </c>
      <c r="G285" s="174">
        <v>3138.96</v>
      </c>
      <c r="H285" s="141">
        <v>1040.067</v>
      </c>
      <c r="I285" s="133">
        <v>583.10500000000002</v>
      </c>
      <c r="J285" s="141">
        <v>122.47799999999999</v>
      </c>
      <c r="K285" s="133">
        <v>991.34799999999996</v>
      </c>
      <c r="L285" s="132">
        <f t="shared" si="188"/>
        <v>2736.998</v>
      </c>
      <c r="M285" s="25">
        <f t="shared" si="192"/>
        <v>6806284.4079517825</v>
      </c>
      <c r="N285" s="25">
        <f t="shared" si="193"/>
        <v>3815887.3127392023</v>
      </c>
      <c r="O285" s="25">
        <f>(E285-G285)*J285</f>
        <v>740394.53173996042</v>
      </c>
      <c r="P285" s="25">
        <f>(E285-G285)*K285</f>
        <v>5992820.2473207125</v>
      </c>
      <c r="Q285" s="26">
        <f t="shared" si="190"/>
        <v>17355386.499751657</v>
      </c>
      <c r="R285" s="27"/>
      <c r="S285" s="28"/>
      <c r="T285" s="55"/>
    </row>
    <row r="286" spans="1:20" ht="45.75" customHeight="1">
      <c r="A286" s="16" t="s">
        <v>35</v>
      </c>
      <c r="B286" s="16" t="s">
        <v>37</v>
      </c>
      <c r="C286" s="24" t="s">
        <v>211</v>
      </c>
      <c r="D286" s="137">
        <v>8493.4224504861522</v>
      </c>
      <c r="E286" s="133">
        <v>8493.4224504861522</v>
      </c>
      <c r="F286" s="133">
        <v>2640</v>
      </c>
      <c r="G286" s="174">
        <v>3138.96</v>
      </c>
      <c r="H286" s="141">
        <v>736.63800000000003</v>
      </c>
      <c r="I286" s="133">
        <v>437.80599999999998</v>
      </c>
      <c r="J286" s="141">
        <v>106.58799999999999</v>
      </c>
      <c r="K286" s="133">
        <v>737.91899999999998</v>
      </c>
      <c r="L286" s="132">
        <f t="shared" si="188"/>
        <v>2018.951</v>
      </c>
      <c r="M286" s="25">
        <f t="shared" si="192"/>
        <v>4311853.4070812184</v>
      </c>
      <c r="N286" s="25">
        <f t="shared" si="193"/>
        <v>2562663.4693575404</v>
      </c>
      <c r="O286" s="25">
        <f>(E286-G286)*J286</f>
        <v>570721.44367241801</v>
      </c>
      <c r="P286" s="25">
        <f>(E286-G286)*K286</f>
        <v>3951159.5770002906</v>
      </c>
      <c r="Q286" s="26">
        <f t="shared" si="190"/>
        <v>11396397.897111468</v>
      </c>
      <c r="R286" s="27"/>
      <c r="S286" s="28"/>
      <c r="T286" s="55"/>
    </row>
    <row r="287" spans="1:20" ht="30.75" customHeight="1">
      <c r="A287" s="16" t="s">
        <v>35</v>
      </c>
      <c r="B287" s="16" t="s">
        <v>39</v>
      </c>
      <c r="C287" s="24" t="s">
        <v>211</v>
      </c>
      <c r="D287" s="137">
        <v>7100.3364323980377</v>
      </c>
      <c r="E287" s="133">
        <v>7100.3364323980377</v>
      </c>
      <c r="F287" s="133">
        <v>2640</v>
      </c>
      <c r="G287" s="174">
        <v>3138.96</v>
      </c>
      <c r="H287" s="141">
        <v>8.7780000000000005</v>
      </c>
      <c r="I287" s="133">
        <v>5.1910000000000007</v>
      </c>
      <c r="J287" s="141">
        <v>1.268</v>
      </c>
      <c r="K287" s="133">
        <v>8.7780000000000005</v>
      </c>
      <c r="L287" s="132">
        <f t="shared" si="188"/>
        <v>24.015000000000001</v>
      </c>
      <c r="M287" s="25">
        <f t="shared" si="192"/>
        <v>39152.83320358998</v>
      </c>
      <c r="N287" s="25">
        <f t="shared" si="193"/>
        <v>23153.606420578217</v>
      </c>
      <c r="O287" s="25">
        <f>(E287-G287)*J287</f>
        <v>5023.0253162807121</v>
      </c>
      <c r="P287" s="25">
        <f>(E287-G287)*K287</f>
        <v>34772.962323589978</v>
      </c>
      <c r="Q287" s="26">
        <f t="shared" si="190"/>
        <v>102102.42726403888</v>
      </c>
      <c r="R287" s="27"/>
      <c r="S287" s="28"/>
      <c r="T287" s="55"/>
    </row>
    <row r="288" spans="1:20" ht="45.75" customHeight="1">
      <c r="A288" s="16" t="s">
        <v>35</v>
      </c>
      <c r="B288" s="16" t="s">
        <v>240</v>
      </c>
      <c r="C288" s="24" t="s">
        <v>212</v>
      </c>
      <c r="D288" s="137">
        <v>9127.5683778893435</v>
      </c>
      <c r="E288" s="133">
        <v>9127.5683778893435</v>
      </c>
      <c r="F288" s="133">
        <v>2640</v>
      </c>
      <c r="G288" s="174">
        <v>3138.96</v>
      </c>
      <c r="H288" s="141">
        <v>27.314</v>
      </c>
      <c r="I288" s="133">
        <v>15.869</v>
      </c>
      <c r="J288" s="141">
        <v>2.9209999999999998</v>
      </c>
      <c r="K288" s="133">
        <v>29.347000000000001</v>
      </c>
      <c r="L288" s="132">
        <f t="shared" si="188"/>
        <v>75.450999999999993</v>
      </c>
      <c r="M288" s="25">
        <f t="shared" si="192"/>
        <v>177201.44267366952</v>
      </c>
      <c r="N288" s="25">
        <f t="shared" si="193"/>
        <v>102951.22258872598</v>
      </c>
      <c r="O288" s="25">
        <f>(E288-G288)*J288</f>
        <v>17492.72507181477</v>
      </c>
      <c r="P288" s="25">
        <f>(E288-G288)*K288</f>
        <v>175747.69006591858</v>
      </c>
      <c r="Q288" s="26">
        <f t="shared" si="190"/>
        <v>473393.08040012885</v>
      </c>
      <c r="R288" s="27"/>
      <c r="S288" s="28"/>
      <c r="T288" s="55"/>
    </row>
    <row r="289" spans="1:20" ht="45.75" customHeight="1">
      <c r="A289" s="16" t="s">
        <v>35</v>
      </c>
      <c r="B289" s="16" t="s">
        <v>240</v>
      </c>
      <c r="C289" s="24" t="s">
        <v>13</v>
      </c>
      <c r="D289" s="137">
        <v>41.702876214117282</v>
      </c>
      <c r="E289" s="133">
        <v>41.702876214117282</v>
      </c>
      <c r="F289" s="133">
        <v>40.75</v>
      </c>
      <c r="G289" s="174">
        <v>48.5</v>
      </c>
      <c r="H289" s="141">
        <v>413.89600000000002</v>
      </c>
      <c r="I289" s="133">
        <v>240.477</v>
      </c>
      <c r="J289" s="141">
        <v>44.264000000000003</v>
      </c>
      <c r="K289" s="133">
        <v>444.71899999999999</v>
      </c>
      <c r="L289" s="132">
        <f t="shared" si="188"/>
        <v>1143.356</v>
      </c>
      <c r="M289" s="25">
        <f t="shared" si="192"/>
        <v>394.39165351828655</v>
      </c>
      <c r="N289" s="25">
        <f t="shared" si="193"/>
        <v>229.14481334228162</v>
      </c>
      <c r="O289" s="25">
        <f>(E289-G289)*J289</f>
        <v>-300.86788725831263</v>
      </c>
      <c r="P289" s="25">
        <f>(E289-G289)*K289</f>
        <v>-3022.8100929339766</v>
      </c>
      <c r="Q289" s="26">
        <f t="shared" si="190"/>
        <v>-2700.1415133317209</v>
      </c>
      <c r="R289" s="27"/>
      <c r="S289" s="28"/>
      <c r="T289" s="55"/>
    </row>
    <row r="290" spans="1:20" ht="30.75" customHeight="1">
      <c r="A290" s="49" t="s">
        <v>36</v>
      </c>
      <c r="B290" s="49"/>
      <c r="C290" s="49" t="s">
        <v>236</v>
      </c>
      <c r="D290" s="135"/>
      <c r="E290" s="131"/>
      <c r="F290" s="131"/>
      <c r="G290" s="175"/>
      <c r="H290" s="131">
        <f t="shared" ref="H290:I290" si="217">SUM(H291)</f>
        <v>2828.9549999999999</v>
      </c>
      <c r="I290" s="131">
        <f t="shared" si="217"/>
        <v>1545.4590000000001</v>
      </c>
      <c r="J290" s="139">
        <f t="shared" ref="J290:K290" si="218">SUM(J291)</f>
        <v>342.97199999999998</v>
      </c>
      <c r="K290" s="131">
        <f t="shared" si="218"/>
        <v>2612.3939999999998</v>
      </c>
      <c r="L290" s="132">
        <f t="shared" si="188"/>
        <v>7329.7799999999988</v>
      </c>
      <c r="M290" s="53">
        <f t="shared" ref="M290:N290" si="219">SUM(M291)</f>
        <v>11687391.135793094</v>
      </c>
      <c r="N290" s="53">
        <f t="shared" si="219"/>
        <v>6384825.4275277127</v>
      </c>
      <c r="O290" s="53">
        <f>SUM(O291)</f>
        <v>1245806.595701826</v>
      </c>
      <c r="P290" s="53">
        <f>SUM(P291)</f>
        <v>9489222.6647419501</v>
      </c>
      <c r="Q290" s="26">
        <f t="shared" si="190"/>
        <v>28807245.823764585</v>
      </c>
      <c r="R290" s="54">
        <v>5361921.2690399988</v>
      </c>
      <c r="S290" s="28">
        <f>P290/3</f>
        <v>3163074.2215806502</v>
      </c>
      <c r="T290" s="55">
        <f t="shared" si="191"/>
        <v>31006092.87122393</v>
      </c>
    </row>
    <row r="291" spans="1:20" ht="30.75" customHeight="1">
      <c r="A291" s="16" t="s">
        <v>35</v>
      </c>
      <c r="B291" s="16" t="s">
        <v>34</v>
      </c>
      <c r="C291" s="24" t="s">
        <v>211</v>
      </c>
      <c r="D291" s="137">
        <v>6771.3457215802637</v>
      </c>
      <c r="E291" s="133">
        <v>6771.3457215802637</v>
      </c>
      <c r="F291" s="133">
        <v>2640</v>
      </c>
      <c r="G291" s="174">
        <v>3138.96</v>
      </c>
      <c r="H291" s="133">
        <v>2828.9549999999999</v>
      </c>
      <c r="I291" s="133">
        <v>1545.4590000000001</v>
      </c>
      <c r="J291" s="138">
        <v>342.97199999999998</v>
      </c>
      <c r="K291" s="133">
        <v>2612.3939999999998</v>
      </c>
      <c r="L291" s="132">
        <f t="shared" si="188"/>
        <v>7329.7799999999988</v>
      </c>
      <c r="M291" s="25">
        <f t="shared" si="192"/>
        <v>11687391.135793094</v>
      </c>
      <c r="N291" s="25">
        <f t="shared" si="193"/>
        <v>6384825.4275277127</v>
      </c>
      <c r="O291" s="25">
        <f>(E291-G291)*J291</f>
        <v>1245806.595701826</v>
      </c>
      <c r="P291" s="25">
        <f>(E291-G291)*K291</f>
        <v>9489222.6647419501</v>
      </c>
      <c r="Q291" s="26">
        <f t="shared" si="190"/>
        <v>28807245.823764585</v>
      </c>
      <c r="R291" s="27"/>
      <c r="S291" s="28"/>
      <c r="T291" s="55"/>
    </row>
    <row r="292" spans="1:20" ht="30.75" customHeight="1">
      <c r="A292" s="49" t="s">
        <v>33</v>
      </c>
      <c r="B292" s="49"/>
      <c r="C292" s="49" t="s">
        <v>236</v>
      </c>
      <c r="D292" s="135"/>
      <c r="E292" s="131"/>
      <c r="F292" s="131"/>
      <c r="G292" s="175"/>
      <c r="H292" s="131">
        <f t="shared" ref="H292:I292" si="220">SUM(H293)</f>
        <v>2885.0219999999999</v>
      </c>
      <c r="I292" s="131">
        <f t="shared" si="220"/>
        <v>1923.348</v>
      </c>
      <c r="J292" s="139">
        <f t="shared" ref="J292:K292" si="221">SUM(J293)</f>
        <v>961.67399999999998</v>
      </c>
      <c r="K292" s="131">
        <f t="shared" si="221"/>
        <v>2885.0219999999999</v>
      </c>
      <c r="L292" s="132">
        <f t="shared" si="188"/>
        <v>8655.0659999999989</v>
      </c>
      <c r="M292" s="53">
        <f t="shared" ref="M292:P292" si="222">SUM(M293)</f>
        <v>12868664.802482266</v>
      </c>
      <c r="N292" s="53">
        <f t="shared" si="222"/>
        <v>8579109.86832151</v>
      </c>
      <c r="O292" s="53">
        <f t="shared" si="222"/>
        <v>3935495.417580755</v>
      </c>
      <c r="P292" s="53">
        <f t="shared" si="222"/>
        <v>11806486.252742264</v>
      </c>
      <c r="Q292" s="26">
        <f t="shared" si="190"/>
        <v>37189756.3411268</v>
      </c>
      <c r="R292" s="54">
        <v>5508632.1565800002</v>
      </c>
      <c r="S292" s="28">
        <f>P292/3</f>
        <v>3935495.417580755</v>
      </c>
      <c r="T292" s="55">
        <f t="shared" si="191"/>
        <v>38762893.080126047</v>
      </c>
    </row>
    <row r="293" spans="1:20" ht="30.75" customHeight="1">
      <c r="A293" s="16" t="s">
        <v>31</v>
      </c>
      <c r="B293" s="16" t="s">
        <v>295</v>
      </c>
      <c r="C293" s="24" t="s">
        <v>211</v>
      </c>
      <c r="D293" s="137">
        <v>6408.508378266185</v>
      </c>
      <c r="E293" s="133">
        <v>6408.508378266185</v>
      </c>
      <c r="F293" s="133">
        <v>1948</v>
      </c>
      <c r="G293" s="174">
        <v>2316.17</v>
      </c>
      <c r="H293" s="133">
        <v>2885.0219999999999</v>
      </c>
      <c r="I293" s="133">
        <v>1923.348</v>
      </c>
      <c r="J293" s="138">
        <v>961.67399999999998</v>
      </c>
      <c r="K293" s="133">
        <v>2885.0219999999999</v>
      </c>
      <c r="L293" s="132">
        <f t="shared" si="188"/>
        <v>8655.0659999999989</v>
      </c>
      <c r="M293" s="25">
        <f t="shared" si="192"/>
        <v>12868664.802482266</v>
      </c>
      <c r="N293" s="25">
        <f t="shared" si="193"/>
        <v>8579109.86832151</v>
      </c>
      <c r="O293" s="25">
        <f>(E293-G293)*J293</f>
        <v>3935495.417580755</v>
      </c>
      <c r="P293" s="25">
        <f>(E293-G293)*K293</f>
        <v>11806486.252742264</v>
      </c>
      <c r="Q293" s="26">
        <f t="shared" si="190"/>
        <v>37189756.3411268</v>
      </c>
      <c r="R293" s="27"/>
      <c r="S293" s="28"/>
      <c r="T293" s="55"/>
    </row>
    <row r="294" spans="1:20" ht="30.75" customHeight="1">
      <c r="A294" s="49" t="s">
        <v>32</v>
      </c>
      <c r="B294" s="49"/>
      <c r="C294" s="49" t="s">
        <v>236</v>
      </c>
      <c r="D294" s="135"/>
      <c r="E294" s="131"/>
      <c r="F294" s="131"/>
      <c r="G294" s="175"/>
      <c r="H294" s="131">
        <f t="shared" ref="H294:K294" si="223">SUM(H295)</f>
        <v>2977.3150000000001</v>
      </c>
      <c r="I294" s="131">
        <f t="shared" si="223"/>
        <v>1519.6869999999999</v>
      </c>
      <c r="J294" s="139">
        <f t="shared" si="223"/>
        <v>317.13900000000001</v>
      </c>
      <c r="K294" s="131">
        <f t="shared" si="223"/>
        <v>2443.2179999999998</v>
      </c>
      <c r="L294" s="132">
        <f t="shared" si="188"/>
        <v>7257.3590000000004</v>
      </c>
      <c r="M294" s="53">
        <f t="shared" ref="M294:N294" si="224">SUM(M295)</f>
        <v>11506002.336659659</v>
      </c>
      <c r="N294" s="53">
        <f t="shared" si="224"/>
        <v>5872916.4273821563</v>
      </c>
      <c r="O294" s="53">
        <f>SUM(O295)</f>
        <v>1108840.5502708729</v>
      </c>
      <c r="P294" s="53">
        <f>SUM(P295)</f>
        <v>8542434.6786478534</v>
      </c>
      <c r="Q294" s="26">
        <f t="shared" si="190"/>
        <v>27030193.992960542</v>
      </c>
      <c r="R294" s="54">
        <v>3341483.38582</v>
      </c>
      <c r="S294" s="28">
        <f>P294/3</f>
        <v>2847478.2262159511</v>
      </c>
      <c r="T294" s="55">
        <f t="shared" si="191"/>
        <v>27524199.152564593</v>
      </c>
    </row>
    <row r="295" spans="1:20" ht="30.75" customHeight="1">
      <c r="A295" s="16" t="s">
        <v>31</v>
      </c>
      <c r="B295" s="16" t="s">
        <v>233</v>
      </c>
      <c r="C295" s="24" t="s">
        <v>211</v>
      </c>
      <c r="D295" s="137">
        <v>5812.556601051504</v>
      </c>
      <c r="E295" s="133">
        <v>5812.556601051504</v>
      </c>
      <c r="F295" s="133">
        <v>1948</v>
      </c>
      <c r="G295" s="174">
        <v>2316.17</v>
      </c>
      <c r="H295" s="133">
        <v>2977.3150000000001</v>
      </c>
      <c r="I295" s="133">
        <v>1519.6869999999999</v>
      </c>
      <c r="J295" s="138">
        <v>317.13900000000001</v>
      </c>
      <c r="K295" s="133">
        <v>2443.2179999999998</v>
      </c>
      <c r="L295" s="132">
        <f t="shared" si="188"/>
        <v>7257.3590000000004</v>
      </c>
      <c r="M295" s="25">
        <f t="shared" si="192"/>
        <v>11506002.336659659</v>
      </c>
      <c r="N295" s="25">
        <f t="shared" si="193"/>
        <v>5872916.4273821563</v>
      </c>
      <c r="O295" s="25">
        <f>(E295-G295)*J295</f>
        <v>1108840.5502708729</v>
      </c>
      <c r="P295" s="25">
        <f>(E295-G295)*K295</f>
        <v>8542434.6786478534</v>
      </c>
      <c r="Q295" s="26">
        <f t="shared" si="190"/>
        <v>27030193.992960542</v>
      </c>
      <c r="R295" s="27"/>
      <c r="S295" s="28"/>
      <c r="T295" s="55"/>
    </row>
    <row r="296" spans="1:20" ht="30.75" customHeight="1">
      <c r="A296" s="49" t="s">
        <v>30</v>
      </c>
      <c r="B296" s="49"/>
      <c r="C296" s="49" t="s">
        <v>236</v>
      </c>
      <c r="D296" s="135"/>
      <c r="E296" s="131"/>
      <c r="F296" s="131"/>
      <c r="G296" s="175"/>
      <c r="H296" s="134">
        <f t="shared" ref="H296:I296" si="225">SUM(H297:H301)</f>
        <v>4943.7910000000002</v>
      </c>
      <c r="I296" s="131">
        <f t="shared" si="225"/>
        <v>2908.8069999999998</v>
      </c>
      <c r="J296" s="139">
        <f t="shared" ref="J296:K296" si="226">SUM(J297:J301)</f>
        <v>873.58500000000004</v>
      </c>
      <c r="K296" s="131">
        <f t="shared" si="226"/>
        <v>4392.08</v>
      </c>
      <c r="L296" s="132">
        <f t="shared" si="188"/>
        <v>13118.263000000001</v>
      </c>
      <c r="M296" s="53">
        <f t="shared" ref="M296:P296" si="227">SUM(M297:M301)</f>
        <v>29599870.961968567</v>
      </c>
      <c r="N296" s="53">
        <f t="shared" si="227"/>
        <v>17352955.056752287</v>
      </c>
      <c r="O296" s="53">
        <f t="shared" si="227"/>
        <v>4686337.4890004406</v>
      </c>
      <c r="P296" s="53">
        <f t="shared" si="227"/>
        <v>24614367.934206802</v>
      </c>
      <c r="Q296" s="26">
        <f t="shared" si="190"/>
        <v>76253531.441928089</v>
      </c>
      <c r="R296" s="54">
        <v>10687795.311693331</v>
      </c>
      <c r="S296" s="28">
        <f>P296/3</f>
        <v>8204789.3114022678</v>
      </c>
      <c r="T296" s="55">
        <f t="shared" si="191"/>
        <v>78736537.442219153</v>
      </c>
    </row>
    <row r="297" spans="1:20" ht="30.75" customHeight="1">
      <c r="A297" s="16" t="s">
        <v>232</v>
      </c>
      <c r="B297" s="16" t="s">
        <v>227</v>
      </c>
      <c r="C297" s="24" t="s">
        <v>211</v>
      </c>
      <c r="D297" s="137">
        <v>5471.1333335173304</v>
      </c>
      <c r="E297" s="133">
        <v>5471.1333335173304</v>
      </c>
      <c r="F297" s="133">
        <v>1948</v>
      </c>
      <c r="G297" s="174">
        <v>2316.17</v>
      </c>
      <c r="H297" s="140">
        <v>984.39400000000001</v>
      </c>
      <c r="I297" s="133">
        <v>567.346</v>
      </c>
      <c r="J297" s="138">
        <v>178.15</v>
      </c>
      <c r="K297" s="133">
        <v>877.16200000000003</v>
      </c>
      <c r="L297" s="132">
        <f t="shared" si="188"/>
        <v>2607.0520000000001</v>
      </c>
      <c r="M297" s="25">
        <f t="shared" si="192"/>
        <v>3468151.3147144588</v>
      </c>
      <c r="N297" s="25">
        <f t="shared" si="193"/>
        <v>1998835.6042377234</v>
      </c>
      <c r="O297" s="25">
        <f>(E297-G297)*J297</f>
        <v>562056.71786611236</v>
      </c>
      <c r="P297" s="25">
        <f>(E297-G297)*K297</f>
        <v>2767413.9475547285</v>
      </c>
      <c r="Q297" s="26">
        <f t="shared" si="190"/>
        <v>8796457.5843730234</v>
      </c>
      <c r="R297" s="27"/>
      <c r="S297" s="28"/>
      <c r="T297" s="55"/>
    </row>
    <row r="298" spans="1:20" ht="30.75" customHeight="1">
      <c r="A298" s="16" t="s">
        <v>232</v>
      </c>
      <c r="B298" s="16" t="s">
        <v>228</v>
      </c>
      <c r="C298" s="24" t="s">
        <v>211</v>
      </c>
      <c r="D298" s="137">
        <v>5770.6237455297187</v>
      </c>
      <c r="E298" s="133">
        <v>5770.6237455297187</v>
      </c>
      <c r="F298" s="133">
        <v>1948</v>
      </c>
      <c r="G298" s="174">
        <v>2316.17</v>
      </c>
      <c r="H298" s="140">
        <v>522.20100000000002</v>
      </c>
      <c r="I298" s="133">
        <v>282.56600000000003</v>
      </c>
      <c r="J298" s="138">
        <v>44.16</v>
      </c>
      <c r="K298" s="133">
        <v>408.76499999999999</v>
      </c>
      <c r="L298" s="132">
        <f t="shared" si="188"/>
        <v>1257.692</v>
      </c>
      <c r="M298" s="25">
        <f t="shared" si="192"/>
        <v>1996177.9425393648</v>
      </c>
      <c r="N298" s="25">
        <f t="shared" si="193"/>
        <v>1080143.5012793506</v>
      </c>
      <c r="O298" s="25">
        <f>(E298-G298)*J298</f>
        <v>152548.67740259235</v>
      </c>
      <c r="P298" s="25">
        <f>(E298-G298)*K298</f>
        <v>1412059.7852914555</v>
      </c>
      <c r="Q298" s="26">
        <f t="shared" si="190"/>
        <v>4640929.9065127634</v>
      </c>
      <c r="R298" s="27"/>
      <c r="S298" s="28"/>
      <c r="T298" s="55"/>
    </row>
    <row r="299" spans="1:20" ht="30.75" customHeight="1">
      <c r="A299" s="16" t="s">
        <v>232</v>
      </c>
      <c r="B299" s="16" t="s">
        <v>229</v>
      </c>
      <c r="C299" s="24" t="s">
        <v>211</v>
      </c>
      <c r="D299" s="137">
        <v>5662.047572342407</v>
      </c>
      <c r="E299" s="133">
        <v>5662.047572342407</v>
      </c>
      <c r="F299" s="133">
        <v>1948</v>
      </c>
      <c r="G299" s="174">
        <v>2316.17</v>
      </c>
      <c r="H299" s="140">
        <v>425.673</v>
      </c>
      <c r="I299" s="133">
        <v>283.78199999999998</v>
      </c>
      <c r="J299" s="138">
        <v>141.892</v>
      </c>
      <c r="K299" s="133">
        <v>425.67200000000003</v>
      </c>
      <c r="L299" s="132">
        <f t="shared" si="188"/>
        <v>1277.019</v>
      </c>
      <c r="M299" s="25">
        <f t="shared" si="192"/>
        <v>1580969.7722617094</v>
      </c>
      <c r="N299" s="25">
        <f t="shared" si="193"/>
        <v>1053979.8481744728</v>
      </c>
      <c r="O299" s="25">
        <f>(E299-G299)*J299</f>
        <v>474753.26049480878</v>
      </c>
      <c r="P299" s="25">
        <f>(E299-G299)*K299</f>
        <v>1424246.3979741372</v>
      </c>
      <c r="Q299" s="26">
        <f t="shared" si="190"/>
        <v>4533949.2789051281</v>
      </c>
      <c r="R299" s="27"/>
      <c r="S299" s="28"/>
      <c r="T299" s="55"/>
    </row>
    <row r="300" spans="1:20" ht="30.75" customHeight="1">
      <c r="A300" s="16" t="s">
        <v>232</v>
      </c>
      <c r="B300" s="16" t="s">
        <v>230</v>
      </c>
      <c r="C300" s="24" t="s">
        <v>211</v>
      </c>
      <c r="D300" s="137">
        <v>9113.1707093870828</v>
      </c>
      <c r="E300" s="133">
        <v>9113.1707093870828</v>
      </c>
      <c r="F300" s="133">
        <v>1948</v>
      </c>
      <c r="G300" s="174">
        <v>2316.17</v>
      </c>
      <c r="H300" s="140">
        <v>2907.527</v>
      </c>
      <c r="I300" s="133">
        <v>1721.7559999999999</v>
      </c>
      <c r="J300" s="138">
        <v>505.709</v>
      </c>
      <c r="K300" s="133">
        <v>2596.692</v>
      </c>
      <c r="L300" s="132">
        <f t="shared" si="188"/>
        <v>7731.6839999999993</v>
      </c>
      <c r="M300" s="25">
        <f t="shared" si="192"/>
        <v>20832927.297152098</v>
      </c>
      <c r="N300" s="25">
        <f t="shared" si="193"/>
        <v>12336675.659911465</v>
      </c>
      <c r="O300" s="25">
        <f>(E300-G300)*J300</f>
        <v>3437304.4317434323</v>
      </c>
      <c r="P300" s="25">
        <f>(E300-G300)*K300</f>
        <v>17649717.366059761</v>
      </c>
      <c r="Q300" s="26">
        <f t="shared" si="190"/>
        <v>54256624.754866764</v>
      </c>
      <c r="R300" s="27"/>
      <c r="S300" s="28"/>
      <c r="T300" s="55"/>
    </row>
    <row r="301" spans="1:20" ht="30.75" customHeight="1">
      <c r="A301" s="16" t="s">
        <v>232</v>
      </c>
      <c r="B301" s="16" t="s">
        <v>231</v>
      </c>
      <c r="C301" s="24" t="s">
        <v>211</v>
      </c>
      <c r="D301" s="137">
        <v>18142.352066819265</v>
      </c>
      <c r="E301" s="133">
        <v>18142.352066819265</v>
      </c>
      <c r="F301" s="133">
        <v>1587.44</v>
      </c>
      <c r="G301" s="174">
        <v>1900</v>
      </c>
      <c r="H301" s="140">
        <v>103.996</v>
      </c>
      <c r="I301" s="133">
        <v>53.356999999999999</v>
      </c>
      <c r="J301" s="138">
        <v>3.6739999999999999</v>
      </c>
      <c r="K301" s="133">
        <v>83.789000000000001</v>
      </c>
      <c r="L301" s="132">
        <f t="shared" si="188"/>
        <v>244.81600000000003</v>
      </c>
      <c r="M301" s="25">
        <f t="shared" si="192"/>
        <v>1721644.6353009364</v>
      </c>
      <c r="N301" s="25">
        <f t="shared" si="193"/>
        <v>883320.44314927561</v>
      </c>
      <c r="O301" s="25">
        <f>(E301-G301)*J301</f>
        <v>59674.401493493977</v>
      </c>
      <c r="P301" s="25">
        <f>(E301-G301)*K301</f>
        <v>1360930.4373267195</v>
      </c>
      <c r="Q301" s="26">
        <f t="shared" si="190"/>
        <v>4025569.9172704257</v>
      </c>
      <c r="R301" s="27"/>
      <c r="S301" s="28"/>
      <c r="T301" s="55"/>
    </row>
    <row r="302" spans="1:20" ht="30.75" customHeight="1">
      <c r="A302" s="49" t="s">
        <v>29</v>
      </c>
      <c r="B302" s="49"/>
      <c r="C302" s="49" t="s">
        <v>236</v>
      </c>
      <c r="D302" s="135"/>
      <c r="E302" s="131"/>
      <c r="F302" s="131"/>
      <c r="G302" s="175"/>
      <c r="H302" s="134">
        <f t="shared" ref="H302:I302" si="228">SUM(H303:H304)</f>
        <v>29404.949000000001</v>
      </c>
      <c r="I302" s="131">
        <f t="shared" si="228"/>
        <v>13352.257000000001</v>
      </c>
      <c r="J302" s="139">
        <f t="shared" ref="J302:K302" si="229">SUM(J303:J304)</f>
        <v>4192.9050000000007</v>
      </c>
      <c r="K302" s="131">
        <f t="shared" si="229"/>
        <v>25556.999</v>
      </c>
      <c r="L302" s="132">
        <f t="shared" si="188"/>
        <v>72507.11</v>
      </c>
      <c r="M302" s="53">
        <f t="shared" ref="M302:P302" si="230">SUM(M303:M305)</f>
        <v>160114660.5444898</v>
      </c>
      <c r="N302" s="53">
        <f t="shared" si="230"/>
        <v>72852546.932380468</v>
      </c>
      <c r="O302" s="53">
        <f t="shared" si="230"/>
        <v>21751974.028579414</v>
      </c>
      <c r="P302" s="53">
        <f t="shared" si="230"/>
        <v>131254750.50569198</v>
      </c>
      <c r="Q302" s="26">
        <f t="shared" si="190"/>
        <v>385973932.01114166</v>
      </c>
      <c r="R302" s="54">
        <v>60914720.43278002</v>
      </c>
      <c r="S302" s="28">
        <f>P302/3</f>
        <v>43751583.501897328</v>
      </c>
      <c r="T302" s="55">
        <f t="shared" si="191"/>
        <v>403137068.94202435</v>
      </c>
    </row>
    <row r="303" spans="1:20" ht="114" customHeight="1">
      <c r="A303" s="16" t="s">
        <v>79</v>
      </c>
      <c r="B303" s="16" t="s">
        <v>269</v>
      </c>
      <c r="C303" s="24" t="s">
        <v>211</v>
      </c>
      <c r="D303" s="137">
        <v>6975.5520817832275</v>
      </c>
      <c r="E303" s="133">
        <v>6975.5520817832275</v>
      </c>
      <c r="F303" s="133">
        <v>1548.16</v>
      </c>
      <c r="G303" s="174">
        <v>1850</v>
      </c>
      <c r="H303" s="140">
        <v>27105.085999999999</v>
      </c>
      <c r="I303" s="133">
        <v>11672.612000000001</v>
      </c>
      <c r="J303" s="138">
        <v>3052.0140000000001</v>
      </c>
      <c r="K303" s="133">
        <v>24416.108</v>
      </c>
      <c r="L303" s="132">
        <f t="shared" si="188"/>
        <v>66245.820000000007</v>
      </c>
      <c r="M303" s="25">
        <f t="shared" si="192"/>
        <v>147109929.13245341</v>
      </c>
      <c r="N303" s="25">
        <f t="shared" si="193"/>
        <v>63351841.94252789</v>
      </c>
      <c r="O303" s="25">
        <f>(E303-G303)*J303</f>
        <v>15643256.711331556</v>
      </c>
      <c r="P303" s="25">
        <f>(E303-G303)*K303</f>
        <v>125146033.18844412</v>
      </c>
      <c r="Q303" s="26">
        <f t="shared" si="190"/>
        <v>351251060.97475696</v>
      </c>
      <c r="R303" s="27"/>
      <c r="S303" s="28"/>
      <c r="T303" s="55"/>
    </row>
    <row r="304" spans="1:20" ht="30.75" customHeight="1">
      <c r="A304" s="16" t="s">
        <v>79</v>
      </c>
      <c r="B304" s="16" t="s">
        <v>270</v>
      </c>
      <c r="C304" s="24" t="s">
        <v>212</v>
      </c>
      <c r="D304" s="137">
        <v>7079.8288347422904</v>
      </c>
      <c r="E304" s="133">
        <v>7079.8288347422904</v>
      </c>
      <c r="F304" s="133">
        <v>1548.16</v>
      </c>
      <c r="G304" s="174">
        <v>1850</v>
      </c>
      <c r="H304" s="133">
        <v>2299.8629999999998</v>
      </c>
      <c r="I304" s="133">
        <v>1679.645</v>
      </c>
      <c r="J304" s="138">
        <v>1140.8910000000001</v>
      </c>
      <c r="K304" s="133">
        <v>1140.8910000000001</v>
      </c>
      <c r="L304" s="132">
        <f t="shared" si="188"/>
        <v>6261.2899999999991</v>
      </c>
      <c r="M304" s="25">
        <f t="shared" si="192"/>
        <v>12722080.481276907</v>
      </c>
      <c r="N304" s="25">
        <f t="shared" si="193"/>
        <v>9291239.8999307137</v>
      </c>
      <c r="O304" s="25">
        <f>(E304-G304)*J304</f>
        <v>5966664.649097967</v>
      </c>
      <c r="P304" s="25">
        <f>(E304-G304)*K304</f>
        <v>5966664.649097967</v>
      </c>
      <c r="Q304" s="26">
        <f t="shared" si="190"/>
        <v>33946649.679403558</v>
      </c>
      <c r="R304" s="27"/>
      <c r="S304" s="28"/>
      <c r="T304" s="55"/>
    </row>
    <row r="305" spans="1:20" ht="30.75" customHeight="1">
      <c r="A305" s="16" t="s">
        <v>79</v>
      </c>
      <c r="B305" s="16" t="s">
        <v>271</v>
      </c>
      <c r="C305" s="24" t="s">
        <v>13</v>
      </c>
      <c r="D305" s="137">
        <v>97.744271196209752</v>
      </c>
      <c r="E305" s="133">
        <v>97.744271196209752</v>
      </c>
      <c r="F305" s="133">
        <v>50.83</v>
      </c>
      <c r="G305" s="174">
        <v>60.59</v>
      </c>
      <c r="H305" s="133">
        <v>6024.8389999999999</v>
      </c>
      <c r="I305" s="133">
        <v>4464.848</v>
      </c>
      <c r="J305" s="138">
        <v>3823.32</v>
      </c>
      <c r="K305" s="133">
        <v>3823.32</v>
      </c>
      <c r="L305" s="132">
        <f t="shared" si="188"/>
        <v>18136.327000000001</v>
      </c>
      <c r="M305" s="25">
        <f t="shared" si="192"/>
        <v>282650.93075950118</v>
      </c>
      <c r="N305" s="25">
        <f t="shared" si="193"/>
        <v>209465.08992185473</v>
      </c>
      <c r="O305" s="25">
        <f>(E305-G305)*J305</f>
        <v>142052.66814989265</v>
      </c>
      <c r="P305" s="25">
        <f>(E305-G305)*K305</f>
        <v>142052.66814989265</v>
      </c>
      <c r="Q305" s="26">
        <f t="shared" si="190"/>
        <v>776221.35698114126</v>
      </c>
      <c r="R305" s="27"/>
      <c r="S305" s="28"/>
      <c r="T305" s="55"/>
    </row>
    <row r="306" spans="1:20" ht="30.75" customHeight="1">
      <c r="A306" s="49" t="s">
        <v>28</v>
      </c>
      <c r="B306" s="49"/>
      <c r="C306" s="49" t="s">
        <v>236</v>
      </c>
      <c r="D306" s="171"/>
      <c r="E306" s="172"/>
      <c r="F306" s="172"/>
      <c r="G306" s="173"/>
      <c r="H306" s="131">
        <f t="shared" ref="H306:K306" si="231">SUM(H307)</f>
        <v>44.133000000000003</v>
      </c>
      <c r="I306" s="131">
        <f t="shared" si="231"/>
        <v>21.829000000000001</v>
      </c>
      <c r="J306" s="139">
        <f t="shared" si="231"/>
        <v>7.3559999999999999</v>
      </c>
      <c r="K306" s="131">
        <f t="shared" si="231"/>
        <v>44.133000000000003</v>
      </c>
      <c r="L306" s="132">
        <f t="shared" si="188"/>
        <v>117.45099999999999</v>
      </c>
      <c r="M306" s="53">
        <f t="shared" ref="M306:P306" si="232">SUM(M307)</f>
        <v>180340.87984303231</v>
      </c>
      <c r="N306" s="53">
        <f t="shared" si="232"/>
        <v>89199.942584767676</v>
      </c>
      <c r="O306" s="53">
        <f t="shared" si="232"/>
        <v>27428.865779459938</v>
      </c>
      <c r="P306" s="53">
        <f t="shared" si="232"/>
        <v>164562.00835303232</v>
      </c>
      <c r="Q306" s="26">
        <f t="shared" si="190"/>
        <v>461531.69656029227</v>
      </c>
      <c r="R306" s="54">
        <v>80976.405279999992</v>
      </c>
      <c r="S306" s="28">
        <f>P306/3</f>
        <v>54854.002784344106</v>
      </c>
      <c r="T306" s="55">
        <f t="shared" si="191"/>
        <v>487654.09905594809</v>
      </c>
    </row>
    <row r="307" spans="1:20" ht="30.75" customHeight="1">
      <c r="A307" s="16" t="s">
        <v>27</v>
      </c>
      <c r="B307" s="16" t="s">
        <v>26</v>
      </c>
      <c r="C307" s="24" t="s">
        <v>211</v>
      </c>
      <c r="D307" s="137">
        <v>5977.974575783026</v>
      </c>
      <c r="E307" s="133">
        <v>5977.974575783026</v>
      </c>
      <c r="F307" s="133">
        <v>1891.67</v>
      </c>
      <c r="G307" s="174">
        <v>2249.1999999999998</v>
      </c>
      <c r="H307" s="133">
        <v>44.133000000000003</v>
      </c>
      <c r="I307" s="133">
        <v>21.829000000000001</v>
      </c>
      <c r="J307" s="138">
        <v>7.3559999999999999</v>
      </c>
      <c r="K307" s="133">
        <v>44.133000000000003</v>
      </c>
      <c r="L307" s="132">
        <f t="shared" ref="L307:L317" si="233">SUM(H307:K307)</f>
        <v>117.45099999999999</v>
      </c>
      <c r="M307" s="25">
        <f t="shared" si="192"/>
        <v>180340.87984303231</v>
      </c>
      <c r="N307" s="25">
        <f t="shared" si="193"/>
        <v>89199.942584767676</v>
      </c>
      <c r="O307" s="25">
        <f>(E307-G307)*J307</f>
        <v>27428.865779459938</v>
      </c>
      <c r="P307" s="25">
        <f>(E307-G307)*K307</f>
        <v>164562.00835303232</v>
      </c>
      <c r="Q307" s="26">
        <f t="shared" ref="Q307:Q316" si="234">SUM(M307:P307)</f>
        <v>461531.69656029227</v>
      </c>
      <c r="R307" s="27"/>
      <c r="S307" s="28"/>
      <c r="T307" s="55"/>
    </row>
    <row r="308" spans="1:20" ht="30.75" customHeight="1">
      <c r="A308" s="49" t="s">
        <v>23</v>
      </c>
      <c r="B308" s="49"/>
      <c r="C308" s="49" t="s">
        <v>236</v>
      </c>
      <c r="D308" s="171"/>
      <c r="E308" s="172"/>
      <c r="F308" s="172"/>
      <c r="G308" s="173"/>
      <c r="H308" s="134">
        <f t="shared" ref="H308:I308" si="235">SUM(H309:H314)</f>
        <v>1205821.253</v>
      </c>
      <c r="I308" s="131">
        <f t="shared" si="235"/>
        <v>702362.87899999984</v>
      </c>
      <c r="J308" s="139">
        <f t="shared" ref="J308:K308" si="236">SUM(J309:J314)</f>
        <v>245457</v>
      </c>
      <c r="K308" s="131">
        <f t="shared" si="236"/>
        <v>948999</v>
      </c>
      <c r="L308" s="132">
        <f t="shared" si="233"/>
        <v>3102640.1319999998</v>
      </c>
      <c r="M308" s="53">
        <f t="shared" ref="M308:P308" si="237">SUM(M309:M314)</f>
        <v>688768352.79785967</v>
      </c>
      <c r="N308" s="53">
        <f t="shared" si="237"/>
        <v>387428728.58259755</v>
      </c>
      <c r="O308" s="53">
        <f t="shared" si="237"/>
        <v>49259769.581594266</v>
      </c>
      <c r="P308" s="53">
        <f t="shared" si="237"/>
        <v>213284577.59033525</v>
      </c>
      <c r="Q308" s="26">
        <f t="shared" si="234"/>
        <v>1338741428.5523868</v>
      </c>
      <c r="R308" s="54">
        <v>225437092.17999998</v>
      </c>
      <c r="S308" s="28">
        <f>P308/3</f>
        <v>71094859.196778417</v>
      </c>
      <c r="T308" s="55">
        <f t="shared" ref="T308:T317" si="238">Q308+R308-S308</f>
        <v>1493083661.5356083</v>
      </c>
    </row>
    <row r="309" spans="1:20" ht="30.75" customHeight="1">
      <c r="A309" s="16" t="s">
        <v>25</v>
      </c>
      <c r="B309" s="16" t="s">
        <v>17</v>
      </c>
      <c r="C309" s="24" t="s">
        <v>211</v>
      </c>
      <c r="D309" s="137">
        <v>2686.568265629252</v>
      </c>
      <c r="E309" s="133">
        <v>2686.568265629252</v>
      </c>
      <c r="F309" s="133">
        <v>1964.5</v>
      </c>
      <c r="G309" s="174">
        <v>2335.79</v>
      </c>
      <c r="H309" s="140">
        <v>644785.92200000002</v>
      </c>
      <c r="I309" s="133">
        <v>318946.96499999991</v>
      </c>
      <c r="J309" s="138">
        <v>72936</v>
      </c>
      <c r="K309" s="133">
        <v>463116</v>
      </c>
      <c r="L309" s="132">
        <f t="shared" si="233"/>
        <v>1499784.8869999999</v>
      </c>
      <c r="M309" s="25">
        <f t="shared" ref="M309:M318" si="239">(D309-F309)*H309</f>
        <v>465579452.40069818</v>
      </c>
      <c r="N309" s="25">
        <f t="shared" ref="N309:N318" si="240">(D309-F309)*I309</f>
        <v>230301481.84526366</v>
      </c>
      <c r="O309" s="25">
        <f t="shared" ref="O309:O314" si="241">(E309-G309)*J309</f>
        <v>25584363.581935126</v>
      </c>
      <c r="P309" s="25">
        <f t="shared" ref="P309:P314" si="242">(E309-G309)*K309</f>
        <v>162451027.26515669</v>
      </c>
      <c r="Q309" s="26">
        <f>SUM(M309:P309)</f>
        <v>883916325.09305382</v>
      </c>
      <c r="R309" s="27"/>
      <c r="S309" s="28"/>
      <c r="T309" s="55"/>
    </row>
    <row r="310" spans="1:20" ht="30.75" customHeight="1">
      <c r="A310" s="16" t="s">
        <v>25</v>
      </c>
      <c r="B310" s="16" t="s">
        <v>17</v>
      </c>
      <c r="C310" s="24" t="s">
        <v>212</v>
      </c>
      <c r="D310" s="137">
        <v>2594.4450234132014</v>
      </c>
      <c r="E310" s="133">
        <v>2594.4450234132014</v>
      </c>
      <c r="F310" s="133">
        <v>1964.5</v>
      </c>
      <c r="G310" s="174">
        <v>2335.79</v>
      </c>
      <c r="H310" s="133">
        <v>100686.671</v>
      </c>
      <c r="I310" s="133">
        <v>88830.44200000001</v>
      </c>
      <c r="J310" s="138">
        <v>72962</v>
      </c>
      <c r="K310" s="133">
        <v>98204</v>
      </c>
      <c r="L310" s="132">
        <f t="shared" si="233"/>
        <v>360683.11300000001</v>
      </c>
      <c r="M310" s="25">
        <f t="shared" si="239"/>
        <v>63427067.320492305</v>
      </c>
      <c r="N310" s="25">
        <f t="shared" si="240"/>
        <v>55958294.865495034</v>
      </c>
      <c r="O310" s="25">
        <f t="shared" si="241"/>
        <v>18871987.818274003</v>
      </c>
      <c r="P310" s="25">
        <f t="shared" si="242"/>
        <v>25400957.919270035</v>
      </c>
      <c r="Q310" s="26">
        <f t="shared" si="234"/>
        <v>163658307.92353138</v>
      </c>
      <c r="R310" s="27"/>
      <c r="S310" s="28"/>
      <c r="T310" s="55"/>
    </row>
    <row r="311" spans="1:20" ht="30.75" customHeight="1">
      <c r="A311" s="16" t="s">
        <v>24</v>
      </c>
      <c r="B311" s="16" t="s">
        <v>17</v>
      </c>
      <c r="C311" s="24" t="s">
        <v>211</v>
      </c>
      <c r="D311" s="137">
        <v>2647.9230611602184</v>
      </c>
      <c r="E311" s="133">
        <v>2647.9230611602184</v>
      </c>
      <c r="F311" s="133">
        <v>1964.5</v>
      </c>
      <c r="G311" s="174">
        <v>2335.79</v>
      </c>
      <c r="H311" s="133">
        <v>3912.7250000000004</v>
      </c>
      <c r="I311" s="133">
        <v>2292.3110000000001</v>
      </c>
      <c r="J311" s="138">
        <v>896</v>
      </c>
      <c r="K311" s="133">
        <v>3355</v>
      </c>
      <c r="L311" s="132">
        <f t="shared" si="233"/>
        <v>10456.036</v>
      </c>
      <c r="M311" s="25">
        <f t="shared" si="239"/>
        <v>2674046.4969781158</v>
      </c>
      <c r="N311" s="25">
        <f t="shared" si="240"/>
        <v>1566618.2007512415</v>
      </c>
      <c r="O311" s="25">
        <f t="shared" si="241"/>
        <v>279671.22279955569</v>
      </c>
      <c r="P311" s="25">
        <f t="shared" si="242"/>
        <v>1047206.4201925327</v>
      </c>
      <c r="Q311" s="26">
        <f t="shared" si="234"/>
        <v>5567542.3407214452</v>
      </c>
      <c r="R311" s="27"/>
      <c r="S311" s="28"/>
      <c r="T311" s="55"/>
    </row>
    <row r="312" spans="1:20" ht="30.75" customHeight="1">
      <c r="A312" s="16" t="s">
        <v>24</v>
      </c>
      <c r="B312" s="16" t="s">
        <v>17</v>
      </c>
      <c r="C312" s="24" t="s">
        <v>212</v>
      </c>
      <c r="D312" s="137">
        <v>2649.8175998017518</v>
      </c>
      <c r="E312" s="133">
        <v>2649.8175998017518</v>
      </c>
      <c r="F312" s="133">
        <v>1964.5</v>
      </c>
      <c r="G312" s="174">
        <v>2335.79</v>
      </c>
      <c r="H312" s="133">
        <v>363</v>
      </c>
      <c r="I312" s="133">
        <v>354.99700000000001</v>
      </c>
      <c r="J312" s="138">
        <v>163</v>
      </c>
      <c r="K312" s="133">
        <v>324</v>
      </c>
      <c r="L312" s="132">
        <f t="shared" si="233"/>
        <v>1204.9970000000001</v>
      </c>
      <c r="M312" s="25">
        <f t="shared" si="239"/>
        <v>248770.28872803593</v>
      </c>
      <c r="N312" s="25">
        <f t="shared" si="240"/>
        <v>243285.69197682251</v>
      </c>
      <c r="O312" s="25">
        <f t="shared" si="241"/>
        <v>51186.498767685553</v>
      </c>
      <c r="P312" s="25">
        <f t="shared" si="242"/>
        <v>101744.94233576761</v>
      </c>
      <c r="Q312" s="26">
        <f t="shared" si="234"/>
        <v>644987.42180831172</v>
      </c>
      <c r="R312" s="27"/>
      <c r="S312" s="28"/>
      <c r="T312" s="55"/>
    </row>
    <row r="313" spans="1:20" ht="30.75" customHeight="1">
      <c r="A313" s="16" t="s">
        <v>18</v>
      </c>
      <c r="B313" s="16" t="s">
        <v>17</v>
      </c>
      <c r="C313" s="24" t="s">
        <v>211</v>
      </c>
      <c r="D313" s="137">
        <v>1821.0778274418526</v>
      </c>
      <c r="E313" s="133">
        <v>1821.0778274418526</v>
      </c>
      <c r="F313" s="133">
        <v>1470.42</v>
      </c>
      <c r="G313" s="174">
        <v>1750</v>
      </c>
      <c r="H313" s="133">
        <v>384299.04299999995</v>
      </c>
      <c r="I313" s="133">
        <v>221912.36</v>
      </c>
      <c r="J313" s="138">
        <v>39700</v>
      </c>
      <c r="K313" s="133">
        <v>314000</v>
      </c>
      <c r="L313" s="132">
        <f t="shared" si="233"/>
        <v>959911.40299999993</v>
      </c>
      <c r="M313" s="25">
        <f t="shared" si="239"/>
        <v>134757467.50636303</v>
      </c>
      <c r="N313" s="25">
        <f t="shared" si="240"/>
        <v>77815306.040094256</v>
      </c>
      <c r="O313" s="25">
        <f t="shared" si="241"/>
        <v>2821789.7494415483</v>
      </c>
      <c r="P313" s="25">
        <f t="shared" si="242"/>
        <v>22318437.81674172</v>
      </c>
      <c r="Q313" s="26">
        <f t="shared" si="234"/>
        <v>237713001.11264056</v>
      </c>
      <c r="R313" s="27"/>
      <c r="S313" s="28"/>
      <c r="T313" s="55"/>
    </row>
    <row r="314" spans="1:20" ht="30.75" customHeight="1">
      <c r="A314" s="16" t="s">
        <v>18</v>
      </c>
      <c r="B314" s="16" t="s">
        <v>17</v>
      </c>
      <c r="C314" s="24" t="s">
        <v>212</v>
      </c>
      <c r="D314" s="137">
        <v>1778.0743318091215</v>
      </c>
      <c r="E314" s="133">
        <v>1778.0743318091215</v>
      </c>
      <c r="F314" s="133">
        <v>1470.42</v>
      </c>
      <c r="G314" s="174">
        <v>1750</v>
      </c>
      <c r="H314" s="140">
        <v>71773.891999999993</v>
      </c>
      <c r="I314" s="133">
        <v>70025.804000000004</v>
      </c>
      <c r="J314" s="138">
        <v>58800</v>
      </c>
      <c r="K314" s="133">
        <v>70000</v>
      </c>
      <c r="L314" s="132">
        <f t="shared" si="233"/>
        <v>270599.696</v>
      </c>
      <c r="M314" s="25">
        <f t="shared" si="239"/>
        <v>22081548.784600046</v>
      </c>
      <c r="N314" s="25">
        <f t="shared" si="240"/>
        <v>21543741.939016506</v>
      </c>
      <c r="O314" s="25">
        <f t="shared" si="241"/>
        <v>1650770.710376346</v>
      </c>
      <c r="P314" s="25">
        <f t="shared" si="242"/>
        <v>1965203.2266385071</v>
      </c>
      <c r="Q314" s="26">
        <f t="shared" si="234"/>
        <v>47241264.660631403</v>
      </c>
      <c r="R314" s="27"/>
      <c r="S314" s="28"/>
      <c r="T314" s="55"/>
    </row>
    <row r="315" spans="1:20" ht="30.75" customHeight="1">
      <c r="A315" s="49" t="s">
        <v>4</v>
      </c>
      <c r="B315" s="49"/>
      <c r="C315" s="49" t="s">
        <v>236</v>
      </c>
      <c r="D315" s="171"/>
      <c r="E315" s="172"/>
      <c r="F315" s="172"/>
      <c r="G315" s="173"/>
      <c r="H315" s="134">
        <f t="shared" ref="H315:I315" si="243">SUM(H316:H316)</f>
        <v>312.988</v>
      </c>
      <c r="I315" s="131">
        <f t="shared" si="243"/>
        <v>209.84800000000001</v>
      </c>
      <c r="J315" s="139">
        <f>SUM(J316:J316)</f>
        <v>69.453999999999994</v>
      </c>
      <c r="K315" s="131">
        <f>SUM(K316:K316)</f>
        <v>333.69499999999999</v>
      </c>
      <c r="L315" s="132">
        <f t="shared" si="233"/>
        <v>925.9849999999999</v>
      </c>
      <c r="M315" s="53">
        <f t="shared" ref="M315:P315" si="244">SUM(M316:M316)</f>
        <v>2182323.4802225106</v>
      </c>
      <c r="N315" s="53">
        <f t="shared" si="244"/>
        <v>1463175.0024848664</v>
      </c>
      <c r="O315" s="53">
        <f t="shared" si="244"/>
        <v>455422.85253624897</v>
      </c>
      <c r="P315" s="53">
        <f t="shared" si="244"/>
        <v>2188100.4517678409</v>
      </c>
      <c r="Q315" s="26">
        <f t="shared" si="234"/>
        <v>6289021.7870114669</v>
      </c>
      <c r="R315" s="54">
        <v>851237.03561666666</v>
      </c>
      <c r="S315" s="28">
        <f>P315/3</f>
        <v>729366.81725594692</v>
      </c>
      <c r="T315" s="55">
        <f t="shared" si="238"/>
        <v>6410892.0053721871</v>
      </c>
    </row>
    <row r="316" spans="1:20" ht="30.75" customHeight="1">
      <c r="A316" s="16" t="s">
        <v>21</v>
      </c>
      <c r="B316" s="16" t="s">
        <v>22</v>
      </c>
      <c r="C316" s="24" t="s">
        <v>211</v>
      </c>
      <c r="D316" s="137">
        <v>9170.2068076172582</v>
      </c>
      <c r="E316" s="133">
        <v>9170.2068076172582</v>
      </c>
      <c r="F316" s="133">
        <v>2197.66</v>
      </c>
      <c r="G316" s="174">
        <v>2613.02</v>
      </c>
      <c r="H316" s="140">
        <v>312.988</v>
      </c>
      <c r="I316" s="133">
        <v>209.84800000000001</v>
      </c>
      <c r="J316" s="138">
        <v>69.453999999999994</v>
      </c>
      <c r="K316" s="133">
        <v>333.69499999999999</v>
      </c>
      <c r="L316" s="132">
        <f t="shared" si="233"/>
        <v>925.9849999999999</v>
      </c>
      <c r="M316" s="25">
        <f t="shared" si="239"/>
        <v>2182323.4802225106</v>
      </c>
      <c r="N316" s="25">
        <f t="shared" si="240"/>
        <v>1463175.0024848664</v>
      </c>
      <c r="O316" s="25">
        <f>(E316-G316)*J316</f>
        <v>455422.85253624897</v>
      </c>
      <c r="P316" s="25">
        <f>(E316-G316)*K316</f>
        <v>2188100.4517678409</v>
      </c>
      <c r="Q316" s="26">
        <f t="shared" si="234"/>
        <v>6289021.7870114669</v>
      </c>
      <c r="R316" s="27"/>
      <c r="S316" s="28"/>
      <c r="T316" s="55"/>
    </row>
    <row r="317" spans="1:20" ht="30.75" customHeight="1">
      <c r="A317" s="49" t="s">
        <v>19</v>
      </c>
      <c r="B317" s="49"/>
      <c r="C317" s="49" t="s">
        <v>236</v>
      </c>
      <c r="D317" s="171"/>
      <c r="E317" s="172"/>
      <c r="F317" s="172"/>
      <c r="G317" s="173"/>
      <c r="H317" s="131">
        <f t="shared" ref="H317:K317" si="245">SUM(H318)</f>
        <v>119.376</v>
      </c>
      <c r="I317" s="131">
        <f t="shared" si="245"/>
        <v>79.581000000000003</v>
      </c>
      <c r="J317" s="139">
        <f t="shared" si="245"/>
        <v>38.049999999999997</v>
      </c>
      <c r="K317" s="131">
        <f t="shared" si="245"/>
        <v>114.15</v>
      </c>
      <c r="L317" s="132">
        <f t="shared" si="233"/>
        <v>351.15700000000004</v>
      </c>
      <c r="M317" s="53">
        <f t="shared" ref="M317:P317" si="246">SUM(M318)</f>
        <v>764375.18466438481</v>
      </c>
      <c r="N317" s="53">
        <f t="shared" si="246"/>
        <v>509564.247175114</v>
      </c>
      <c r="O317" s="53">
        <f t="shared" si="246"/>
        <v>232027.73071357593</v>
      </c>
      <c r="P317" s="53">
        <f t="shared" si="246"/>
        <v>696083.19214072789</v>
      </c>
      <c r="Q317" s="26">
        <f>SUM(M317:P317)</f>
        <v>2202050.3546938025</v>
      </c>
      <c r="R317" s="54">
        <v>303119.99800000002</v>
      </c>
      <c r="S317" s="28">
        <f>P317/3</f>
        <v>232027.73071357596</v>
      </c>
      <c r="T317" s="55">
        <f t="shared" si="238"/>
        <v>2273142.6219802266</v>
      </c>
    </row>
    <row r="318" spans="1:20" ht="30.75" customHeight="1">
      <c r="A318" s="56" t="s">
        <v>18</v>
      </c>
      <c r="B318" s="56" t="s">
        <v>17</v>
      </c>
      <c r="C318" s="57" t="s">
        <v>211</v>
      </c>
      <c r="D318" s="176">
        <v>7993.9692697391838</v>
      </c>
      <c r="E318" s="143">
        <v>7993.9692697391838</v>
      </c>
      <c r="F318" s="143">
        <v>1590.88</v>
      </c>
      <c r="G318" s="177">
        <v>1896</v>
      </c>
      <c r="H318" s="143">
        <v>119.376</v>
      </c>
      <c r="I318" s="143">
        <v>79.581000000000003</v>
      </c>
      <c r="J318" s="144">
        <v>38.049999999999997</v>
      </c>
      <c r="K318" s="143">
        <v>114.15</v>
      </c>
      <c r="L318" s="145">
        <f>SUM(H318:K318)</f>
        <v>351.15700000000004</v>
      </c>
      <c r="M318" s="58">
        <f t="shared" si="239"/>
        <v>764375.18466438481</v>
      </c>
      <c r="N318" s="58">
        <f t="shared" si="240"/>
        <v>509564.247175114</v>
      </c>
      <c r="O318" s="58">
        <f>(E318-G318)*J318</f>
        <v>232027.73071357593</v>
      </c>
      <c r="P318" s="58">
        <f>(E318-G318)*K318</f>
        <v>696083.19214072789</v>
      </c>
      <c r="Q318" s="59">
        <f>SUM(M318:P318)</f>
        <v>2202050.3546938025</v>
      </c>
      <c r="R318" s="60"/>
      <c r="S318" s="61"/>
      <c r="T318" s="62"/>
    </row>
    <row r="319" spans="1:20" s="2" customFormat="1" ht="30.75" customHeight="1">
      <c r="A319" s="282" t="s">
        <v>314</v>
      </c>
      <c r="B319" s="283"/>
      <c r="C319" s="63" t="s">
        <v>236</v>
      </c>
      <c r="D319" s="178"/>
      <c r="E319" s="179"/>
      <c r="F319" s="179"/>
      <c r="G319" s="180"/>
      <c r="H319" s="146">
        <f>H317+H315+H308+H306+H302+H296+H294+H292+H290+H284+H262+H260+H258+H255+H252+H245+H242+H239+H224+H222+H215+H211+H209+H205+H203+H201+H199+H195+H191+H187+H185+H183+H178+H176+H171+H169+H155+H153+H151+H147+H145+H139+H137+H134+H131+H122+H119+H113+H110+H107+H105+H103+H101+H96+H90+H83+H80+H72+H70+H68+H66+H64+H60+H58+H56+H54+H50+H46+H41+H37+H35+H32+H30+H28+H26+H22+H19+H15+H12+H10+H8+H249</f>
        <v>1936006.9070000001</v>
      </c>
      <c r="I319" s="147">
        <f>I317+I315+I308+I306+I302+I296+I294+I292+I290+I284+I262+I260+I258+I255+I252+I245+I242+I239+I224+I222+I215+I211+I209+I205+I203+I201+I199+I195+I191+I187+I185+I183+I178+I176+I171+I169+I155+I153+I151+I147+I145+I139+I137+I134+I131+I122+I119+I113+I110+I107+I105+I103+I101+I96+I90+I83+I80+I72+I70+I68+I66+I64+I60+I58+I56+I54+I50+I46+I41+I37+I35+I32+I30+I28+I26+I22+I19+I15+I12+I10+I8+I249</f>
        <v>1093774.9879999999</v>
      </c>
      <c r="J319" s="146">
        <f>J317+J315+J308+J306+J302+J296+J294+J292+J290+J284+J262+J260+J258+J255+J252+J245+J242+J239+J224+J222+J215+J211+J209+J205+J203+J201+J199+J195+J191+J187+J185+J183+J178+J176+J171+J169+J155+J153+J151+J147+J145+J139+J137+J134+J131+J122+J119+J113+J110+J107+J105+J103+J101+J96+J90+J83+J80+J72+J70+J68+J66+J64+J60+J58+J56+J54+J50+J46+J41+J37+J35+J32+J30+J28+J26+J22+J19+J15+J12+J10+J8+J249</f>
        <v>415088.13000000012</v>
      </c>
      <c r="K319" s="147">
        <f>K317+K315+K308+K306+K302+K296+K294+K292+K290+K284+K262+K260+K258+K255+K252+K245+K242+K239+K224+K222+K215+K211+K209+K205+K203+K201+K199+K195+K191+K187+K185+K183+K178+K176+K171+K169+K155+K153+K151+K147+K145+K139+K137+K134+K131+K122+K119+K113+K110+K107+K105+K103+K101+K96+K90+K83+K80+K72+K70+K68+K66+K64+K60+K58+K56+K54+K50+K46+K41+K37+K35+K32+K30+K28+K26+K22+K19+K15+K12+K10+K8+K249</f>
        <v>1533973.1309999996</v>
      </c>
      <c r="L319" s="148">
        <f>L317+L315+L308+L306+L302+L296+L294+L292+L290+L284+L262+L260+L258+L255+L252+L245+L242+L239+L224+L222+L215+L211+L209+L205+L203+L201+L199+L195+L191+L187+L185+L183+L178+L176+L171+L169+L155+L153+L151+L147+L145+L139+L137+L134+L131+L122+L119+L113+L110+L107+L105+L103+L101+L96+L90+L83+L80+L72+L70+L68+L66+L64+L60+L58+L56+L54+L50+L46+L41+L37+L35+L32+L30+L28+L26+L22+L19+L15+L12+L10+L8+L249</f>
        <v>4978843.1559999976</v>
      </c>
      <c r="M319" s="64">
        <f>M321-M320</f>
        <v>2528068722.487184</v>
      </c>
      <c r="N319" s="65">
        <f>N321-N320</f>
        <v>1365075164.6049576</v>
      </c>
      <c r="O319" s="65">
        <f t="shared" ref="O319:P319" si="247">O321-O320</f>
        <v>340992160.00273579</v>
      </c>
      <c r="P319" s="65">
        <f t="shared" si="247"/>
        <v>1589338953.1129041</v>
      </c>
      <c r="Q319" s="66">
        <f t="shared" ref="Q319:Q321" si="248">SUM(M319:P319)</f>
        <v>5823475000.2077808</v>
      </c>
      <c r="R319" s="67"/>
      <c r="S319" s="68"/>
      <c r="T319" s="69"/>
    </row>
    <row r="320" spans="1:20" s="2" customFormat="1" ht="30.75" customHeight="1">
      <c r="A320" s="284"/>
      <c r="B320" s="285"/>
      <c r="C320" s="70" t="s">
        <v>13</v>
      </c>
      <c r="D320" s="181"/>
      <c r="E320" s="182"/>
      <c r="F320" s="182"/>
      <c r="G320" s="183"/>
      <c r="H320" s="149">
        <f t="shared" ref="H320:P320" si="249">H25+H40+H45+H49+H150+H208+H248+H283+H289+H305+H95+H198</f>
        <v>491251.11899999995</v>
      </c>
      <c r="I320" s="149">
        <f t="shared" si="249"/>
        <v>482736.35700000002</v>
      </c>
      <c r="J320" s="149">
        <f t="shared" si="249"/>
        <v>247627.83200000002</v>
      </c>
      <c r="K320" s="149">
        <f t="shared" si="249"/>
        <v>352553.93299999996</v>
      </c>
      <c r="L320" s="150">
        <f t="shared" si="249"/>
        <v>1574169.2409999997</v>
      </c>
      <c r="M320" s="74">
        <f t="shared" si="249"/>
        <v>3680342.5003870483</v>
      </c>
      <c r="N320" s="74">
        <f t="shared" si="249"/>
        <v>3424675.5699313609</v>
      </c>
      <c r="O320" s="74">
        <f t="shared" si="249"/>
        <v>1248046.9297700156</v>
      </c>
      <c r="P320" s="74">
        <f t="shared" si="249"/>
        <v>1985303.3157410666</v>
      </c>
      <c r="Q320" s="75">
        <f t="shared" si="248"/>
        <v>10338368.315829491</v>
      </c>
      <c r="R320" s="76"/>
      <c r="S320" s="77"/>
      <c r="T320" s="78"/>
    </row>
    <row r="321" spans="1:20" s="10" customFormat="1" ht="30.75" customHeight="1">
      <c r="A321" s="286"/>
      <c r="B321" s="287"/>
      <c r="C321" s="79" t="s">
        <v>315</v>
      </c>
      <c r="D321" s="184"/>
      <c r="E321" s="185"/>
      <c r="F321" s="185"/>
      <c r="G321" s="186"/>
      <c r="H321" s="151"/>
      <c r="I321" s="151"/>
      <c r="J321" s="151"/>
      <c r="K321" s="151"/>
      <c r="L321" s="152"/>
      <c r="M321" s="80">
        <f>M317+M315+M308+M306+M302+M296+M294+M292+M290+M284+M262+M260+M258+M255+M252+M245+M242+M239+M224+M222+M215+M211+M209+M205+M203+M201+M199+M195+M191+M187+M185+M183+M178+M176+M171+M169+M155+M153+M151+M147+M145+M139+M137+M134+M131+M122+M119+M113+M110+M107+M105+M103+M101+M96+M90+M83+M80+M72+M70+M68+M66+M64+M60+M58+M56+M54+M50+M46+M41+M37+M35+M32+M30+M28+M26+M22+M19+M15+M12+M10+M8+M249</f>
        <v>2531749064.9875712</v>
      </c>
      <c r="N321" s="81">
        <f>N317+N315+N308+N306+N302+N296+N294+N292+N290+N284+N262+N260+N258+N255+N252+N245+N242+N239+N224+N222+N215+N211+N209+N205+N203+N201+N199+N195+N191+N187+N185+N183+N178+N176+N171+N169+N155+N153+N151+N147+N145+N139+N137+N134+N131+N122+N119+N113+N110+N107+N105+N103+N101+N96+N90+N83+N80+N72+N70+N68+N66+N64+N60+N58+N56+N54+N50+N46+N41+N37+N35+N32+N30+N28+N26+N22+N19+N15+N12+N10+N8+N249</f>
        <v>1368499840.1748888</v>
      </c>
      <c r="O321" s="81">
        <f>O317+O315+O308+O306+O302+O296+O294+O292+O290+O284+O262+O260+O258+O255+O252+O245+O242+O239+O224+O222+O215+O211+O209+O205+O203+O201+O199+O195+O191+O187+O185+O183+O178+O176+O171+O169+O155+O153+O151+O147+O145+O139+O137+O134+O131+O122+O119+O113+O110+O107+O105+O103+O101+O96+O90+O83+O80+O72+O70+O68+O66+O64+O60+O58+O56+O54+O50+O46+O41+O37+O35+O32+O30+O28+O26+O22+O19+O15+O12+O10+O8+O249</f>
        <v>342240206.93250579</v>
      </c>
      <c r="P321" s="81">
        <f>P317+P315+P308+P306+P302+P296+P294+P292+P290+P284+P262+P260+P258+P255+P252+P245+P242+P239+P224+P222+P215+P211+P209+P205+P203+P201+P199+P195+P191+P187+P185+P183+P178+P176+P171+P169+P155+P153+P151+P147+P145+P139+P137+P134+P131+P122+P119+P113+P110+P107+P105+P103+P101+P96+P90+P83+P80+P72+P70+P68+P66+P64+P60+P58+P56+P54+P50+P46+P41+P37+P35+P32+P30+P28+P26+P22+P19+P15+P12+P10+P8+P249</f>
        <v>1591324256.4286451</v>
      </c>
      <c r="Q321" s="82">
        <f t="shared" si="248"/>
        <v>5833813368.5236111</v>
      </c>
      <c r="R321" s="80">
        <f>R317+R315+R308+R306+R302+R296+R294+R292+R290+R284+R262+R260+R258+R255+R252+R249+R245+R242+R239+R224+R222+R215+R211+R209+R205+R203+R201+R199+R195+R191+R187+R185+R183+R178+R176+R171+R169+R155+R153+R151+R147+R145+R139+R137+R134+R131+R122+R119+R113+R110+R107+R105+R103+R101+R96+R90+R83+R80+R72+R70+R68+R66+R64+R60+R58+R56+R54+R50+R46+R41+R37+R35+R32+R30+R28+R26+R22+R19+R15+R12+R10+R8</f>
        <v>847191802.70090973</v>
      </c>
      <c r="S321" s="82">
        <f>S317+S315+S308+S306+S302+S296+S294+S292+S290+S284+S262+S260+S258+S255+S252+S249+S245+S242+S239+S224+S222+S215+S211+S209+S205+S203+S201+S199+S195+S191+S187+S185+S183+S178+S176+S171+S169+S155+S153+S151+S147+S145+S139+S137+S134+S131+S122+S119+S113+S110+S107+S105+S103+S101+S96+S90+S83+S80+S72+S70+S68+S66+S64+S60+S58+S56+S54+S50+S46+S41+S37+S35+S32+S30+S28+S26+S22+S19+S15+S12+S10+S8</f>
        <v>530441418.8095482</v>
      </c>
      <c r="T321" s="83">
        <f>Q321+R321-S321</f>
        <v>6150563752.4149723</v>
      </c>
    </row>
    <row r="322" spans="1:20" ht="24" customHeight="1">
      <c r="A322" s="84" t="s">
        <v>214</v>
      </c>
      <c r="B322" s="84"/>
      <c r="C322" s="84" t="s">
        <v>236</v>
      </c>
      <c r="D322" s="187"/>
      <c r="E322" s="188"/>
      <c r="F322" s="188"/>
      <c r="G322" s="189"/>
      <c r="H322" s="153">
        <f t="shared" ref="H322:I322" si="250">SUM(H323)</f>
        <v>70.42</v>
      </c>
      <c r="I322" s="131">
        <f t="shared" si="250"/>
        <v>28.9</v>
      </c>
      <c r="J322" s="154">
        <f>SUM(J323)</f>
        <v>7</v>
      </c>
      <c r="K322" s="131">
        <f>SUM(K323)</f>
        <v>51</v>
      </c>
      <c r="L322" s="155">
        <f>SUM(H322:K322)</f>
        <v>157.32</v>
      </c>
      <c r="M322" s="85">
        <f t="shared" ref="M322:P322" si="251">SUM(M323)</f>
        <v>771615.4144021523</v>
      </c>
      <c r="N322" s="86">
        <f t="shared" si="251"/>
        <v>316666.93377197103</v>
      </c>
      <c r="O322" s="87">
        <f t="shared" si="251"/>
        <v>73592.283439577761</v>
      </c>
      <c r="P322" s="53">
        <f t="shared" si="251"/>
        <v>536172.35077406652</v>
      </c>
      <c r="Q322" s="88">
        <f t="shared" ref="Q322:Q343" si="252">SUM(M322:P322)</f>
        <v>1698046.9823877676</v>
      </c>
      <c r="R322" s="85">
        <v>220182.64</v>
      </c>
      <c r="S322" s="89">
        <f>P322/3</f>
        <v>178724.11692468883</v>
      </c>
      <c r="T322" s="90">
        <f>Q322+R322-S322</f>
        <v>1739505.5054630789</v>
      </c>
    </row>
    <row r="323" spans="1:20" ht="24" customHeight="1">
      <c r="A323" s="91" t="s">
        <v>118</v>
      </c>
      <c r="B323" s="91" t="s">
        <v>188</v>
      </c>
      <c r="C323" s="24" t="s">
        <v>211</v>
      </c>
      <c r="D323" s="176">
        <v>13307.333348511109</v>
      </c>
      <c r="E323" s="143">
        <v>13307.333348511109</v>
      </c>
      <c r="F323" s="143">
        <v>2350</v>
      </c>
      <c r="G323" s="177">
        <v>2794.15</v>
      </c>
      <c r="H323" s="156">
        <v>70.42</v>
      </c>
      <c r="I323" s="143">
        <v>28.9</v>
      </c>
      <c r="J323" s="141">
        <v>7</v>
      </c>
      <c r="K323" s="133">
        <v>51</v>
      </c>
      <c r="L323" s="155">
        <f t="shared" ref="L323:L342" si="253">SUM(H323:K323)</f>
        <v>157.32</v>
      </c>
      <c r="M323" s="92">
        <f>(D323-F323)*H323</f>
        <v>771615.4144021523</v>
      </c>
      <c r="N323" s="25">
        <f>(D323-F323)*I323</f>
        <v>316666.93377197103</v>
      </c>
      <c r="O323" s="93">
        <f>(E323-G323)*J323</f>
        <v>73592.283439577761</v>
      </c>
      <c r="P323" s="58">
        <f>(E323-G323)*K323</f>
        <v>536172.35077406652</v>
      </c>
      <c r="Q323" s="94">
        <f t="shared" si="252"/>
        <v>1698046.9823877676</v>
      </c>
      <c r="R323" s="95"/>
      <c r="S323" s="96"/>
      <c r="T323" s="90"/>
    </row>
    <row r="324" spans="1:20" ht="24" customHeight="1">
      <c r="A324" s="49" t="s">
        <v>215</v>
      </c>
      <c r="B324" s="97"/>
      <c r="C324" s="49" t="s">
        <v>236</v>
      </c>
      <c r="D324" s="190"/>
      <c r="E324" s="191"/>
      <c r="F324" s="191"/>
      <c r="G324" s="192"/>
      <c r="H324" s="134">
        <f t="shared" ref="H324:I324" si="254">SUM(H325:H341)</f>
        <v>10275.779</v>
      </c>
      <c r="I324" s="131">
        <f t="shared" si="254"/>
        <v>8121.4180000000006</v>
      </c>
      <c r="J324" s="136">
        <f>SUM(J325:J341)</f>
        <v>5370.3689999999997</v>
      </c>
      <c r="K324" s="131">
        <f>SUM(K325:K341)</f>
        <v>11005.148999999998</v>
      </c>
      <c r="L324" s="155">
        <f t="shared" si="253"/>
        <v>34772.714999999997</v>
      </c>
      <c r="M324" s="55">
        <f t="shared" ref="M324:N324" si="255">SUM(M325:M341)</f>
        <v>60833936.122777954</v>
      </c>
      <c r="N324" s="53">
        <f t="shared" si="255"/>
        <v>52914878.566394694</v>
      </c>
      <c r="O324" s="98">
        <f t="shared" ref="O324:P324" si="256">SUM(O325:O341)</f>
        <v>37276103.03212624</v>
      </c>
      <c r="P324" s="53">
        <f t="shared" si="256"/>
        <v>57503168.943777747</v>
      </c>
      <c r="Q324" s="26">
        <f t="shared" si="252"/>
        <v>208528086.66507664</v>
      </c>
      <c r="R324" s="55">
        <v>18742632.054653335</v>
      </c>
      <c r="S324" s="99">
        <f>P324/3</f>
        <v>19167722.981259249</v>
      </c>
      <c r="T324" s="90">
        <f t="shared" ref="T324:T342" si="257">Q324+R324-S324</f>
        <v>208102995.73847073</v>
      </c>
    </row>
    <row r="325" spans="1:20" ht="32.25" customHeight="1">
      <c r="A325" s="91" t="s">
        <v>25</v>
      </c>
      <c r="B325" s="91" t="s">
        <v>216</v>
      </c>
      <c r="C325" s="24" t="s">
        <v>211</v>
      </c>
      <c r="D325" s="176">
        <v>6027.9108715827133</v>
      </c>
      <c r="E325" s="143">
        <v>6027.9108715827133</v>
      </c>
      <c r="F325" s="143">
        <v>1964.5</v>
      </c>
      <c r="G325" s="177">
        <v>2335.79</v>
      </c>
      <c r="H325" s="156">
        <v>239.54399999999998</v>
      </c>
      <c r="I325" s="143">
        <v>158.26600000000002</v>
      </c>
      <c r="J325" s="141">
        <v>78.343000000000004</v>
      </c>
      <c r="K325" s="133">
        <v>239.71600000000001</v>
      </c>
      <c r="L325" s="155">
        <f t="shared" si="253"/>
        <v>715.86900000000003</v>
      </c>
      <c r="M325" s="25">
        <f t="shared" ref="M325:M343" si="258">(D325-F325)*H325</f>
        <v>973365.69382240938</v>
      </c>
      <c r="N325" s="25">
        <f t="shared" ref="N325:N343" si="259">(D325-F325)*I325</f>
        <v>643099.78500190983</v>
      </c>
      <c r="O325" s="100">
        <f t="shared" ref="O325:O341" si="260">(E325-G325)*J325</f>
        <v>289251.82544240454</v>
      </c>
      <c r="P325" s="25">
        <f t="shared" ref="P325:P341" si="261">(E325-G325)*K325</f>
        <v>885060.44685232174</v>
      </c>
      <c r="Q325" s="26">
        <f t="shared" si="252"/>
        <v>2790777.7511190455</v>
      </c>
      <c r="R325" s="101"/>
      <c r="S325" s="102"/>
      <c r="T325" s="90"/>
    </row>
    <row r="326" spans="1:20" ht="32.25" customHeight="1">
      <c r="A326" s="91" t="s">
        <v>24</v>
      </c>
      <c r="B326" s="91" t="s">
        <v>222</v>
      </c>
      <c r="C326" s="24" t="s">
        <v>211</v>
      </c>
      <c r="D326" s="176">
        <v>5104.2023730986502</v>
      </c>
      <c r="E326" s="143">
        <v>5104.2023730986502</v>
      </c>
      <c r="F326" s="143">
        <v>2083.33</v>
      </c>
      <c r="G326" s="177">
        <v>2477.08</v>
      </c>
      <c r="H326" s="156">
        <v>80.25</v>
      </c>
      <c r="I326" s="143">
        <v>53.5</v>
      </c>
      <c r="J326" s="138">
        <v>11.058</v>
      </c>
      <c r="K326" s="133">
        <v>90.480999999999995</v>
      </c>
      <c r="L326" s="155">
        <f t="shared" si="253"/>
        <v>235.28899999999999</v>
      </c>
      <c r="M326" s="25">
        <f t="shared" si="258"/>
        <v>242425.0079411667</v>
      </c>
      <c r="N326" s="25">
        <f t="shared" si="259"/>
        <v>161616.67196077778</v>
      </c>
      <c r="O326" s="58">
        <f t="shared" si="260"/>
        <v>29050.719201724874</v>
      </c>
      <c r="P326" s="58">
        <f t="shared" si="261"/>
        <v>237704.65944033896</v>
      </c>
      <c r="Q326" s="26">
        <f t="shared" si="252"/>
        <v>670797.05854400829</v>
      </c>
      <c r="R326" s="101"/>
      <c r="S326" s="102"/>
      <c r="T326" s="90"/>
    </row>
    <row r="327" spans="1:20" ht="32.25" customHeight="1">
      <c r="A327" s="91" t="s">
        <v>55</v>
      </c>
      <c r="B327" s="91" t="s">
        <v>221</v>
      </c>
      <c r="C327" s="24" t="s">
        <v>211</v>
      </c>
      <c r="D327" s="176">
        <v>5419.2433820090082</v>
      </c>
      <c r="E327" s="143">
        <v>5419.2433820090082</v>
      </c>
      <c r="F327" s="143">
        <v>1917.4</v>
      </c>
      <c r="G327" s="177">
        <v>2279.79</v>
      </c>
      <c r="H327" s="156">
        <v>284.08199999999999</v>
      </c>
      <c r="I327" s="143">
        <v>138.38399999999999</v>
      </c>
      <c r="J327" s="138">
        <v>73.631</v>
      </c>
      <c r="K327" s="133">
        <v>219.392</v>
      </c>
      <c r="L327" s="155">
        <f t="shared" si="253"/>
        <v>715.48900000000003</v>
      </c>
      <c r="M327" s="25">
        <f t="shared" si="258"/>
        <v>994810.67164788302</v>
      </c>
      <c r="N327" s="25">
        <f t="shared" si="259"/>
        <v>484599.09457593452</v>
      </c>
      <c r="O327" s="58">
        <f t="shared" si="260"/>
        <v>231161.09197070528</v>
      </c>
      <c r="P327" s="58">
        <f t="shared" si="261"/>
        <v>688770.95638572029</v>
      </c>
      <c r="Q327" s="26">
        <f t="shared" si="252"/>
        <v>2399341.8145802431</v>
      </c>
      <c r="R327" s="101"/>
      <c r="S327" s="102"/>
      <c r="T327" s="90"/>
    </row>
    <row r="328" spans="1:20" ht="32.25" customHeight="1">
      <c r="A328" s="91" t="s">
        <v>109</v>
      </c>
      <c r="B328" s="91" t="s">
        <v>224</v>
      </c>
      <c r="C328" s="24" t="s">
        <v>211</v>
      </c>
      <c r="D328" s="176">
        <v>17775.972691228475</v>
      </c>
      <c r="E328" s="143">
        <v>17775.972691228475</v>
      </c>
      <c r="F328" s="143">
        <v>2054.17</v>
      </c>
      <c r="G328" s="177">
        <v>2442.41</v>
      </c>
      <c r="H328" s="156">
        <v>368.94600000000003</v>
      </c>
      <c r="I328" s="143">
        <v>244.40699999999995</v>
      </c>
      <c r="J328" s="138">
        <v>41.521999999999998</v>
      </c>
      <c r="K328" s="133">
        <v>415.22699999999998</v>
      </c>
      <c r="L328" s="155">
        <f t="shared" si="253"/>
        <v>1070.1019999999999</v>
      </c>
      <c r="M328" s="25">
        <f t="shared" si="258"/>
        <v>5800496.2157179816</v>
      </c>
      <c r="N328" s="25">
        <f t="shared" si="259"/>
        <v>3842518.6303550773</v>
      </c>
      <c r="O328" s="58">
        <f t="shared" si="260"/>
        <v>636680.19006518868</v>
      </c>
      <c r="P328" s="58">
        <f t="shared" si="261"/>
        <v>6366909.2355907261</v>
      </c>
      <c r="Q328" s="26">
        <f t="shared" si="252"/>
        <v>16646604.271728974</v>
      </c>
      <c r="R328" s="101"/>
      <c r="S328" s="102"/>
      <c r="T328" s="90"/>
    </row>
    <row r="329" spans="1:20" ht="32.25" customHeight="1">
      <c r="A329" s="91" t="s">
        <v>183</v>
      </c>
      <c r="B329" s="91" t="s">
        <v>217</v>
      </c>
      <c r="C329" s="24" t="s">
        <v>211</v>
      </c>
      <c r="D329" s="176">
        <v>1885.2127604237417</v>
      </c>
      <c r="E329" s="143">
        <v>1885.2127604237417</v>
      </c>
      <c r="F329" s="143">
        <v>1837.5</v>
      </c>
      <c r="G329" s="177">
        <v>2184.79</v>
      </c>
      <c r="H329" s="156">
        <v>2598.3500000000004</v>
      </c>
      <c r="I329" s="143">
        <v>1982.741</v>
      </c>
      <c r="J329" s="138">
        <v>46.1</v>
      </c>
      <c r="K329" s="133">
        <v>1912.905</v>
      </c>
      <c r="L329" s="155">
        <f t="shared" si="253"/>
        <v>6540.0960000000005</v>
      </c>
      <c r="M329" s="25">
        <f t="shared" si="258"/>
        <v>123974.45104702916</v>
      </c>
      <c r="N329" s="25">
        <f t="shared" si="259"/>
        <v>94602.04631532995</v>
      </c>
      <c r="O329" s="58">
        <f t="shared" si="260"/>
        <v>-13810.510744465508</v>
      </c>
      <c r="P329" s="58">
        <f t="shared" si="261"/>
        <v>-573062.79947162233</v>
      </c>
      <c r="Q329" s="26">
        <f t="shared" si="252"/>
        <v>-368296.81285372877</v>
      </c>
      <c r="R329" s="101"/>
      <c r="S329" s="102"/>
      <c r="T329" s="90"/>
    </row>
    <row r="330" spans="1:20" ht="32.25" customHeight="1">
      <c r="A330" s="91" t="s">
        <v>218</v>
      </c>
      <c r="B330" s="91" t="s">
        <v>219</v>
      </c>
      <c r="C330" s="24" t="s">
        <v>211</v>
      </c>
      <c r="D330" s="176">
        <v>14383.133681078431</v>
      </c>
      <c r="E330" s="143">
        <v>14383.133681078431</v>
      </c>
      <c r="F330" s="143">
        <v>2583.33</v>
      </c>
      <c r="G330" s="177">
        <v>3071.58</v>
      </c>
      <c r="H330" s="156">
        <v>2575.6570000000002</v>
      </c>
      <c r="I330" s="143">
        <v>2557.4580000000001</v>
      </c>
      <c r="J330" s="138">
        <v>2127.9290000000001</v>
      </c>
      <c r="K330" s="133">
        <v>2670.8620000000001</v>
      </c>
      <c r="L330" s="155">
        <f t="shared" si="253"/>
        <v>9931.905999999999</v>
      </c>
      <c r="M330" s="25">
        <f t="shared" si="258"/>
        <v>30392246.949795429</v>
      </c>
      <c r="N330" s="25">
        <f t="shared" si="259"/>
        <v>30177502.322603483</v>
      </c>
      <c r="O330" s="58">
        <f t="shared" si="260"/>
        <v>24070183.113023546</v>
      </c>
      <c r="P330" s="58">
        <f t="shared" si="261"/>
        <v>30211598.887752499</v>
      </c>
      <c r="Q330" s="26">
        <f t="shared" si="252"/>
        <v>114851531.27317496</v>
      </c>
      <c r="R330" s="101"/>
      <c r="S330" s="102"/>
      <c r="T330" s="90"/>
    </row>
    <row r="331" spans="1:20" ht="32.25" customHeight="1">
      <c r="A331" s="91" t="s">
        <v>18</v>
      </c>
      <c r="B331" s="91" t="s">
        <v>220</v>
      </c>
      <c r="C331" s="24" t="s">
        <v>211</v>
      </c>
      <c r="D331" s="176">
        <v>9382.5303488193786</v>
      </c>
      <c r="E331" s="143">
        <v>9382.5303488193786</v>
      </c>
      <c r="F331" s="143">
        <v>1666.67</v>
      </c>
      <c r="G331" s="177">
        <v>1981.67</v>
      </c>
      <c r="H331" s="156">
        <v>1070.67</v>
      </c>
      <c r="I331" s="143">
        <v>712.26400000000001</v>
      </c>
      <c r="J331" s="138">
        <v>318.01400000000001</v>
      </c>
      <c r="K331" s="133">
        <v>977.50699999999995</v>
      </c>
      <c r="L331" s="155">
        <f t="shared" si="253"/>
        <v>3078.4550000000004</v>
      </c>
      <c r="M331" s="25">
        <f t="shared" si="258"/>
        <v>8261140.1996704442</v>
      </c>
      <c r="N331" s="25">
        <f t="shared" si="259"/>
        <v>5495729.5554914856</v>
      </c>
      <c r="O331" s="58">
        <f t="shared" si="260"/>
        <v>2353577.2029694458</v>
      </c>
      <c r="P331" s="58">
        <f t="shared" si="261"/>
        <v>7234392.7969933841</v>
      </c>
      <c r="Q331" s="26">
        <f t="shared" si="252"/>
        <v>23344839.755124763</v>
      </c>
      <c r="R331" s="101"/>
      <c r="S331" s="102"/>
      <c r="T331" s="90"/>
    </row>
    <row r="332" spans="1:20" ht="32.25" customHeight="1">
      <c r="A332" s="91" t="s">
        <v>24</v>
      </c>
      <c r="B332" s="91" t="s">
        <v>223</v>
      </c>
      <c r="C332" s="24" t="s">
        <v>211</v>
      </c>
      <c r="D332" s="176">
        <v>9608.3585578879247</v>
      </c>
      <c r="E332" s="143">
        <v>9608.3585578879247</v>
      </c>
      <c r="F332" s="143">
        <v>2083.33</v>
      </c>
      <c r="G332" s="177">
        <v>2477.08</v>
      </c>
      <c r="H332" s="156">
        <v>100.17</v>
      </c>
      <c r="I332" s="143">
        <v>66.78</v>
      </c>
      <c r="J332" s="138">
        <v>14.153</v>
      </c>
      <c r="K332" s="133">
        <v>106.155</v>
      </c>
      <c r="L332" s="155">
        <f t="shared" si="253"/>
        <v>287.25799999999998</v>
      </c>
      <c r="M332" s="25">
        <f t="shared" si="258"/>
        <v>753782.11064363341</v>
      </c>
      <c r="N332" s="25">
        <f t="shared" si="259"/>
        <v>502521.40709575563</v>
      </c>
      <c r="O332" s="58">
        <f t="shared" si="260"/>
        <v>100928.9854297878</v>
      </c>
      <c r="P332" s="58">
        <f t="shared" si="261"/>
        <v>757020.87531259272</v>
      </c>
      <c r="Q332" s="26">
        <f t="shared" si="252"/>
        <v>2114253.3784817695</v>
      </c>
      <c r="R332" s="101"/>
      <c r="S332" s="102"/>
      <c r="T332" s="90"/>
    </row>
    <row r="333" spans="1:20" ht="32.25" customHeight="1">
      <c r="A333" s="91" t="s">
        <v>241</v>
      </c>
      <c r="B333" s="91" t="s">
        <v>307</v>
      </c>
      <c r="C333" s="24" t="s">
        <v>211</v>
      </c>
      <c r="D333" s="176">
        <v>12105.077952503689</v>
      </c>
      <c r="E333" s="143">
        <v>12105.077952503689</v>
      </c>
      <c r="F333" s="143">
        <v>1824.68</v>
      </c>
      <c r="G333" s="177">
        <v>2169.54</v>
      </c>
      <c r="H333" s="156">
        <v>19.401</v>
      </c>
      <c r="I333" s="143">
        <v>12.933999999999999</v>
      </c>
      <c r="J333" s="138">
        <v>8.8520000000000003</v>
      </c>
      <c r="K333" s="133">
        <v>26.552</v>
      </c>
      <c r="L333" s="155">
        <f t="shared" si="253"/>
        <v>67.739000000000004</v>
      </c>
      <c r="M333" s="25">
        <f t="shared" si="258"/>
        <v>199450.00067652407</v>
      </c>
      <c r="N333" s="25">
        <f t="shared" si="259"/>
        <v>132966.66711768269</v>
      </c>
      <c r="O333" s="58">
        <f t="shared" si="260"/>
        <v>87949.381955562654</v>
      </c>
      <c r="P333" s="58">
        <f t="shared" si="261"/>
        <v>263808.4037148779</v>
      </c>
      <c r="Q333" s="26">
        <f t="shared" si="252"/>
        <v>684174.45346464729</v>
      </c>
      <c r="R333" s="101"/>
      <c r="S333" s="102"/>
      <c r="T333" s="90"/>
    </row>
    <row r="334" spans="1:20" ht="32.25" customHeight="1">
      <c r="A334" s="91" t="s">
        <v>246</v>
      </c>
      <c r="B334" s="91" t="s">
        <v>308</v>
      </c>
      <c r="C334" s="24" t="s">
        <v>211</v>
      </c>
      <c r="D334" s="176">
        <v>3333.2066698669341</v>
      </c>
      <c r="E334" s="143">
        <v>3333.2066698669341</v>
      </c>
      <c r="F334" s="143">
        <f>F328</f>
        <v>2054.17</v>
      </c>
      <c r="G334" s="177">
        <f>G328</f>
        <v>2442.41</v>
      </c>
      <c r="H334" s="156">
        <v>943.97699999999998</v>
      </c>
      <c r="I334" s="143">
        <v>215.501</v>
      </c>
      <c r="J334" s="138">
        <v>208.91900000000001</v>
      </c>
      <c r="K334" s="133">
        <v>2178.8389999999999</v>
      </c>
      <c r="L334" s="155">
        <f t="shared" si="253"/>
        <v>3547.2359999999999</v>
      </c>
      <c r="M334" s="25">
        <f t="shared" si="258"/>
        <v>1207381.1985109788</v>
      </c>
      <c r="N334" s="25">
        <f t="shared" si="259"/>
        <v>275633.68139299419</v>
      </c>
      <c r="O334" s="58">
        <f t="shared" si="260"/>
        <v>186104.34947193007</v>
      </c>
      <c r="P334" s="58">
        <f t="shared" si="261"/>
        <v>1940902.5253762011</v>
      </c>
      <c r="Q334" s="26">
        <f t="shared" si="252"/>
        <v>3610021.7547521042</v>
      </c>
      <c r="R334" s="101"/>
      <c r="S334" s="102"/>
      <c r="T334" s="90"/>
    </row>
    <row r="335" spans="1:20" ht="32.25" customHeight="1">
      <c r="A335" s="91" t="s">
        <v>25</v>
      </c>
      <c r="B335" s="91" t="s">
        <v>17</v>
      </c>
      <c r="C335" s="24" t="s">
        <v>212</v>
      </c>
      <c r="D335" s="176">
        <v>6045.3341006618257</v>
      </c>
      <c r="E335" s="143">
        <v>6045.3341006618257</v>
      </c>
      <c r="F335" s="143">
        <f>F325</f>
        <v>1964.5</v>
      </c>
      <c r="G335" s="177">
        <f>G325</f>
        <v>2335.79</v>
      </c>
      <c r="H335" s="156">
        <v>21.908999999999999</v>
      </c>
      <c r="I335" s="143">
        <v>15.772</v>
      </c>
      <c r="J335" s="138">
        <v>3.4460000000000002</v>
      </c>
      <c r="K335" s="133">
        <v>25.248000000000001</v>
      </c>
      <c r="L335" s="155">
        <f t="shared" si="253"/>
        <v>66.375</v>
      </c>
      <c r="M335" s="25">
        <f t="shared" si="258"/>
        <v>89406.994311399932</v>
      </c>
      <c r="N335" s="25">
        <f t="shared" si="259"/>
        <v>64362.915435638315</v>
      </c>
      <c r="O335" s="58">
        <f t="shared" si="260"/>
        <v>12783.088970880652</v>
      </c>
      <c r="P335" s="58">
        <f t="shared" si="261"/>
        <v>93658.569453509786</v>
      </c>
      <c r="Q335" s="26">
        <f t="shared" si="252"/>
        <v>260211.56817142869</v>
      </c>
      <c r="R335" s="101"/>
      <c r="S335" s="102"/>
      <c r="T335" s="90"/>
    </row>
    <row r="336" spans="1:20" ht="32.25" customHeight="1">
      <c r="A336" s="91" t="s">
        <v>183</v>
      </c>
      <c r="B336" s="91" t="s">
        <v>217</v>
      </c>
      <c r="C336" s="24" t="s">
        <v>212</v>
      </c>
      <c r="D336" s="176">
        <v>1844.0944160464983</v>
      </c>
      <c r="E336" s="143">
        <v>1844.0944160464983</v>
      </c>
      <c r="F336" s="143">
        <f>F329</f>
        <v>1837.5</v>
      </c>
      <c r="G336" s="177">
        <f t="shared" ref="G336" si="262">G329</f>
        <v>2184.79</v>
      </c>
      <c r="H336" s="141">
        <v>798.07500000000005</v>
      </c>
      <c r="I336" s="133">
        <v>911.66000000000008</v>
      </c>
      <c r="J336" s="138">
        <v>1496.4090000000001</v>
      </c>
      <c r="K336" s="133">
        <v>1144.8009999999999</v>
      </c>
      <c r="L336" s="155">
        <f t="shared" si="253"/>
        <v>4350.9449999999997</v>
      </c>
      <c r="M336" s="25">
        <f t="shared" si="258"/>
        <v>5262.8385863091162</v>
      </c>
      <c r="N336" s="25">
        <f t="shared" si="259"/>
        <v>6011.8653329506242</v>
      </c>
      <c r="O336" s="58">
        <f t="shared" si="260"/>
        <v>-509819.93808827555</v>
      </c>
      <c r="P336" s="58">
        <f t="shared" si="261"/>
        <v>-390028.64520555263</v>
      </c>
      <c r="Q336" s="26">
        <f t="shared" si="252"/>
        <v>-888573.87937456847</v>
      </c>
      <c r="R336" s="101"/>
      <c r="S336" s="102"/>
      <c r="T336" s="90"/>
    </row>
    <row r="337" spans="1:20" ht="32.25" customHeight="1">
      <c r="A337" s="91" t="s">
        <v>218</v>
      </c>
      <c r="B337" s="91" t="s">
        <v>226</v>
      </c>
      <c r="C337" s="24" t="s">
        <v>212</v>
      </c>
      <c r="D337" s="176">
        <v>14444.478689184523</v>
      </c>
      <c r="E337" s="143">
        <v>14444.478689184523</v>
      </c>
      <c r="F337" s="143">
        <f t="shared" ref="F337:G337" si="263">F330</f>
        <v>2583.33</v>
      </c>
      <c r="G337" s="177">
        <f t="shared" si="263"/>
        <v>3071.58</v>
      </c>
      <c r="H337" s="141">
        <v>739.31899999999996</v>
      </c>
      <c r="I337" s="133">
        <v>770.67600000000004</v>
      </c>
      <c r="J337" s="138">
        <v>785.173</v>
      </c>
      <c r="K337" s="133">
        <v>724.56100000000004</v>
      </c>
      <c r="L337" s="155">
        <f t="shared" si="253"/>
        <v>3019.7289999999998</v>
      </c>
      <c r="M337" s="25">
        <f t="shared" si="258"/>
        <v>8769172.5877392124</v>
      </c>
      <c r="N337" s="25">
        <f t="shared" si="259"/>
        <v>9141102.6271859724</v>
      </c>
      <c r="O337" s="58">
        <f t="shared" si="260"/>
        <v>8929692.9824830797</v>
      </c>
      <c r="P337" s="58">
        <f t="shared" si="261"/>
        <v>8240358.8471342279</v>
      </c>
      <c r="Q337" s="26">
        <f t="shared" si="252"/>
        <v>35080327.044542491</v>
      </c>
      <c r="R337" s="101"/>
      <c r="S337" s="102"/>
      <c r="T337" s="90"/>
    </row>
    <row r="338" spans="1:20" ht="32.25" customHeight="1">
      <c r="A338" s="91" t="s">
        <v>55</v>
      </c>
      <c r="B338" s="91" t="s">
        <v>54</v>
      </c>
      <c r="C338" s="24" t="s">
        <v>212</v>
      </c>
      <c r="D338" s="176">
        <v>5275.3307375080722</v>
      </c>
      <c r="E338" s="143">
        <v>5275.3307375080722</v>
      </c>
      <c r="F338" s="143">
        <v>1917.4</v>
      </c>
      <c r="G338" s="177">
        <v>2279.79</v>
      </c>
      <c r="H338" s="141">
        <v>33.012999999999998</v>
      </c>
      <c r="I338" s="133">
        <v>23.768000000000001</v>
      </c>
      <c r="J338" s="138">
        <v>29.420999999999999</v>
      </c>
      <c r="K338" s="133">
        <v>30.606999999999999</v>
      </c>
      <c r="L338" s="155">
        <f t="shared" si="253"/>
        <v>116.809</v>
      </c>
      <c r="M338" s="25">
        <f t="shared" si="258"/>
        <v>110855.36743735398</v>
      </c>
      <c r="N338" s="25">
        <f t="shared" si="259"/>
        <v>79811.297769091863</v>
      </c>
      <c r="O338" s="58">
        <f t="shared" si="260"/>
        <v>88131.804038224989</v>
      </c>
      <c r="P338" s="58">
        <f t="shared" si="261"/>
        <v>91684.51535290957</v>
      </c>
      <c r="Q338" s="26">
        <f t="shared" si="252"/>
        <v>370482.98459758039</v>
      </c>
      <c r="R338" s="101"/>
      <c r="S338" s="102"/>
      <c r="T338" s="90"/>
    </row>
    <row r="339" spans="1:20" ht="32.25" customHeight="1">
      <c r="A339" s="91" t="s">
        <v>246</v>
      </c>
      <c r="B339" s="91" t="s">
        <v>308</v>
      </c>
      <c r="C339" s="24" t="s">
        <v>212</v>
      </c>
      <c r="D339" s="176">
        <v>3558.4840630679305</v>
      </c>
      <c r="E339" s="143">
        <v>3558.4840630679305</v>
      </c>
      <c r="F339" s="143">
        <f t="shared" ref="F339:G339" si="264">F334</f>
        <v>2054.17</v>
      </c>
      <c r="G339" s="177">
        <f t="shared" si="264"/>
        <v>2442.41</v>
      </c>
      <c r="H339" s="141">
        <v>140.05199999999999</v>
      </c>
      <c r="I339" s="133">
        <v>90.938999999999993</v>
      </c>
      <c r="J339" s="138">
        <v>66.341999999999999</v>
      </c>
      <c r="K339" s="133">
        <v>104.63800000000001</v>
      </c>
      <c r="L339" s="155">
        <f t="shared" si="253"/>
        <v>401.971</v>
      </c>
      <c r="M339" s="25">
        <f t="shared" si="258"/>
        <v>210682.19316078979</v>
      </c>
      <c r="N339" s="25">
        <f t="shared" si="259"/>
        <v>136800.81658133451</v>
      </c>
      <c r="O339" s="58">
        <f t="shared" si="260"/>
        <v>74042.585492052647</v>
      </c>
      <c r="P339" s="58">
        <f t="shared" si="261"/>
        <v>116783.75781130213</v>
      </c>
      <c r="Q339" s="26">
        <f t="shared" si="252"/>
        <v>538309.35304547905</v>
      </c>
      <c r="R339" s="101"/>
      <c r="S339" s="102"/>
      <c r="T339" s="90"/>
    </row>
    <row r="340" spans="1:20" ht="32.25" customHeight="1">
      <c r="A340" s="91" t="s">
        <v>109</v>
      </c>
      <c r="B340" s="91" t="s">
        <v>17</v>
      </c>
      <c r="C340" s="24" t="s">
        <v>212</v>
      </c>
      <c r="D340" s="176">
        <v>17678.829691368104</v>
      </c>
      <c r="E340" s="143">
        <v>17678.829691368104</v>
      </c>
      <c r="F340" s="143">
        <f t="shared" ref="F340:G340" si="265">F328</f>
        <v>2054.17</v>
      </c>
      <c r="G340" s="177">
        <f t="shared" si="265"/>
        <v>2442.41</v>
      </c>
      <c r="H340" s="141">
        <v>79.884</v>
      </c>
      <c r="I340" s="133">
        <v>45.991999999999997</v>
      </c>
      <c r="J340" s="138">
        <v>32.090000000000003</v>
      </c>
      <c r="K340" s="133">
        <v>37.658000000000001</v>
      </c>
      <c r="L340" s="155">
        <f t="shared" si="253"/>
        <v>195.62400000000002</v>
      </c>
      <c r="M340" s="25">
        <f t="shared" si="258"/>
        <v>1248160.3147852495</v>
      </c>
      <c r="N340" s="25">
        <f t="shared" si="259"/>
        <v>718609.34852540179</v>
      </c>
      <c r="O340" s="58">
        <f t="shared" si="260"/>
        <v>488936.70789600251</v>
      </c>
      <c r="P340" s="58">
        <f t="shared" si="261"/>
        <v>573773.09273754014</v>
      </c>
      <c r="Q340" s="26">
        <f t="shared" si="252"/>
        <v>3029479.4639441939</v>
      </c>
      <c r="R340" s="101"/>
      <c r="S340" s="102"/>
      <c r="T340" s="90"/>
    </row>
    <row r="341" spans="1:20" ht="32.25" customHeight="1">
      <c r="A341" s="103" t="s">
        <v>18</v>
      </c>
      <c r="B341" s="103" t="s">
        <v>225</v>
      </c>
      <c r="C341" s="24" t="s">
        <v>212</v>
      </c>
      <c r="D341" s="176">
        <v>9619.9981854677426</v>
      </c>
      <c r="E341" s="143">
        <v>9619.9981854677426</v>
      </c>
      <c r="F341" s="143">
        <f t="shared" ref="F341:G341" si="266">F331</f>
        <v>1666.67</v>
      </c>
      <c r="G341" s="177">
        <f t="shared" si="266"/>
        <v>1981.67</v>
      </c>
      <c r="H341" s="156">
        <v>182.48000000000002</v>
      </c>
      <c r="I341" s="143">
        <v>120.376</v>
      </c>
      <c r="J341" s="138">
        <v>28.966999999999999</v>
      </c>
      <c r="K341" s="133">
        <v>100</v>
      </c>
      <c r="L341" s="155">
        <f t="shared" si="253"/>
        <v>431.82299999999998</v>
      </c>
      <c r="M341" s="92">
        <f t="shared" si="258"/>
        <v>1451323.3272841538</v>
      </c>
      <c r="N341" s="25">
        <f t="shared" si="259"/>
        <v>957389.83365386503</v>
      </c>
      <c r="O341" s="104">
        <f t="shared" si="260"/>
        <v>221259.4525484441</v>
      </c>
      <c r="P341" s="58">
        <f t="shared" si="261"/>
        <v>763832.81854677422</v>
      </c>
      <c r="Q341" s="26">
        <f t="shared" si="252"/>
        <v>3393805.4320332375</v>
      </c>
      <c r="R341" s="105"/>
      <c r="S341" s="106"/>
      <c r="T341" s="90"/>
    </row>
    <row r="342" spans="1:20" ht="24" customHeight="1">
      <c r="A342" s="49" t="s">
        <v>234</v>
      </c>
      <c r="B342" s="97"/>
      <c r="C342" s="49" t="s">
        <v>236</v>
      </c>
      <c r="D342" s="193"/>
      <c r="E342" s="194"/>
      <c r="F342" s="194"/>
      <c r="G342" s="195"/>
      <c r="H342" s="134">
        <f t="shared" ref="H342:J342" si="267">SUM(H343)</f>
        <v>0</v>
      </c>
      <c r="I342" s="131">
        <f t="shared" si="267"/>
        <v>29.393999999999998</v>
      </c>
      <c r="J342" s="139">
        <f t="shared" si="267"/>
        <v>5.8789999999999996</v>
      </c>
      <c r="K342" s="136">
        <f>SUM(K343)</f>
        <v>17.637</v>
      </c>
      <c r="L342" s="155">
        <f t="shared" si="253"/>
        <v>52.91</v>
      </c>
      <c r="M342" s="55">
        <f t="shared" ref="M342:N342" si="268">SUM(M343)</f>
        <v>0</v>
      </c>
      <c r="N342" s="53">
        <f t="shared" si="268"/>
        <v>48141.781261199998</v>
      </c>
      <c r="O342" s="53">
        <f t="shared" ref="O342:P342" si="269">SUM(O343)</f>
        <v>7186.7823741999991</v>
      </c>
      <c r="P342" s="98">
        <f t="shared" si="269"/>
        <v>21560.347122599997</v>
      </c>
      <c r="Q342" s="26">
        <f t="shared" si="252"/>
        <v>76888.910757999984</v>
      </c>
      <c r="R342" s="55">
        <v>11357.816470000003</v>
      </c>
      <c r="S342" s="99">
        <f>P342/3</f>
        <v>7186.7823741999991</v>
      </c>
      <c r="T342" s="90">
        <f t="shared" si="257"/>
        <v>81059.944853799985</v>
      </c>
    </row>
    <row r="343" spans="1:20" ht="36" customHeight="1">
      <c r="A343" s="103" t="s">
        <v>21</v>
      </c>
      <c r="B343" s="103" t="s">
        <v>235</v>
      </c>
      <c r="C343" s="57" t="s">
        <v>211</v>
      </c>
      <c r="D343" s="176">
        <v>3835.4697999999999</v>
      </c>
      <c r="E343" s="143">
        <f>D343</f>
        <v>3835.4697999999999</v>
      </c>
      <c r="F343" s="143">
        <v>2197.66</v>
      </c>
      <c r="G343" s="177">
        <v>2613.02</v>
      </c>
      <c r="H343" s="156">
        <v>0</v>
      </c>
      <c r="I343" s="157">
        <v>29.393999999999998</v>
      </c>
      <c r="J343" s="158">
        <v>5.8789999999999996</v>
      </c>
      <c r="K343" s="159">
        <v>17.637</v>
      </c>
      <c r="L343" s="160">
        <f>SUM(H343:K343)</f>
        <v>52.91</v>
      </c>
      <c r="M343" s="58">
        <f t="shared" si="258"/>
        <v>0</v>
      </c>
      <c r="N343" s="58">
        <f t="shared" si="259"/>
        <v>48141.781261199998</v>
      </c>
      <c r="O343" s="58">
        <f>(E343-G343)*J343</f>
        <v>7186.7823741999991</v>
      </c>
      <c r="P343" s="58">
        <f>(E343-G343)*K343</f>
        <v>21560.347122599997</v>
      </c>
      <c r="Q343" s="59">
        <f t="shared" si="252"/>
        <v>76888.910757999984</v>
      </c>
      <c r="R343" s="107"/>
      <c r="S343" s="108"/>
      <c r="T343" s="90"/>
    </row>
    <row r="344" spans="1:20" s="11" customFormat="1" ht="30.75" customHeight="1">
      <c r="A344" s="288" t="s">
        <v>317</v>
      </c>
      <c r="B344" s="289"/>
      <c r="C344" s="290"/>
      <c r="D344" s="109"/>
      <c r="E344" s="110"/>
      <c r="F344" s="110"/>
      <c r="G344" s="111"/>
      <c r="H344" s="161">
        <f>H322+H324+H342</f>
        <v>10346.199000000001</v>
      </c>
      <c r="I344" s="147">
        <f>I322+I324+I342</f>
        <v>8179.7120000000004</v>
      </c>
      <c r="J344" s="146">
        <f>J322+J324+J342</f>
        <v>5383.2479999999996</v>
      </c>
      <c r="K344" s="147">
        <f>K322++K324+K342</f>
        <v>11073.785999999998</v>
      </c>
      <c r="L344" s="162">
        <f>L322++L324+L342</f>
        <v>34982.945</v>
      </c>
      <c r="M344" s="85">
        <f>M322+M324+M342</f>
        <v>61605551.537180103</v>
      </c>
      <c r="N344" s="85">
        <f t="shared" ref="N344:P344" si="270">N322+N324+N342</f>
        <v>53279687.28142786</v>
      </c>
      <c r="O344" s="85">
        <f t="shared" si="270"/>
        <v>37356882.09794002</v>
      </c>
      <c r="P344" s="85">
        <f t="shared" si="270"/>
        <v>58060901.641674414</v>
      </c>
      <c r="Q344" s="112">
        <f>SUM(M344:P344)</f>
        <v>210303022.55822241</v>
      </c>
      <c r="R344" s="113">
        <f>R322+R324+R342</f>
        <v>18974172.511123337</v>
      </c>
      <c r="S344" s="113">
        <f t="shared" ref="S344:T344" si="271">S322+S324+S342</f>
        <v>19353633.880558137</v>
      </c>
      <c r="T344" s="113">
        <f t="shared" si="271"/>
        <v>209923561.18878764</v>
      </c>
    </row>
    <row r="345" spans="1:20" s="2" customFormat="1" ht="30.75" customHeight="1">
      <c r="A345" s="296" t="s">
        <v>316</v>
      </c>
      <c r="B345" s="297"/>
      <c r="C345" s="298"/>
      <c r="D345" s="50"/>
      <c r="E345" s="51"/>
      <c r="F345" s="51"/>
      <c r="G345" s="52"/>
      <c r="H345" s="134"/>
      <c r="I345" s="131"/>
      <c r="J345" s="139"/>
      <c r="K345" s="131"/>
      <c r="L345" s="132"/>
      <c r="M345" s="55">
        <f>M344+M321</f>
        <v>2593354616.5247512</v>
      </c>
      <c r="N345" s="53">
        <f>N344+N321</f>
        <v>1421779527.4563167</v>
      </c>
      <c r="O345" s="53">
        <f>O344+O321</f>
        <v>379597089.03044581</v>
      </c>
      <c r="P345" s="53">
        <f>P344+P321</f>
        <v>1649385158.0703197</v>
      </c>
      <c r="Q345" s="94">
        <f t="shared" ref="Q345:Q347" si="272">SUM(M345:P345)</f>
        <v>6044116391.0818329</v>
      </c>
      <c r="R345" s="28">
        <f>R344+R321</f>
        <v>866165975.21203303</v>
      </c>
      <c r="S345" s="28">
        <f>S344+S321</f>
        <v>549795052.69010639</v>
      </c>
      <c r="T345" s="99">
        <f>Q345+R345-S345</f>
        <v>6360487313.6037598</v>
      </c>
    </row>
    <row r="346" spans="1:20" s="11" customFormat="1" ht="30.75" customHeight="1">
      <c r="A346" s="114"/>
      <c r="B346" s="115"/>
      <c r="C346" s="70" t="s">
        <v>236</v>
      </c>
      <c r="D346" s="71"/>
      <c r="E346" s="72"/>
      <c r="F346" s="72"/>
      <c r="G346" s="73"/>
      <c r="H346" s="163">
        <f>H344+H319</f>
        <v>1946353.1060000001</v>
      </c>
      <c r="I346" s="164">
        <f>I344+I319</f>
        <v>1101954.7</v>
      </c>
      <c r="J346" s="149">
        <f>J344+J319</f>
        <v>420471.37800000014</v>
      </c>
      <c r="K346" s="164">
        <f>K344+K319</f>
        <v>1545046.9169999997</v>
      </c>
      <c r="L346" s="165">
        <f>L344+L319</f>
        <v>5013826.1009999979</v>
      </c>
      <c r="M346" s="116">
        <f>M319+M344</f>
        <v>2589674274.024364</v>
      </c>
      <c r="N346" s="117">
        <f>N319+N344</f>
        <v>1418354851.8863854</v>
      </c>
      <c r="O346" s="117">
        <f>O319+O344</f>
        <v>378349042.10067582</v>
      </c>
      <c r="P346" s="117">
        <f>P319+P344</f>
        <v>1647399854.7545786</v>
      </c>
      <c r="Q346" s="75">
        <f t="shared" si="272"/>
        <v>6033778022.7660036</v>
      </c>
      <c r="R346" s="118"/>
      <c r="S346" s="118"/>
      <c r="T346" s="119"/>
    </row>
    <row r="347" spans="1:20" s="12" customFormat="1" ht="28.5" customHeight="1">
      <c r="A347" s="120"/>
      <c r="B347" s="121"/>
      <c r="C347" s="122" t="s">
        <v>13</v>
      </c>
      <c r="D347" s="123"/>
      <c r="E347" s="124"/>
      <c r="F347" s="124"/>
      <c r="G347" s="125"/>
      <c r="H347" s="166">
        <f t="shared" ref="H347:I347" si="273">H320</f>
        <v>491251.11899999995</v>
      </c>
      <c r="I347" s="167">
        <f t="shared" si="273"/>
        <v>482736.35700000002</v>
      </c>
      <c r="J347" s="168">
        <f>J320</f>
        <v>247627.83200000002</v>
      </c>
      <c r="K347" s="167">
        <f>K320</f>
        <v>352553.93299999996</v>
      </c>
      <c r="L347" s="152">
        <f>SUM(H347:K347)</f>
        <v>1574169.2409999999</v>
      </c>
      <c r="M347" s="126">
        <f>M320</f>
        <v>3680342.5003870483</v>
      </c>
      <c r="N347" s="127">
        <f t="shared" ref="N347:O347" si="274">N320</f>
        <v>3424675.5699313609</v>
      </c>
      <c r="O347" s="127">
        <f t="shared" si="274"/>
        <v>1248046.9297700156</v>
      </c>
      <c r="P347" s="127">
        <f>P320</f>
        <v>1985303.3157410666</v>
      </c>
      <c r="Q347" s="128">
        <f t="shared" si="272"/>
        <v>10338368.315829491</v>
      </c>
      <c r="R347" s="129"/>
      <c r="S347" s="129"/>
      <c r="T347" s="130"/>
    </row>
    <row r="348" spans="1:20" ht="12.75" customHeight="1">
      <c r="H348" s="169"/>
      <c r="I348" s="169"/>
      <c r="J348" s="169"/>
      <c r="K348" s="169"/>
      <c r="L348" s="170"/>
    </row>
    <row r="349" spans="1:20" s="17" customFormat="1" ht="15">
      <c r="B349" s="18"/>
      <c r="H349" s="19"/>
      <c r="J349" s="20"/>
      <c r="L349" s="21"/>
      <c r="M349" s="22"/>
      <c r="Q349" s="23"/>
    </row>
  </sheetData>
  <autoFilter ref="A7:T347"/>
  <mergeCells count="15">
    <mergeCell ref="A345:C345"/>
    <mergeCell ref="S5:S6"/>
    <mergeCell ref="R5:R6"/>
    <mergeCell ref="A5:A6"/>
    <mergeCell ref="B5:B6"/>
    <mergeCell ref="D5:E5"/>
    <mergeCell ref="F5:G5"/>
    <mergeCell ref="M5:Q5"/>
    <mergeCell ref="H5:L5"/>
    <mergeCell ref="A319:B321"/>
    <mergeCell ref="A344:C344"/>
    <mergeCell ref="C5:C6"/>
    <mergeCell ref="A3:T3"/>
    <mergeCell ref="T5:T6"/>
    <mergeCell ref="F4:G4"/>
  </mergeCells>
  <printOptions horizontalCentered="1"/>
  <pageMargins left="0.15748031496062992" right="0.15748031496062992" top="0.6692913385826772" bottom="0.59055118110236227" header="0.19685039370078741" footer="0"/>
  <pageSetup paperSize="9" scale="40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7"/>
  <sheetViews>
    <sheetView view="pageBreakPreview" zoomScale="60" zoomScaleNormal="70" workbookViewId="0">
      <selection sqref="A1:T1"/>
    </sheetView>
  </sheetViews>
  <sheetFormatPr defaultColWidth="9.140625" defaultRowHeight="12.75" outlineLevelRow="1"/>
  <cols>
    <col min="1" max="1" width="32.85546875" style="1" customWidth="1"/>
    <col min="2" max="2" width="48.28515625" style="1" hidden="1" customWidth="1"/>
    <col min="3" max="3" width="16.42578125" style="1" customWidth="1"/>
    <col min="4" max="4" width="9" style="8" customWidth="1"/>
    <col min="5" max="5" width="9.28515625" style="8" customWidth="1"/>
    <col min="6" max="6" width="8.5703125" style="8" customWidth="1"/>
    <col min="7" max="7" width="8.85546875" style="8" customWidth="1"/>
    <col min="8" max="8" width="14.5703125" style="1" customWidth="1"/>
    <col min="9" max="9" width="12.140625" style="1" customWidth="1"/>
    <col min="10" max="10" width="11.5703125" style="1" customWidth="1"/>
    <col min="11" max="11" width="11.85546875" style="1" customWidth="1"/>
    <col min="12" max="12" width="15.5703125" style="14" customWidth="1"/>
    <col min="13" max="13" width="19.5703125" style="1" customWidth="1"/>
    <col min="14" max="14" width="19.85546875" style="1" customWidth="1"/>
    <col min="15" max="15" width="21.140625" style="1" customWidth="1"/>
    <col min="16" max="16" width="21.5703125" style="1" customWidth="1"/>
    <col min="17" max="17" width="22" style="14" customWidth="1"/>
    <col min="18" max="18" width="19.42578125" style="1" customWidth="1"/>
    <col min="19" max="19" width="21" style="1" customWidth="1"/>
    <col min="20" max="20" width="21.42578125" style="1" customWidth="1"/>
    <col min="21" max="21" width="18.140625" style="1" bestFit="1" customWidth="1"/>
    <col min="22" max="16384" width="9.140625" style="1"/>
  </cols>
  <sheetData>
    <row r="1" spans="1:22" ht="139.5" customHeight="1" outlineLevel="1">
      <c r="A1" s="293" t="s">
        <v>332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15"/>
      <c r="V1" s="15"/>
    </row>
    <row r="2" spans="1:22" ht="19.5" customHeight="1">
      <c r="A2" s="4"/>
      <c r="B2" s="4"/>
      <c r="C2" s="4"/>
      <c r="D2" s="7"/>
      <c r="E2" s="7"/>
      <c r="F2" s="315"/>
      <c r="G2" s="315"/>
      <c r="H2" s="4"/>
      <c r="I2" s="4"/>
      <c r="J2" s="4"/>
      <c r="K2" s="4"/>
      <c r="L2" s="13"/>
      <c r="M2" s="4"/>
      <c r="N2" s="4"/>
      <c r="O2" s="4"/>
      <c r="P2" s="4"/>
      <c r="Q2" s="13"/>
      <c r="R2" s="4"/>
    </row>
    <row r="3" spans="1:22" ht="59.25" customHeight="1">
      <c r="A3" s="303" t="s">
        <v>209</v>
      </c>
      <c r="B3" s="303" t="s">
        <v>208</v>
      </c>
      <c r="C3" s="291" t="s">
        <v>210</v>
      </c>
      <c r="D3" s="313" t="s">
        <v>207</v>
      </c>
      <c r="E3" s="314"/>
      <c r="F3" s="313" t="s">
        <v>206</v>
      </c>
      <c r="G3" s="314"/>
      <c r="H3" s="311" t="s">
        <v>205</v>
      </c>
      <c r="I3" s="311"/>
      <c r="J3" s="311"/>
      <c r="K3" s="311"/>
      <c r="L3" s="312"/>
      <c r="M3" s="309" t="s">
        <v>204</v>
      </c>
      <c r="N3" s="309"/>
      <c r="O3" s="309"/>
      <c r="P3" s="309"/>
      <c r="Q3" s="310"/>
      <c r="R3" s="301" t="s">
        <v>321</v>
      </c>
      <c r="S3" s="299" t="s">
        <v>322</v>
      </c>
      <c r="T3" s="294" t="s">
        <v>323</v>
      </c>
    </row>
    <row r="4" spans="1:22" s="3" customFormat="1" ht="95.25" customHeight="1">
      <c r="A4" s="304"/>
      <c r="B4" s="304"/>
      <c r="C4" s="292"/>
      <c r="D4" s="29" t="s">
        <v>203</v>
      </c>
      <c r="E4" s="30" t="s">
        <v>202</v>
      </c>
      <c r="F4" s="30" t="s">
        <v>203</v>
      </c>
      <c r="G4" s="31" t="s">
        <v>202</v>
      </c>
      <c r="H4" s="34" t="s">
        <v>0</v>
      </c>
      <c r="I4" s="35" t="s">
        <v>1</v>
      </c>
      <c r="J4" s="35" t="s">
        <v>2</v>
      </c>
      <c r="K4" s="35" t="s">
        <v>3</v>
      </c>
      <c r="L4" s="36" t="s">
        <v>201</v>
      </c>
      <c r="M4" s="34" t="s">
        <v>0</v>
      </c>
      <c r="N4" s="35" t="s">
        <v>1</v>
      </c>
      <c r="O4" s="35" t="s">
        <v>2</v>
      </c>
      <c r="P4" s="35" t="s">
        <v>3</v>
      </c>
      <c r="Q4" s="37" t="s">
        <v>201</v>
      </c>
      <c r="R4" s="302"/>
      <c r="S4" s="300"/>
      <c r="T4" s="295"/>
    </row>
    <row r="5" spans="1:22" s="3" customFormat="1" ht="9.75" customHeight="1">
      <c r="A5" s="38"/>
      <c r="B5" s="38"/>
      <c r="C5" s="39"/>
      <c r="D5" s="40"/>
      <c r="E5" s="41"/>
      <c r="F5" s="41"/>
      <c r="G5" s="42"/>
      <c r="H5" s="43"/>
      <c r="I5" s="43"/>
      <c r="J5" s="43"/>
      <c r="K5" s="43"/>
      <c r="L5" s="44"/>
      <c r="M5" s="43"/>
      <c r="N5" s="43"/>
      <c r="O5" s="43"/>
      <c r="P5" s="43"/>
      <c r="Q5" s="45"/>
      <c r="R5" s="46"/>
      <c r="S5" s="47"/>
      <c r="T5" s="48"/>
    </row>
    <row r="6" spans="1:22" s="3" customFormat="1" ht="30.75" customHeight="1">
      <c r="A6" s="49" t="s">
        <v>200</v>
      </c>
      <c r="B6" s="49"/>
      <c r="C6" s="49" t="s">
        <v>236</v>
      </c>
      <c r="D6" s="50"/>
      <c r="E6" s="51"/>
      <c r="F6" s="51"/>
      <c r="G6" s="52"/>
      <c r="H6" s="131">
        <f t="shared" ref="H6:I6" si="0">SUM(H7)</f>
        <v>61.792000000000002</v>
      </c>
      <c r="I6" s="131">
        <f t="shared" si="0"/>
        <v>31.303999999999998</v>
      </c>
      <c r="J6" s="131">
        <f>SUM(J7)</f>
        <v>12</v>
      </c>
      <c r="K6" s="131">
        <f>SUM(K7)</f>
        <v>43</v>
      </c>
      <c r="L6" s="132">
        <f>SUM(H6:K6)</f>
        <v>148.096</v>
      </c>
      <c r="M6" s="53">
        <f>SUM(M7)</f>
        <v>282103.81698464003</v>
      </c>
      <c r="N6" s="53">
        <f t="shared" ref="N6:P6" si="1">SUM(N7)</f>
        <v>142914.58258167998</v>
      </c>
      <c r="O6" s="53">
        <f t="shared" si="1"/>
        <v>56320.447497811183</v>
      </c>
      <c r="P6" s="53">
        <f t="shared" si="1"/>
        <v>201814.93686715674</v>
      </c>
      <c r="Q6" s="26">
        <f>SUM(M6:P6)</f>
        <v>683153.78393128794</v>
      </c>
      <c r="R6" s="54">
        <f>'2025'!S8</f>
        <v>55718.824199039511</v>
      </c>
      <c r="S6" s="28">
        <f>P6/3</f>
        <v>67271.645622385578</v>
      </c>
      <c r="T6" s="28">
        <f>Q6+R6-S6</f>
        <v>671600.96250794188</v>
      </c>
    </row>
    <row r="7" spans="1:22" s="2" customFormat="1" ht="57" customHeight="1">
      <c r="A7" s="16" t="s">
        <v>24</v>
      </c>
      <c r="B7" s="16" t="s">
        <v>41</v>
      </c>
      <c r="C7" s="24" t="s">
        <v>211</v>
      </c>
      <c r="D7" s="137">
        <v>7042.4570399999993</v>
      </c>
      <c r="E7" s="133">
        <v>7269.5331696175981</v>
      </c>
      <c r="F7" s="133">
        <v>2477.0793699999999</v>
      </c>
      <c r="G7" s="174">
        <v>2576.1625448</v>
      </c>
      <c r="H7" s="133">
        <v>61.792000000000002</v>
      </c>
      <c r="I7" s="133">
        <v>31.303999999999998</v>
      </c>
      <c r="J7" s="133">
        <v>12</v>
      </c>
      <c r="K7" s="133">
        <v>43</v>
      </c>
      <c r="L7" s="132">
        <f t="shared" ref="L7:L70" si="2">SUM(H7:K7)</f>
        <v>148.096</v>
      </c>
      <c r="M7" s="25">
        <f>(D7-F7)*H7</f>
        <v>282103.81698464003</v>
      </c>
      <c r="N7" s="25">
        <f>(D7-F7)*I7</f>
        <v>142914.58258167998</v>
      </c>
      <c r="O7" s="25">
        <f>(E7-G7)*J7</f>
        <v>56320.447497811183</v>
      </c>
      <c r="P7" s="25">
        <f>(E7-G7)*K7</f>
        <v>201814.93686715674</v>
      </c>
      <c r="Q7" s="26">
        <f t="shared" ref="Q7:Q70" si="3">SUM(M7:P7)</f>
        <v>683153.78393128794</v>
      </c>
      <c r="R7" s="54">
        <f>'2025'!S9</f>
        <v>0</v>
      </c>
      <c r="S7" s="28"/>
      <c r="T7" s="28"/>
    </row>
    <row r="8" spans="1:22" ht="30.75" customHeight="1">
      <c r="A8" s="49" t="s">
        <v>199</v>
      </c>
      <c r="B8" s="49"/>
      <c r="C8" s="49" t="s">
        <v>236</v>
      </c>
      <c r="D8" s="171"/>
      <c r="E8" s="172"/>
      <c r="F8" s="172"/>
      <c r="G8" s="173"/>
      <c r="H8" s="131">
        <f t="shared" ref="H8:K8" si="4">SUM(H9)</f>
        <v>1016.591</v>
      </c>
      <c r="I8" s="131">
        <f t="shared" si="4"/>
        <v>683.48200000000008</v>
      </c>
      <c r="J8" s="131">
        <f t="shared" si="4"/>
        <v>305.44299999999998</v>
      </c>
      <c r="K8" s="131">
        <f t="shared" si="4"/>
        <v>1004.77</v>
      </c>
      <c r="L8" s="132">
        <f t="shared" si="2"/>
        <v>3010.2860000000001</v>
      </c>
      <c r="M8" s="53">
        <f t="shared" ref="M8:P8" si="5">SUM(M9)</f>
        <v>19356925.976668313</v>
      </c>
      <c r="N8" s="53">
        <f t="shared" si="5"/>
        <v>13014192.020571904</v>
      </c>
      <c r="O8" s="53">
        <f t="shared" si="5"/>
        <v>6368578.0048401859</v>
      </c>
      <c r="P8" s="53">
        <f t="shared" si="5"/>
        <v>20949755.345263351</v>
      </c>
      <c r="Q8" s="26">
        <f t="shared" si="3"/>
        <v>59689451.347343758</v>
      </c>
      <c r="R8" s="54">
        <f>'2025'!S10</f>
        <v>5779759.5146190971</v>
      </c>
      <c r="S8" s="28">
        <f>P8/3</f>
        <v>6983251.7817544499</v>
      </c>
      <c r="T8" s="28">
        <f t="shared" ref="T8:T70" si="6">Q8+R8-S8</f>
        <v>58485959.080208406</v>
      </c>
    </row>
    <row r="9" spans="1:22" ht="30.75" customHeight="1">
      <c r="A9" s="16" t="s">
        <v>24</v>
      </c>
      <c r="B9" s="16" t="s">
        <v>198</v>
      </c>
      <c r="C9" s="24" t="s">
        <v>211</v>
      </c>
      <c r="D9" s="137">
        <v>21091.016472375137</v>
      </c>
      <c r="E9" s="133">
        <v>22982.299417044051</v>
      </c>
      <c r="F9" s="133">
        <v>2050</v>
      </c>
      <c r="G9" s="174">
        <v>2132</v>
      </c>
      <c r="H9" s="133">
        <v>1016.591</v>
      </c>
      <c r="I9" s="133">
        <v>683.48200000000008</v>
      </c>
      <c r="J9" s="133">
        <v>305.44299999999998</v>
      </c>
      <c r="K9" s="133">
        <v>1004.77</v>
      </c>
      <c r="L9" s="132">
        <f t="shared" si="2"/>
        <v>3010.2860000000001</v>
      </c>
      <c r="M9" s="25">
        <f t="shared" ref="M9:M72" si="7">(D9-F9)*H9</f>
        <v>19356925.976668313</v>
      </c>
      <c r="N9" s="25">
        <f t="shared" ref="N9:O71" si="8">(D9-F9)*I9</f>
        <v>13014192.020571904</v>
      </c>
      <c r="O9" s="25">
        <f>(E9-G9)*J9</f>
        <v>6368578.0048401859</v>
      </c>
      <c r="P9" s="25">
        <f>(E9-G9)*K9</f>
        <v>20949755.345263351</v>
      </c>
      <c r="Q9" s="26">
        <f t="shared" si="3"/>
        <v>59689451.347343758</v>
      </c>
      <c r="R9" s="54">
        <f>'2025'!S11</f>
        <v>0</v>
      </c>
      <c r="S9" s="28"/>
      <c r="T9" s="28"/>
    </row>
    <row r="10" spans="1:22" ht="30.75" customHeight="1">
      <c r="A10" s="49" t="s">
        <v>263</v>
      </c>
      <c r="B10" s="49"/>
      <c r="C10" s="49" t="s">
        <v>236</v>
      </c>
      <c r="D10" s="171"/>
      <c r="E10" s="172"/>
      <c r="F10" s="172"/>
      <c r="G10" s="173"/>
      <c r="H10" s="134">
        <f t="shared" ref="H10:I10" si="9">SUM(H11:H12)</f>
        <v>14564.894</v>
      </c>
      <c r="I10" s="131">
        <f t="shared" si="9"/>
        <v>6523.7</v>
      </c>
      <c r="J10" s="131">
        <f t="shared" ref="J10:K10" si="10">SUM(J11:J12)</f>
        <v>101.384</v>
      </c>
      <c r="K10" s="131">
        <f t="shared" si="10"/>
        <v>11480.775</v>
      </c>
      <c r="L10" s="132">
        <f t="shared" si="2"/>
        <v>32670.752999999997</v>
      </c>
      <c r="M10" s="55">
        <f t="shared" ref="M10:P10" si="11">SUM(M11:M12)</f>
        <v>139687224.37531</v>
      </c>
      <c r="N10" s="55">
        <f t="shared" si="11"/>
        <v>62567019.073062144</v>
      </c>
      <c r="O10" s="55">
        <f t="shared" si="11"/>
        <v>1083322.1319308351</v>
      </c>
      <c r="P10" s="55">
        <f t="shared" si="11"/>
        <v>122670193.28883612</v>
      </c>
      <c r="Q10" s="26">
        <f t="shared" si="3"/>
        <v>326007758.86913908</v>
      </c>
      <c r="R10" s="54">
        <f>'2025'!S12</f>
        <v>33785729.641525246</v>
      </c>
      <c r="S10" s="28">
        <f>P10/3</f>
        <v>40890064.429612041</v>
      </c>
      <c r="T10" s="28">
        <f t="shared" si="6"/>
        <v>318903424.0810523</v>
      </c>
    </row>
    <row r="11" spans="1:22" ht="30.75" customHeight="1">
      <c r="A11" s="16" t="s">
        <v>35</v>
      </c>
      <c r="B11" s="16" t="s">
        <v>142</v>
      </c>
      <c r="C11" s="24" t="s">
        <v>211</v>
      </c>
      <c r="D11" s="137">
        <v>12206.089072200004</v>
      </c>
      <c r="E11" s="133">
        <v>13404.83861704059</v>
      </c>
      <c r="F11" s="133">
        <v>2615.8000000000002</v>
      </c>
      <c r="G11" s="174">
        <v>2720.4320000000002</v>
      </c>
      <c r="H11" s="133">
        <v>14510.361000000001</v>
      </c>
      <c r="I11" s="133">
        <v>6496.3379999999997</v>
      </c>
      <c r="J11" s="133">
        <v>100.514</v>
      </c>
      <c r="K11" s="133">
        <v>11435.315000000001</v>
      </c>
      <c r="L11" s="132">
        <f t="shared" si="2"/>
        <v>32542.527999999998</v>
      </c>
      <c r="M11" s="25">
        <f t="shared" si="7"/>
        <v>139158556.53197715</v>
      </c>
      <c r="N11" s="25">
        <f t="shared" si="8"/>
        <v>62301759.330717631</v>
      </c>
      <c r="O11" s="25">
        <f>(E11-G11)*J11</f>
        <v>1073932.4467052177</v>
      </c>
      <c r="P11" s="25">
        <f>(E11-G11)*K11</f>
        <v>122179555.25394352</v>
      </c>
      <c r="Q11" s="26">
        <f t="shared" si="3"/>
        <v>324713803.56334352</v>
      </c>
      <c r="R11" s="54">
        <f>'2025'!S13</f>
        <v>0</v>
      </c>
      <c r="S11" s="28"/>
      <c r="T11" s="28"/>
    </row>
    <row r="12" spans="1:22" ht="30.75" customHeight="1">
      <c r="A12" s="16" t="s">
        <v>35</v>
      </c>
      <c r="B12" s="16" t="s">
        <v>143</v>
      </c>
      <c r="C12" s="24" t="s">
        <v>211</v>
      </c>
      <c r="D12" s="137">
        <v>12206.089072199999</v>
      </c>
      <c r="E12" s="133">
        <v>13404.83861704059</v>
      </c>
      <c r="F12" s="133">
        <v>2511.6317100000001</v>
      </c>
      <c r="G12" s="174">
        <v>2612.0969784000004</v>
      </c>
      <c r="H12" s="133">
        <v>54.533000000000001</v>
      </c>
      <c r="I12" s="133">
        <v>27.362000000000002</v>
      </c>
      <c r="J12" s="133">
        <v>0.87</v>
      </c>
      <c r="K12" s="133">
        <v>45.46</v>
      </c>
      <c r="L12" s="132">
        <f t="shared" si="2"/>
        <v>128.22500000000002</v>
      </c>
      <c r="M12" s="25">
        <f t="shared" si="7"/>
        <v>528667.84333285259</v>
      </c>
      <c r="N12" s="25">
        <f t="shared" si="8"/>
        <v>265259.74234451639</v>
      </c>
      <c r="O12" s="25">
        <f>(E12-G12)*J12</f>
        <v>9389.6852256173133</v>
      </c>
      <c r="P12" s="25">
        <f>(E12-G12)*K12</f>
        <v>490638.03489260119</v>
      </c>
      <c r="Q12" s="26">
        <f t="shared" si="3"/>
        <v>1293955.3057955876</v>
      </c>
      <c r="R12" s="54">
        <f>'2025'!S14</f>
        <v>0</v>
      </c>
      <c r="S12" s="28"/>
      <c r="T12" s="28"/>
    </row>
    <row r="13" spans="1:22" ht="30.75" customHeight="1">
      <c r="A13" s="49" t="s">
        <v>196</v>
      </c>
      <c r="B13" s="49"/>
      <c r="C13" s="49" t="s">
        <v>236</v>
      </c>
      <c r="D13" s="171"/>
      <c r="E13" s="172"/>
      <c r="F13" s="172"/>
      <c r="G13" s="173"/>
      <c r="H13" s="135">
        <f t="shared" ref="H13:I13" si="12">SUM(H14:H16)</f>
        <v>30947.837</v>
      </c>
      <c r="I13" s="136">
        <f t="shared" si="12"/>
        <v>14068.567999999999</v>
      </c>
      <c r="J13" s="131">
        <f t="shared" ref="J13:K13" si="13">SUM(J14:J16)</f>
        <v>3993.4480000000003</v>
      </c>
      <c r="K13" s="131">
        <f t="shared" si="13"/>
        <v>22193.144</v>
      </c>
      <c r="L13" s="132">
        <f t="shared" si="2"/>
        <v>71202.997000000003</v>
      </c>
      <c r="M13" s="53">
        <f t="shared" ref="M13:P13" si="14">SUM(M14:M16)</f>
        <v>36445737.838969789</v>
      </c>
      <c r="N13" s="53">
        <f t="shared" si="14"/>
        <v>16532898.436385134</v>
      </c>
      <c r="O13" s="53">
        <f t="shared" si="14"/>
        <v>4484277.9113422437</v>
      </c>
      <c r="P13" s="53">
        <f t="shared" si="14"/>
        <v>24772194.39704616</v>
      </c>
      <c r="Q13" s="26">
        <f t="shared" si="3"/>
        <v>82235108.583743319</v>
      </c>
      <c r="R13" s="54">
        <f>'2025'!S15</f>
        <v>5947417.940452517</v>
      </c>
      <c r="S13" s="28">
        <f>P13/3</f>
        <v>8257398.13234872</v>
      </c>
      <c r="T13" s="28">
        <f>Q13+R13-S13</f>
        <v>79925128.391847119</v>
      </c>
    </row>
    <row r="14" spans="1:22" ht="30.75" customHeight="1">
      <c r="A14" s="16" t="s">
        <v>62</v>
      </c>
      <c r="B14" s="16" t="s">
        <v>138</v>
      </c>
      <c r="C14" s="24" t="s">
        <v>211</v>
      </c>
      <c r="D14" s="137">
        <v>3367.6554910006121</v>
      </c>
      <c r="E14" s="133">
        <v>3367.6554910006125</v>
      </c>
      <c r="F14" s="133">
        <v>2204.7864800000002</v>
      </c>
      <c r="G14" s="174">
        <v>2292.9779392000005</v>
      </c>
      <c r="H14" s="137">
        <v>28100.444</v>
      </c>
      <c r="I14" s="138">
        <v>12755.712</v>
      </c>
      <c r="J14" s="133">
        <v>3352.9580000000001</v>
      </c>
      <c r="K14" s="133">
        <v>19937</v>
      </c>
      <c r="L14" s="132">
        <f t="shared" si="2"/>
        <v>64146.114000000001</v>
      </c>
      <c r="M14" s="25">
        <f t="shared" si="7"/>
        <v>32677135.522958077</v>
      </c>
      <c r="N14" s="25">
        <f t="shared" si="8"/>
        <v>14833222.198048636</v>
      </c>
      <c r="O14" s="25">
        <f>(E14-G14)*J14</f>
        <v>3603348.6947302767</v>
      </c>
      <c r="P14" s="25">
        <f>(E14-G14)*K14</f>
        <v>21425846.350248802</v>
      </c>
      <c r="Q14" s="26">
        <f t="shared" si="3"/>
        <v>72539552.765985787</v>
      </c>
      <c r="R14" s="54">
        <f>'2025'!S16</f>
        <v>0</v>
      </c>
      <c r="S14" s="28"/>
      <c r="T14" s="28"/>
    </row>
    <row r="15" spans="1:22" ht="30.75" customHeight="1">
      <c r="A15" s="16" t="s">
        <v>62</v>
      </c>
      <c r="B15" s="16" t="s">
        <v>197</v>
      </c>
      <c r="C15" s="24" t="s">
        <v>211</v>
      </c>
      <c r="D15" s="137">
        <v>3627.6259962297659</v>
      </c>
      <c r="E15" s="133">
        <v>4003.2713497670948</v>
      </c>
      <c r="F15" s="133">
        <v>2275.9481300000002</v>
      </c>
      <c r="G15" s="174">
        <v>2366.9860552000005</v>
      </c>
      <c r="H15" s="137">
        <v>2422.8589999999999</v>
      </c>
      <c r="I15" s="138">
        <v>916.25299999999993</v>
      </c>
      <c r="J15" s="133">
        <v>342.96</v>
      </c>
      <c r="K15" s="133">
        <v>1641.2180000000001</v>
      </c>
      <c r="L15" s="132">
        <f t="shared" si="2"/>
        <v>5323.29</v>
      </c>
      <c r="M15" s="25">
        <f t="shared" si="7"/>
        <v>3274924.8832955835</v>
      </c>
      <c r="N15" s="25">
        <f t="shared" si="8"/>
        <v>1238478.8999666213</v>
      </c>
      <c r="O15" s="25">
        <f>(E15-G15)*J15</f>
        <v>561180.40462473058</v>
      </c>
      <c r="P15" s="25">
        <f>(E15-G15)*K15</f>
        <v>2685500.8785788175</v>
      </c>
      <c r="Q15" s="26">
        <f t="shared" si="3"/>
        <v>7760085.0664657522</v>
      </c>
      <c r="R15" s="54">
        <f>'2025'!S17</f>
        <v>0</v>
      </c>
      <c r="S15" s="28"/>
      <c r="T15" s="28"/>
    </row>
    <row r="16" spans="1:22" ht="42" customHeight="1">
      <c r="A16" s="16" t="s">
        <v>62</v>
      </c>
      <c r="B16" s="16" t="s">
        <v>298</v>
      </c>
      <c r="C16" s="24" t="s">
        <v>212</v>
      </c>
      <c r="D16" s="137">
        <v>3367.6554910006121</v>
      </c>
      <c r="E16" s="133">
        <v>3367.6554910006125</v>
      </c>
      <c r="F16" s="133">
        <v>2204.7864800000002</v>
      </c>
      <c r="G16" s="174">
        <v>2292.9779392000005</v>
      </c>
      <c r="H16" s="133">
        <v>424.53399999999999</v>
      </c>
      <c r="I16" s="133">
        <v>396.60300000000001</v>
      </c>
      <c r="J16" s="138">
        <v>297.52999999999997</v>
      </c>
      <c r="K16" s="133">
        <v>614.92600000000004</v>
      </c>
      <c r="L16" s="132">
        <f t="shared" si="2"/>
        <v>1733.5929999999998</v>
      </c>
      <c r="M16" s="25">
        <f t="shared" si="7"/>
        <v>493677.43271613377</v>
      </c>
      <c r="N16" s="25">
        <f t="shared" si="8"/>
        <v>461197.33836987568</v>
      </c>
      <c r="O16" s="25">
        <f>(E16-G16)*J16</f>
        <v>319748.81198723608</v>
      </c>
      <c r="P16" s="25">
        <f>(E16-G16)*K16</f>
        <v>660847.16821854317</v>
      </c>
      <c r="Q16" s="26">
        <f t="shared" si="3"/>
        <v>1935470.7512917886</v>
      </c>
      <c r="R16" s="54">
        <f>'2025'!S18</f>
        <v>0</v>
      </c>
      <c r="S16" s="28"/>
      <c r="T16" s="28"/>
    </row>
    <row r="17" spans="1:20" ht="30.75" customHeight="1">
      <c r="A17" s="49" t="s">
        <v>195</v>
      </c>
      <c r="B17" s="49"/>
      <c r="C17" s="49" t="s">
        <v>236</v>
      </c>
      <c r="D17" s="171"/>
      <c r="E17" s="172"/>
      <c r="F17" s="172"/>
      <c r="G17" s="173"/>
      <c r="H17" s="131">
        <f t="shared" ref="H17:K17" si="15">SUM(H18:H19)</f>
        <v>26368.138000000003</v>
      </c>
      <c r="I17" s="131">
        <f t="shared" si="15"/>
        <v>15349.779999999999</v>
      </c>
      <c r="J17" s="139">
        <f t="shared" si="15"/>
        <v>5619</v>
      </c>
      <c r="K17" s="131">
        <f t="shared" si="15"/>
        <v>23182</v>
      </c>
      <c r="L17" s="132">
        <f t="shared" si="2"/>
        <v>70518.918000000005</v>
      </c>
      <c r="M17" s="53">
        <f t="shared" ref="M17:P17" si="16">SUM(M18:M19)</f>
        <v>13705298.794782579</v>
      </c>
      <c r="N17" s="53">
        <f t="shared" si="16"/>
        <v>7978315.3946697982</v>
      </c>
      <c r="O17" s="53">
        <f t="shared" si="16"/>
        <v>2755645.971086673</v>
      </c>
      <c r="P17" s="53">
        <f t="shared" si="16"/>
        <v>11368817.387743594</v>
      </c>
      <c r="Q17" s="26">
        <f t="shared" si="3"/>
        <v>35808077.548282646</v>
      </c>
      <c r="R17" s="54">
        <f>'2025'!S19</f>
        <v>1928369.503271214</v>
      </c>
      <c r="S17" s="28">
        <f>P17/3</f>
        <v>3789605.7959145312</v>
      </c>
      <c r="T17" s="28">
        <f t="shared" si="6"/>
        <v>33946841.25563933</v>
      </c>
    </row>
    <row r="18" spans="1:20" ht="30.75" customHeight="1">
      <c r="A18" s="16" t="s">
        <v>86</v>
      </c>
      <c r="B18" s="16" t="s">
        <v>102</v>
      </c>
      <c r="C18" s="24" t="s">
        <v>211</v>
      </c>
      <c r="D18" s="137">
        <v>2590.6130400000002</v>
      </c>
      <c r="E18" s="133">
        <v>2671.0161755810791</v>
      </c>
      <c r="F18" s="133">
        <v>2070.8456300000003</v>
      </c>
      <c r="G18" s="174">
        <v>2180.6004483900001</v>
      </c>
      <c r="H18" s="133">
        <v>25317.275000000001</v>
      </c>
      <c r="I18" s="133">
        <v>14293.262999999999</v>
      </c>
      <c r="J18" s="138">
        <v>4470</v>
      </c>
      <c r="K18" s="133">
        <v>22210</v>
      </c>
      <c r="L18" s="132">
        <f t="shared" si="2"/>
        <v>66290.538</v>
      </c>
      <c r="M18" s="25">
        <f t="shared" si="7"/>
        <v>13159094.455007749</v>
      </c>
      <c r="N18" s="25">
        <f t="shared" si="8"/>
        <v>7429172.2899588281</v>
      </c>
      <c r="O18" s="25">
        <f>(E18-G18)*J18</f>
        <v>2192158.3005441232</v>
      </c>
      <c r="P18" s="25">
        <f>(E18-G18)*K18</f>
        <v>10892133.300913865</v>
      </c>
      <c r="Q18" s="26">
        <f t="shared" si="3"/>
        <v>33672558.346424565</v>
      </c>
      <c r="R18" s="54">
        <f>'2025'!S20</f>
        <v>0</v>
      </c>
      <c r="S18" s="28"/>
      <c r="T18" s="28"/>
    </row>
    <row r="19" spans="1:20" ht="30.75" customHeight="1">
      <c r="A19" s="16" t="s">
        <v>86</v>
      </c>
      <c r="B19" s="16" t="s">
        <v>102</v>
      </c>
      <c r="C19" s="24" t="s">
        <v>212</v>
      </c>
      <c r="D19" s="137">
        <v>2590.6130400000002</v>
      </c>
      <c r="E19" s="133">
        <v>2671.0161755810791</v>
      </c>
      <c r="F19" s="133">
        <v>2070.8456300000003</v>
      </c>
      <c r="G19" s="174">
        <v>2180.6004483900001</v>
      </c>
      <c r="H19" s="133">
        <v>1050.8630000000001</v>
      </c>
      <c r="I19" s="133">
        <v>1056.5170000000001</v>
      </c>
      <c r="J19" s="138">
        <v>1149</v>
      </c>
      <c r="K19" s="133">
        <v>972</v>
      </c>
      <c r="L19" s="132">
        <f t="shared" si="2"/>
        <v>4228.38</v>
      </c>
      <c r="M19" s="25">
        <f t="shared" si="7"/>
        <v>546204.33977482992</v>
      </c>
      <c r="N19" s="25">
        <f t="shared" si="8"/>
        <v>549143.10471096996</v>
      </c>
      <c r="O19" s="25">
        <f>(E19-G19)*J19</f>
        <v>563487.67054254981</v>
      </c>
      <c r="P19" s="25">
        <f>(E19-G19)*K19</f>
        <v>476684.0868297288</v>
      </c>
      <c r="Q19" s="26">
        <f t="shared" si="3"/>
        <v>2135519.2018580786</v>
      </c>
      <c r="R19" s="54">
        <f>'2025'!S21</f>
        <v>0</v>
      </c>
      <c r="S19" s="28"/>
      <c r="T19" s="28"/>
    </row>
    <row r="20" spans="1:20" ht="30.75" customHeight="1">
      <c r="A20" s="49" t="s">
        <v>194</v>
      </c>
      <c r="B20" s="49"/>
      <c r="C20" s="49" t="s">
        <v>236</v>
      </c>
      <c r="D20" s="171"/>
      <c r="E20" s="172"/>
      <c r="F20" s="172"/>
      <c r="G20" s="173"/>
      <c r="H20" s="135">
        <f>SUM(H21:H22)</f>
        <v>92958.150999999998</v>
      </c>
      <c r="I20" s="139">
        <f t="shared" ref="I20:K20" si="17">SUM(I21:I22)</f>
        <v>52819.017999999996</v>
      </c>
      <c r="J20" s="131">
        <f t="shared" si="17"/>
        <v>19950</v>
      </c>
      <c r="K20" s="136">
        <f t="shared" si="17"/>
        <v>72300</v>
      </c>
      <c r="L20" s="132">
        <f t="shared" si="2"/>
        <v>238027.16899999999</v>
      </c>
      <c r="M20" s="53">
        <f t="shared" ref="M20:P20" si="18">SUM(M21:M23)</f>
        <v>98646068.817159653</v>
      </c>
      <c r="N20" s="53">
        <f t="shared" si="18"/>
        <v>57089292.95784393</v>
      </c>
      <c r="O20" s="53">
        <f t="shared" si="18"/>
        <v>20793861.739282243</v>
      </c>
      <c r="P20" s="53">
        <f t="shared" si="18"/>
        <v>71492932.534511581</v>
      </c>
      <c r="Q20" s="26">
        <f t="shared" si="3"/>
        <v>248022156.04879743</v>
      </c>
      <c r="R20" s="54">
        <f>'2025'!S22</f>
        <v>15995923.23672506</v>
      </c>
      <c r="S20" s="28">
        <f>P20/3</f>
        <v>23830977.51150386</v>
      </c>
      <c r="T20" s="28">
        <f t="shared" si="6"/>
        <v>240187101.77401865</v>
      </c>
    </row>
    <row r="21" spans="1:20" ht="30.75" customHeight="1">
      <c r="A21" s="16" t="s">
        <v>193</v>
      </c>
      <c r="B21" s="16" t="s">
        <v>17</v>
      </c>
      <c r="C21" s="24" t="s">
        <v>211</v>
      </c>
      <c r="D21" s="137">
        <v>3076.7857112823185</v>
      </c>
      <c r="E21" s="133">
        <v>3076.7857112823181</v>
      </c>
      <c r="F21" s="133">
        <v>2041.67</v>
      </c>
      <c r="G21" s="174">
        <v>2123.3368</v>
      </c>
      <c r="H21" s="133">
        <v>82873.448000000004</v>
      </c>
      <c r="I21" s="133">
        <v>42818.437999999995</v>
      </c>
      <c r="J21" s="138">
        <v>12792.48</v>
      </c>
      <c r="K21" s="133">
        <v>61760.24</v>
      </c>
      <c r="L21" s="132">
        <f t="shared" si="2"/>
        <v>200244.606</v>
      </c>
      <c r="M21" s="25">
        <f t="shared" si="7"/>
        <v>85783608.072938234</v>
      </c>
      <c r="N21" s="25">
        <f t="shared" si="8"/>
        <v>44322037.906367846</v>
      </c>
      <c r="O21" s="25">
        <f>(E21-G21)*J21</f>
        <v>12196976.128600826</v>
      </c>
      <c r="P21" s="25">
        <f>(E21-G21)*K21</f>
        <v>58885233.588534668</v>
      </c>
      <c r="Q21" s="26">
        <f t="shared" si="3"/>
        <v>201187855.69644159</v>
      </c>
      <c r="R21" s="54">
        <f>'2025'!S23</f>
        <v>0</v>
      </c>
      <c r="S21" s="28"/>
      <c r="T21" s="28"/>
    </row>
    <row r="22" spans="1:20" ht="30.75" customHeight="1">
      <c r="A22" s="16" t="s">
        <v>193</v>
      </c>
      <c r="B22" s="16" t="s">
        <v>17</v>
      </c>
      <c r="C22" s="24" t="s">
        <v>212</v>
      </c>
      <c r="D22" s="137">
        <v>3076.7857112823185</v>
      </c>
      <c r="E22" s="133">
        <v>3076.7857112823181</v>
      </c>
      <c r="F22" s="133">
        <v>2041.67</v>
      </c>
      <c r="G22" s="174">
        <v>2123.3368</v>
      </c>
      <c r="H22" s="133">
        <v>10084.703</v>
      </c>
      <c r="I22" s="133">
        <v>10000.58</v>
      </c>
      <c r="J22" s="138">
        <v>7157.52</v>
      </c>
      <c r="K22" s="133">
        <v>10539.76</v>
      </c>
      <c r="L22" s="132">
        <f t="shared" si="2"/>
        <v>37782.563000000002</v>
      </c>
      <c r="M22" s="25">
        <f t="shared" si="7"/>
        <v>10438834.518915931</v>
      </c>
      <c r="N22" s="25">
        <f t="shared" si="8"/>
        <v>10351757.479935728</v>
      </c>
      <c r="O22" s="25">
        <f>(E22-G22)*J22</f>
        <v>6824329.651481417</v>
      </c>
      <c r="P22" s="25">
        <f>(E22-G22)*K22</f>
        <v>10049122.697176924</v>
      </c>
      <c r="Q22" s="26">
        <f t="shared" si="3"/>
        <v>37664044.347509995</v>
      </c>
      <c r="R22" s="54">
        <f>'2025'!S24</f>
        <v>0</v>
      </c>
      <c r="S22" s="28"/>
      <c r="T22" s="28"/>
    </row>
    <row r="23" spans="1:20" ht="30.75" customHeight="1">
      <c r="A23" s="16" t="s">
        <v>193</v>
      </c>
      <c r="B23" s="16" t="s">
        <v>17</v>
      </c>
      <c r="C23" s="24" t="s">
        <v>13</v>
      </c>
      <c r="D23" s="137">
        <v>51.116519999999994</v>
      </c>
      <c r="E23" s="133">
        <v>52.339060799999999</v>
      </c>
      <c r="F23" s="133">
        <v>34.901760000000003</v>
      </c>
      <c r="G23" s="174">
        <v>36.297830400000002</v>
      </c>
      <c r="H23" s="133">
        <v>149470.37299999999</v>
      </c>
      <c r="I23" s="133">
        <v>148969.06099999999</v>
      </c>
      <c r="J23" s="133">
        <v>110500</v>
      </c>
      <c r="K23" s="133">
        <v>159500</v>
      </c>
      <c r="L23" s="132">
        <f t="shared" si="2"/>
        <v>568439.43400000001</v>
      </c>
      <c r="M23" s="25">
        <f t="shared" si="7"/>
        <v>2423626.2253054786</v>
      </c>
      <c r="N23" s="25">
        <f t="shared" si="8"/>
        <v>2415497.5715403585</v>
      </c>
      <c r="O23" s="25">
        <f>(E23-G23)*J23</f>
        <v>1772555.9591999997</v>
      </c>
      <c r="P23" s="25">
        <f>(E23-G23)*K23</f>
        <v>2558576.2487999992</v>
      </c>
      <c r="Q23" s="26">
        <f t="shared" si="3"/>
        <v>9170256.0048458353</v>
      </c>
      <c r="R23" s="54">
        <f>'2025'!S25</f>
        <v>0</v>
      </c>
      <c r="S23" s="28"/>
      <c r="T23" s="28"/>
    </row>
    <row r="24" spans="1:20" ht="30.75" customHeight="1">
      <c r="A24" s="49" t="s">
        <v>192</v>
      </c>
      <c r="B24" s="49"/>
      <c r="C24" s="49" t="s">
        <v>236</v>
      </c>
      <c r="D24" s="171"/>
      <c r="E24" s="172"/>
      <c r="F24" s="172"/>
      <c r="G24" s="173"/>
      <c r="H24" s="131">
        <f t="shared" ref="H24:K24" si="19">SUM(H25)</f>
        <v>48.510000000000005</v>
      </c>
      <c r="I24" s="131">
        <f t="shared" si="19"/>
        <v>32.299999999999997</v>
      </c>
      <c r="J24" s="139">
        <f t="shared" si="19"/>
        <v>6.69</v>
      </c>
      <c r="K24" s="131">
        <f t="shared" si="19"/>
        <v>48.45</v>
      </c>
      <c r="L24" s="132">
        <f t="shared" si="2"/>
        <v>135.94999999999999</v>
      </c>
      <c r="M24" s="53">
        <f t="shared" ref="M24:P24" si="20">SUM(M25)</f>
        <v>205037.27247707086</v>
      </c>
      <c r="N24" s="53">
        <f t="shared" si="20"/>
        <v>136522.44693896902</v>
      </c>
      <c r="O24" s="53">
        <f t="shared" si="20"/>
        <v>27858.79822766213</v>
      </c>
      <c r="P24" s="53">
        <f t="shared" si="20"/>
        <v>201757.66429450377</v>
      </c>
      <c r="Q24" s="26">
        <f t="shared" si="3"/>
        <v>571176.18193820573</v>
      </c>
      <c r="R24" s="54">
        <f>'2025'!S26</f>
        <v>56054.939711562765</v>
      </c>
      <c r="S24" s="28">
        <f>P24/3</f>
        <v>67252.554764834596</v>
      </c>
      <c r="T24" s="28">
        <f t="shared" si="6"/>
        <v>559978.56688493385</v>
      </c>
    </row>
    <row r="25" spans="1:20" ht="30.75" customHeight="1">
      <c r="A25" s="16" t="s">
        <v>46</v>
      </c>
      <c r="B25" s="16" t="s">
        <v>191</v>
      </c>
      <c r="C25" s="24" t="s">
        <v>211</v>
      </c>
      <c r="D25" s="133">
        <v>6376.1457504695418</v>
      </c>
      <c r="E25" s="133">
        <v>6376.1457504695409</v>
      </c>
      <c r="F25" s="133">
        <v>2149.4446068482098</v>
      </c>
      <c r="G25" s="174">
        <v>2211.90087339</v>
      </c>
      <c r="H25" s="140">
        <v>48.510000000000005</v>
      </c>
      <c r="I25" s="133">
        <v>32.299999999999997</v>
      </c>
      <c r="J25" s="138">
        <v>6.69</v>
      </c>
      <c r="K25" s="133">
        <v>48.45</v>
      </c>
      <c r="L25" s="132">
        <f t="shared" si="2"/>
        <v>135.94999999999999</v>
      </c>
      <c r="M25" s="25">
        <f t="shared" si="7"/>
        <v>205037.27247707086</v>
      </c>
      <c r="N25" s="25">
        <f t="shared" si="8"/>
        <v>136522.44693896902</v>
      </c>
      <c r="O25" s="25">
        <f>(E25-G25)*J25</f>
        <v>27858.79822766213</v>
      </c>
      <c r="P25" s="25">
        <f>(E25-G25)*K25</f>
        <v>201757.66429450377</v>
      </c>
      <c r="Q25" s="26">
        <f t="shared" si="3"/>
        <v>571176.18193820573</v>
      </c>
      <c r="R25" s="54">
        <f>'2025'!S27</f>
        <v>0</v>
      </c>
      <c r="S25" s="28"/>
      <c r="T25" s="28"/>
    </row>
    <row r="26" spans="1:20" ht="30.75" customHeight="1">
      <c r="A26" s="49" t="s">
        <v>190</v>
      </c>
      <c r="B26" s="49"/>
      <c r="C26" s="49" t="s">
        <v>236</v>
      </c>
      <c r="D26" s="171"/>
      <c r="E26" s="172"/>
      <c r="F26" s="172"/>
      <c r="G26" s="173"/>
      <c r="H26" s="134">
        <f t="shared" ref="H26:K26" si="21">SUM(H27:H27)</f>
        <v>78.938999999999993</v>
      </c>
      <c r="I26" s="131">
        <f t="shared" si="21"/>
        <v>52.625999999999998</v>
      </c>
      <c r="J26" s="136">
        <f t="shared" si="21"/>
        <v>26.312999999999999</v>
      </c>
      <c r="K26" s="131">
        <f t="shared" si="21"/>
        <v>78.938999999999993</v>
      </c>
      <c r="L26" s="132">
        <f t="shared" si="2"/>
        <v>236.81699999999998</v>
      </c>
      <c r="M26" s="53">
        <f t="shared" ref="M26:P26" si="22">SUM(M27)</f>
        <v>219264.16217340139</v>
      </c>
      <c r="N26" s="53">
        <f t="shared" si="22"/>
        <v>146176.10811560095</v>
      </c>
      <c r="O26" s="53">
        <f t="shared" si="22"/>
        <v>69622.48644691048</v>
      </c>
      <c r="P26" s="53">
        <f t="shared" si="22"/>
        <v>208867.45934073141</v>
      </c>
      <c r="Q26" s="26">
        <f t="shared" si="3"/>
        <v>643930.21607664425</v>
      </c>
      <c r="R26" s="54">
        <f>'2025'!S28</f>
        <v>55414.388175152919</v>
      </c>
      <c r="S26" s="28">
        <f>P26/3</f>
        <v>69622.486446910465</v>
      </c>
      <c r="T26" s="28">
        <f t="shared" si="6"/>
        <v>629722.11780488677</v>
      </c>
    </row>
    <row r="27" spans="1:20" ht="30.75" customHeight="1">
      <c r="A27" s="16" t="s">
        <v>86</v>
      </c>
      <c r="B27" s="16" t="s">
        <v>88</v>
      </c>
      <c r="C27" s="24" t="s">
        <v>211</v>
      </c>
      <c r="D27" s="133">
        <v>5262.6504840877315</v>
      </c>
      <c r="E27" s="133">
        <v>5262.6504840877315</v>
      </c>
      <c r="F27" s="133">
        <v>2485.0100000000002</v>
      </c>
      <c r="G27" s="174">
        <v>2616.7155299999999</v>
      </c>
      <c r="H27" s="133">
        <v>78.938999999999993</v>
      </c>
      <c r="I27" s="133">
        <v>52.625999999999998</v>
      </c>
      <c r="J27" s="138">
        <v>26.312999999999999</v>
      </c>
      <c r="K27" s="133">
        <v>78.938999999999993</v>
      </c>
      <c r="L27" s="132">
        <f t="shared" si="2"/>
        <v>236.81699999999998</v>
      </c>
      <c r="M27" s="25">
        <f t="shared" si="7"/>
        <v>219264.16217340139</v>
      </c>
      <c r="N27" s="25">
        <f t="shared" si="8"/>
        <v>146176.10811560095</v>
      </c>
      <c r="O27" s="25">
        <f>(E27-G27)*J27</f>
        <v>69622.48644691048</v>
      </c>
      <c r="P27" s="25">
        <f>(E27-G27)*K27</f>
        <v>208867.45934073141</v>
      </c>
      <c r="Q27" s="26">
        <f t="shared" si="3"/>
        <v>643930.21607664425</v>
      </c>
      <c r="R27" s="54">
        <f>'2025'!S29</f>
        <v>0</v>
      </c>
      <c r="S27" s="28"/>
      <c r="T27" s="28"/>
    </row>
    <row r="28" spans="1:20" ht="30.75" customHeight="1">
      <c r="A28" s="49" t="s">
        <v>189</v>
      </c>
      <c r="B28" s="49"/>
      <c r="C28" s="49" t="s">
        <v>236</v>
      </c>
      <c r="D28" s="171"/>
      <c r="E28" s="172"/>
      <c r="F28" s="172"/>
      <c r="G28" s="173"/>
      <c r="H28" s="131">
        <f t="shared" ref="H28:K28" si="23">SUM(H29)</f>
        <v>238.15999999999997</v>
      </c>
      <c r="I28" s="131">
        <f t="shared" si="23"/>
        <v>122.505</v>
      </c>
      <c r="J28" s="139">
        <f t="shared" si="23"/>
        <v>26</v>
      </c>
      <c r="K28" s="131">
        <f t="shared" si="23"/>
        <v>238.934</v>
      </c>
      <c r="L28" s="132">
        <f t="shared" si="2"/>
        <v>625.59899999999993</v>
      </c>
      <c r="M28" s="53">
        <f t="shared" ref="M28:P28" si="24">SUM(M29)</f>
        <v>2148119.6064518774</v>
      </c>
      <c r="N28" s="53">
        <f t="shared" si="24"/>
        <v>1104952.1010597383</v>
      </c>
      <c r="O28" s="53">
        <f t="shared" si="24"/>
        <v>259598.6250241549</v>
      </c>
      <c r="P28" s="53">
        <f t="shared" si="24"/>
        <v>2385651.456596978</v>
      </c>
      <c r="Q28" s="26">
        <f t="shared" si="3"/>
        <v>5898321.7891327487</v>
      </c>
      <c r="R28" s="54">
        <f>'2025'!S30</f>
        <v>641810.55090475956</v>
      </c>
      <c r="S28" s="28">
        <f>P28/3</f>
        <v>795217.15219899267</v>
      </c>
      <c r="T28" s="28">
        <f t="shared" si="6"/>
        <v>5744915.1878385153</v>
      </c>
    </row>
    <row r="29" spans="1:20" ht="30.75" customHeight="1">
      <c r="A29" s="16" t="s">
        <v>118</v>
      </c>
      <c r="B29" s="16" t="s">
        <v>188</v>
      </c>
      <c r="C29" s="24" t="s">
        <v>211</v>
      </c>
      <c r="D29" s="137">
        <v>11813.799002569187</v>
      </c>
      <c r="E29" s="133">
        <v>12890.478500929034</v>
      </c>
      <c r="F29" s="133">
        <v>2794.15</v>
      </c>
      <c r="G29" s="174">
        <v>2905.9160000000002</v>
      </c>
      <c r="H29" s="133">
        <v>238.15999999999997</v>
      </c>
      <c r="I29" s="133">
        <v>122.505</v>
      </c>
      <c r="J29" s="138">
        <v>26</v>
      </c>
      <c r="K29" s="133">
        <v>238.934</v>
      </c>
      <c r="L29" s="132">
        <f t="shared" si="2"/>
        <v>625.59899999999993</v>
      </c>
      <c r="M29" s="25">
        <f t="shared" si="7"/>
        <v>2148119.6064518774</v>
      </c>
      <c r="N29" s="25">
        <f t="shared" si="8"/>
        <v>1104952.1010597383</v>
      </c>
      <c r="O29" s="25">
        <f>(E29-G29)*J29</f>
        <v>259598.6250241549</v>
      </c>
      <c r="P29" s="25">
        <f>(E29-G29)*K29</f>
        <v>2385651.456596978</v>
      </c>
      <c r="Q29" s="26">
        <f t="shared" si="3"/>
        <v>5898321.7891327487</v>
      </c>
      <c r="R29" s="54">
        <f>'2025'!S31</f>
        <v>0</v>
      </c>
      <c r="S29" s="28"/>
      <c r="T29" s="28"/>
    </row>
    <row r="30" spans="1:20" ht="30.75" customHeight="1">
      <c r="A30" s="49" t="s">
        <v>6</v>
      </c>
      <c r="B30" s="49"/>
      <c r="C30" s="49" t="s">
        <v>236</v>
      </c>
      <c r="D30" s="171"/>
      <c r="E30" s="172"/>
      <c r="F30" s="172"/>
      <c r="G30" s="173"/>
      <c r="H30" s="131">
        <f t="shared" ref="H30:K30" si="25">SUM(H31:H32)</f>
        <v>271.904</v>
      </c>
      <c r="I30" s="131">
        <f t="shared" si="25"/>
        <v>181.26900000000001</v>
      </c>
      <c r="J30" s="139">
        <f t="shared" si="25"/>
        <v>90.41</v>
      </c>
      <c r="K30" s="131">
        <f t="shared" si="25"/>
        <v>271.91000000000003</v>
      </c>
      <c r="L30" s="132">
        <f t="shared" si="2"/>
        <v>815.49299999999994</v>
      </c>
      <c r="M30" s="53">
        <f t="shared" ref="M30:P30" si="26">SUM(M31:M32)</f>
        <v>3255912.2359333243</v>
      </c>
      <c r="N30" s="53">
        <f t="shared" si="26"/>
        <v>2170605.1130335047</v>
      </c>
      <c r="O30" s="53">
        <f t="shared" si="26"/>
        <v>1149306.2550733984</v>
      </c>
      <c r="P30" s="53">
        <f t="shared" si="26"/>
        <v>3454086.070191728</v>
      </c>
      <c r="Q30" s="26">
        <f t="shared" si="3"/>
        <v>10029909.674231956</v>
      </c>
      <c r="R30" s="54">
        <f>'2025'!S32</f>
        <v>932680.32528534217</v>
      </c>
      <c r="S30" s="28">
        <f>P30/3</f>
        <v>1151362.0233972427</v>
      </c>
      <c r="T30" s="28">
        <f t="shared" si="6"/>
        <v>9811227.9761200547</v>
      </c>
    </row>
    <row r="31" spans="1:20" ht="30.75" customHeight="1">
      <c r="A31" s="16" t="s">
        <v>18</v>
      </c>
      <c r="B31" s="16" t="s">
        <v>5</v>
      </c>
      <c r="C31" s="24" t="s">
        <v>211</v>
      </c>
      <c r="D31" s="137">
        <v>18321.82</v>
      </c>
      <c r="E31" s="133">
        <v>20441.77</v>
      </c>
      <c r="F31" s="133">
        <v>1580</v>
      </c>
      <c r="G31" s="174">
        <v>1643.2</v>
      </c>
      <c r="H31" s="133">
        <v>101.547</v>
      </c>
      <c r="I31" s="133">
        <v>67.697999999999993</v>
      </c>
      <c r="J31" s="138">
        <v>33.85</v>
      </c>
      <c r="K31" s="133">
        <v>101.55</v>
      </c>
      <c r="L31" s="132">
        <f t="shared" si="2"/>
        <v>304.64499999999998</v>
      </c>
      <c r="M31" s="25">
        <f t="shared" si="7"/>
        <v>1700081.5955399999</v>
      </c>
      <c r="N31" s="25">
        <f t="shared" si="8"/>
        <v>1133387.7303599999</v>
      </c>
      <c r="O31" s="25">
        <f>(E31-G31)*J31</f>
        <v>636331.59450000001</v>
      </c>
      <c r="P31" s="25">
        <f>(E31-G31)*K31</f>
        <v>1908994.7834999999</v>
      </c>
      <c r="Q31" s="26">
        <f t="shared" si="3"/>
        <v>5378795.7039000001</v>
      </c>
      <c r="R31" s="54">
        <f>'2025'!S33</f>
        <v>0</v>
      </c>
      <c r="S31" s="28"/>
      <c r="T31" s="28"/>
    </row>
    <row r="32" spans="1:20" ht="30.75" customHeight="1">
      <c r="A32" s="16" t="s">
        <v>18</v>
      </c>
      <c r="B32" s="16" t="s">
        <v>187</v>
      </c>
      <c r="C32" s="24" t="s">
        <v>211</v>
      </c>
      <c r="D32" s="137">
        <v>10712.766134607467</v>
      </c>
      <c r="E32" s="133">
        <v>10712.766134607466</v>
      </c>
      <c r="F32" s="133">
        <v>1580</v>
      </c>
      <c r="G32" s="174">
        <v>1643.2</v>
      </c>
      <c r="H32" s="133">
        <v>170.357</v>
      </c>
      <c r="I32" s="133">
        <v>113.571</v>
      </c>
      <c r="J32" s="138">
        <v>56.56</v>
      </c>
      <c r="K32" s="133">
        <v>170.36</v>
      </c>
      <c r="L32" s="132">
        <f t="shared" si="2"/>
        <v>510.84800000000001</v>
      </c>
      <c r="M32" s="25">
        <f t="shared" si="7"/>
        <v>1555830.6403933244</v>
      </c>
      <c r="N32" s="25">
        <f t="shared" si="8"/>
        <v>1037217.3826735046</v>
      </c>
      <c r="O32" s="25">
        <f>(E32-G32)*J32</f>
        <v>512974.66057339823</v>
      </c>
      <c r="P32" s="25">
        <f>(E32-G32)*K32</f>
        <v>1545091.2866917278</v>
      </c>
      <c r="Q32" s="26">
        <f t="shared" si="3"/>
        <v>4651113.9703319548</v>
      </c>
      <c r="R32" s="54">
        <f>'2025'!S34</f>
        <v>0</v>
      </c>
      <c r="S32" s="28"/>
      <c r="T32" s="28"/>
    </row>
    <row r="33" spans="1:20" ht="30.75" customHeight="1">
      <c r="A33" s="49" t="s">
        <v>186</v>
      </c>
      <c r="B33" s="49"/>
      <c r="C33" s="49" t="s">
        <v>236</v>
      </c>
      <c r="D33" s="171"/>
      <c r="E33" s="172"/>
      <c r="F33" s="172"/>
      <c r="G33" s="173"/>
      <c r="H33" s="131">
        <f t="shared" ref="H33:K33" si="27">SUM(H34)</f>
        <v>3492.2340000000004</v>
      </c>
      <c r="I33" s="131">
        <f t="shared" si="27"/>
        <v>1721.0350000000001</v>
      </c>
      <c r="J33" s="139">
        <f t="shared" si="27"/>
        <v>533.22400000000005</v>
      </c>
      <c r="K33" s="131">
        <f t="shared" si="27"/>
        <v>3288.203</v>
      </c>
      <c r="L33" s="132">
        <f t="shared" si="2"/>
        <v>9034.6959999999999</v>
      </c>
      <c r="M33" s="53">
        <f t="shared" ref="M33:N33" si="28">SUM(M34)</f>
        <v>10842623.58671568</v>
      </c>
      <c r="N33" s="53">
        <f t="shared" si="28"/>
        <v>5343437.6632731995</v>
      </c>
      <c r="O33" s="53">
        <f>SUM(O34)</f>
        <v>1683438.7003114573</v>
      </c>
      <c r="P33" s="53">
        <f t="shared" ref="P33" si="29">SUM(P34)</f>
        <v>10381168.485815031</v>
      </c>
      <c r="Q33" s="26">
        <f t="shared" si="3"/>
        <v>28250668.436115369</v>
      </c>
      <c r="R33" s="54">
        <f>'2025'!S35</f>
        <v>2763101.3085025535</v>
      </c>
      <c r="S33" s="28">
        <f>P33/3</f>
        <v>3460389.4952716772</v>
      </c>
      <c r="T33" s="28">
        <f t="shared" si="6"/>
        <v>27553380.249346249</v>
      </c>
    </row>
    <row r="34" spans="1:20" ht="30.75" customHeight="1">
      <c r="A34" s="16" t="s">
        <v>55</v>
      </c>
      <c r="B34" s="16" t="s">
        <v>185</v>
      </c>
      <c r="C34" s="24" t="s">
        <v>211</v>
      </c>
      <c r="D34" s="137">
        <v>5404.7815199999995</v>
      </c>
      <c r="E34" s="133">
        <v>5578.9947675113217</v>
      </c>
      <c r="F34" s="133">
        <v>2300</v>
      </c>
      <c r="G34" s="174">
        <v>2421.8999999999996</v>
      </c>
      <c r="H34" s="133">
        <v>3492.2340000000004</v>
      </c>
      <c r="I34" s="133">
        <v>1721.0350000000001</v>
      </c>
      <c r="J34" s="138">
        <v>533.22400000000005</v>
      </c>
      <c r="K34" s="133">
        <v>3288.203</v>
      </c>
      <c r="L34" s="132">
        <f t="shared" si="2"/>
        <v>9034.6959999999999</v>
      </c>
      <c r="M34" s="25">
        <f t="shared" si="7"/>
        <v>10842623.58671568</v>
      </c>
      <c r="N34" s="25">
        <f t="shared" si="8"/>
        <v>5343437.6632731995</v>
      </c>
      <c r="O34" s="25">
        <f>(E34-G34)*J34</f>
        <v>1683438.7003114573</v>
      </c>
      <c r="P34" s="25">
        <f>(E34-G34)*K34</f>
        <v>10381168.485815031</v>
      </c>
      <c r="Q34" s="26">
        <f t="shared" si="3"/>
        <v>28250668.436115369</v>
      </c>
      <c r="R34" s="54">
        <f>'2025'!S36</f>
        <v>0</v>
      </c>
      <c r="S34" s="28"/>
      <c r="T34" s="28"/>
    </row>
    <row r="35" spans="1:20" ht="30.75" customHeight="1">
      <c r="A35" s="49" t="s">
        <v>184</v>
      </c>
      <c r="B35" s="49"/>
      <c r="C35" s="49" t="s">
        <v>236</v>
      </c>
      <c r="D35" s="171"/>
      <c r="E35" s="172"/>
      <c r="F35" s="172"/>
      <c r="G35" s="173"/>
      <c r="H35" s="134">
        <f t="shared" ref="H35:K35" si="30">SUM(H36:H37)</f>
        <v>44939.358999999997</v>
      </c>
      <c r="I35" s="131">
        <f t="shared" si="30"/>
        <v>28466.405999999999</v>
      </c>
      <c r="J35" s="136">
        <f t="shared" si="30"/>
        <v>16612.650000000001</v>
      </c>
      <c r="K35" s="131">
        <f t="shared" si="30"/>
        <v>40909.53</v>
      </c>
      <c r="L35" s="132">
        <f t="shared" si="2"/>
        <v>130927.94500000001</v>
      </c>
      <c r="M35" s="53">
        <f t="shared" ref="M35:P35" si="31">SUM(M36:M38)</f>
        <v>17041019.762788456</v>
      </c>
      <c r="N35" s="53">
        <f t="shared" si="31"/>
        <v>10794470.54911397</v>
      </c>
      <c r="O35" s="53">
        <f t="shared" si="31"/>
        <v>6198353.4646871518</v>
      </c>
      <c r="P35" s="53">
        <f t="shared" si="31"/>
        <v>15263773.510801887</v>
      </c>
      <c r="Q35" s="26">
        <f t="shared" si="3"/>
        <v>49297617.287391469</v>
      </c>
      <c r="R35" s="54">
        <f>'2025'!S37</f>
        <v>1289251.5005815967</v>
      </c>
      <c r="S35" s="28">
        <f>P35/3</f>
        <v>5087924.503600629</v>
      </c>
      <c r="T35" s="28">
        <f t="shared" si="6"/>
        <v>45498944.284372441</v>
      </c>
    </row>
    <row r="36" spans="1:20" ht="30.75" customHeight="1">
      <c r="A36" s="16" t="s">
        <v>183</v>
      </c>
      <c r="B36" s="16" t="s">
        <v>17</v>
      </c>
      <c r="C36" s="24" t="s">
        <v>211</v>
      </c>
      <c r="D36" s="137">
        <v>2563.9878299999996</v>
      </c>
      <c r="E36" s="133">
        <v>2645.2894588784543</v>
      </c>
      <c r="F36" s="133">
        <v>2184.7874999999999</v>
      </c>
      <c r="G36" s="174">
        <v>2272.1790000000001</v>
      </c>
      <c r="H36" s="140">
        <v>36672.512999999999</v>
      </c>
      <c r="I36" s="133">
        <v>19955.061999999998</v>
      </c>
      <c r="J36" s="141">
        <v>8797.14</v>
      </c>
      <c r="K36" s="133">
        <v>33094.019999999997</v>
      </c>
      <c r="L36" s="132">
        <f t="shared" si="2"/>
        <v>98518.734999999986</v>
      </c>
      <c r="M36" s="25">
        <f t="shared" si="7"/>
        <v>13906229.031529278</v>
      </c>
      <c r="N36" s="25">
        <f t="shared" si="8"/>
        <v>7566966.0955704525</v>
      </c>
      <c r="O36" s="25">
        <f>(E36-G36)*J36</f>
        <v>3282304.9422180043</v>
      </c>
      <c r="P36" s="25">
        <f>(E36-G36)*K36</f>
        <v>12347724.988332739</v>
      </c>
      <c r="Q36" s="26">
        <f t="shared" si="3"/>
        <v>37103225.057650477</v>
      </c>
      <c r="R36" s="54">
        <f>'2025'!S38</f>
        <v>0</v>
      </c>
      <c r="S36" s="28"/>
      <c r="T36" s="28"/>
    </row>
    <row r="37" spans="1:20" ht="30.75" customHeight="1">
      <c r="A37" s="16" t="s">
        <v>183</v>
      </c>
      <c r="B37" s="16" t="s">
        <v>17</v>
      </c>
      <c r="C37" s="24" t="s">
        <v>212</v>
      </c>
      <c r="D37" s="137">
        <v>2563.9878299999996</v>
      </c>
      <c r="E37" s="133">
        <v>2645.2894588784543</v>
      </c>
      <c r="F37" s="133">
        <v>2184.7874999999999</v>
      </c>
      <c r="G37" s="174">
        <v>2272.1790000000001</v>
      </c>
      <c r="H37" s="140">
        <v>8266.8459999999995</v>
      </c>
      <c r="I37" s="133">
        <v>8511.344000000001</v>
      </c>
      <c r="J37" s="141">
        <v>7815.51</v>
      </c>
      <c r="K37" s="133">
        <v>7815.51</v>
      </c>
      <c r="L37" s="132">
        <f t="shared" si="2"/>
        <v>32409.210000000006</v>
      </c>
      <c r="M37" s="25">
        <f t="shared" si="7"/>
        <v>3134790.731259177</v>
      </c>
      <c r="N37" s="25">
        <f t="shared" si="8"/>
        <v>3227504.4535435177</v>
      </c>
      <c r="O37" s="25">
        <f>(E37-G37)*J37</f>
        <v>2916048.5224691476</v>
      </c>
      <c r="P37" s="25">
        <f>(E37-G37)*K37</f>
        <v>2916048.5224691476</v>
      </c>
      <c r="Q37" s="26">
        <f t="shared" si="3"/>
        <v>12194392.22974099</v>
      </c>
      <c r="R37" s="54">
        <f>'2025'!S39</f>
        <v>0</v>
      </c>
      <c r="S37" s="28"/>
      <c r="T37" s="28"/>
    </row>
    <row r="38" spans="1:20" ht="30.75" customHeight="1">
      <c r="A38" s="16" t="s">
        <v>183</v>
      </c>
      <c r="B38" s="16" t="s">
        <v>17</v>
      </c>
      <c r="C38" s="24" t="s">
        <v>13</v>
      </c>
      <c r="D38" s="137">
        <v>40</v>
      </c>
      <c r="E38" s="133">
        <v>41.6</v>
      </c>
      <c r="F38" s="133">
        <v>40</v>
      </c>
      <c r="G38" s="174">
        <v>41.6</v>
      </c>
      <c r="H38" s="140">
        <v>137962.033</v>
      </c>
      <c r="I38" s="133">
        <v>141796.08100000001</v>
      </c>
      <c r="J38" s="141">
        <v>0</v>
      </c>
      <c r="K38" s="133">
        <v>0</v>
      </c>
      <c r="L38" s="132">
        <f t="shared" si="2"/>
        <v>279758.114</v>
      </c>
      <c r="M38" s="25">
        <f t="shared" si="7"/>
        <v>0</v>
      </c>
      <c r="N38" s="25">
        <f t="shared" si="8"/>
        <v>0</v>
      </c>
      <c r="O38" s="25">
        <f>(E38-G38)*J38</f>
        <v>0</v>
      </c>
      <c r="P38" s="25">
        <f>(E38-G38)*K38</f>
        <v>0</v>
      </c>
      <c r="Q38" s="26">
        <f t="shared" si="3"/>
        <v>0</v>
      </c>
      <c r="R38" s="54">
        <f>'2025'!S40</f>
        <v>0</v>
      </c>
      <c r="S38" s="28"/>
      <c r="T38" s="28"/>
    </row>
    <row r="39" spans="1:20" ht="30.75" customHeight="1">
      <c r="A39" s="49" t="s">
        <v>180</v>
      </c>
      <c r="B39" s="49"/>
      <c r="C39" s="49" t="s">
        <v>236</v>
      </c>
      <c r="D39" s="171"/>
      <c r="E39" s="172"/>
      <c r="F39" s="172"/>
      <c r="G39" s="173"/>
      <c r="H39" s="134">
        <f>SUM(H40:H42)</f>
        <v>12467.359999999999</v>
      </c>
      <c r="I39" s="131">
        <f t="shared" ref="I39:K39" si="32">SUM(I40:I42)</f>
        <v>6775.74</v>
      </c>
      <c r="J39" s="136">
        <f t="shared" si="32"/>
        <v>2310.192</v>
      </c>
      <c r="K39" s="131">
        <f t="shared" si="32"/>
        <v>11695.985999999999</v>
      </c>
      <c r="L39" s="132">
        <f t="shared" si="2"/>
        <v>33249.277999999998</v>
      </c>
      <c r="M39" s="53">
        <f t="shared" ref="M39:N39" si="33">SUM(M40:M43)</f>
        <v>3383975.9947919017</v>
      </c>
      <c r="N39" s="53">
        <f t="shared" si="33"/>
        <v>2033860.6684378362</v>
      </c>
      <c r="O39" s="53">
        <f>SUM(O40:O43)</f>
        <v>642632.19219293073</v>
      </c>
      <c r="P39" s="53">
        <f t="shared" ref="P39" si="34">SUM(P40:P43)</f>
        <v>1822972.9001550456</v>
      </c>
      <c r="Q39" s="26">
        <f t="shared" si="3"/>
        <v>7883441.7555777133</v>
      </c>
      <c r="R39" s="54">
        <f>'2025'!S41</f>
        <v>-589759.50723749062</v>
      </c>
      <c r="S39" s="28">
        <f>P39/3</f>
        <v>607657.63338501519</v>
      </c>
      <c r="T39" s="28">
        <f t="shared" si="6"/>
        <v>6686024.6149552073</v>
      </c>
    </row>
    <row r="40" spans="1:20" ht="52.5" customHeight="1">
      <c r="A40" s="16" t="s">
        <v>35</v>
      </c>
      <c r="B40" s="16" t="s">
        <v>181</v>
      </c>
      <c r="C40" s="24" t="s">
        <v>211</v>
      </c>
      <c r="D40" s="137">
        <v>3321.7039049084265</v>
      </c>
      <c r="E40" s="133">
        <v>3321.7039049084265</v>
      </c>
      <c r="F40" s="133">
        <v>3138.96</v>
      </c>
      <c r="G40" s="174">
        <v>3264.5183999999999</v>
      </c>
      <c r="H40" s="133">
        <v>11416.057999999999</v>
      </c>
      <c r="I40" s="133">
        <v>5926.2839999999997</v>
      </c>
      <c r="J40" s="138">
        <v>1713.32</v>
      </c>
      <c r="K40" s="133">
        <v>10714.42</v>
      </c>
      <c r="L40" s="132">
        <f t="shared" si="2"/>
        <v>29770.081999999995</v>
      </c>
      <c r="M40" s="25">
        <f t="shared" si="7"/>
        <v>2086215.0175810806</v>
      </c>
      <c r="N40" s="25">
        <f t="shared" si="8"/>
        <v>1082992.279756329</v>
      </c>
      <c r="O40" s="25">
        <f>(E40-G40)*J40</f>
        <v>97977.069269705346</v>
      </c>
      <c r="P40" s="25">
        <f>(E40-G40)*K40</f>
        <v>612709.5175009435</v>
      </c>
      <c r="Q40" s="26">
        <f t="shared" si="3"/>
        <v>3879893.8841080586</v>
      </c>
      <c r="R40" s="54">
        <f>'2025'!S42</f>
        <v>0</v>
      </c>
      <c r="S40" s="28"/>
      <c r="T40" s="28"/>
    </row>
    <row r="41" spans="1:20" ht="45" customHeight="1">
      <c r="A41" s="16" t="s">
        <v>35</v>
      </c>
      <c r="B41" s="16" t="s">
        <v>182</v>
      </c>
      <c r="C41" s="24" t="s">
        <v>211</v>
      </c>
      <c r="D41" s="137">
        <v>8685.7725715289416</v>
      </c>
      <c r="E41" s="133">
        <v>9512.9911046392281</v>
      </c>
      <c r="F41" s="133">
        <v>3138.96</v>
      </c>
      <c r="G41" s="174">
        <v>3264.5183999999999</v>
      </c>
      <c r="H41" s="133">
        <v>139.26599999999999</v>
      </c>
      <c r="I41" s="133">
        <v>92.843999999999994</v>
      </c>
      <c r="J41" s="138">
        <v>46.421999999999997</v>
      </c>
      <c r="K41" s="133">
        <v>139.26599999999999</v>
      </c>
      <c r="L41" s="132">
        <f t="shared" si="2"/>
        <v>417.798</v>
      </c>
      <c r="M41" s="25">
        <f t="shared" si="7"/>
        <v>772482.39958654949</v>
      </c>
      <c r="N41" s="25">
        <f t="shared" si="8"/>
        <v>514988.26639103302</v>
      </c>
      <c r="O41" s="25">
        <f>(E41-G41)*J41</f>
        <v>290066.59989476221</v>
      </c>
      <c r="P41" s="25">
        <f>(E41-G41)*K41</f>
        <v>870199.7996842867</v>
      </c>
      <c r="Q41" s="26">
        <f t="shared" si="3"/>
        <v>2447737.0655566314</v>
      </c>
      <c r="R41" s="54">
        <f>'2025'!S43</f>
        <v>0</v>
      </c>
      <c r="S41" s="28"/>
      <c r="T41" s="28"/>
    </row>
    <row r="42" spans="1:20" ht="38.25" customHeight="1">
      <c r="A42" s="16" t="s">
        <v>35</v>
      </c>
      <c r="B42" s="16" t="s">
        <v>15</v>
      </c>
      <c r="C42" s="24" t="s">
        <v>212</v>
      </c>
      <c r="D42" s="137">
        <v>3321.7039049084265</v>
      </c>
      <c r="E42" s="133">
        <v>3321.7039049084265</v>
      </c>
      <c r="F42" s="133">
        <v>3138.96</v>
      </c>
      <c r="G42" s="174">
        <v>3264.5183999999999</v>
      </c>
      <c r="H42" s="133">
        <v>912.03599999999994</v>
      </c>
      <c r="I42" s="133">
        <v>756.61199999999997</v>
      </c>
      <c r="J42" s="138">
        <v>550.45000000000005</v>
      </c>
      <c r="K42" s="133">
        <v>842.3</v>
      </c>
      <c r="L42" s="132">
        <f t="shared" si="2"/>
        <v>3061.3980000000001</v>
      </c>
      <c r="M42" s="25">
        <f t="shared" si="7"/>
        <v>166669.0200570616</v>
      </c>
      <c r="N42" s="25">
        <f t="shared" si="8"/>
        <v>138266.23138057432</v>
      </c>
      <c r="O42" s="25">
        <f>(E42-G42)*J42</f>
        <v>31477.761176843389</v>
      </c>
      <c r="P42" s="25">
        <f>(E42-G42)*K42</f>
        <v>48167.350784367671</v>
      </c>
      <c r="Q42" s="26">
        <f t="shared" si="3"/>
        <v>384580.36339884694</v>
      </c>
      <c r="R42" s="54">
        <f>'2025'!S44</f>
        <v>0</v>
      </c>
      <c r="S42" s="28"/>
      <c r="T42" s="28"/>
    </row>
    <row r="43" spans="1:20" ht="30.75" customHeight="1">
      <c r="A43" s="16" t="s">
        <v>35</v>
      </c>
      <c r="B43" s="16" t="s">
        <v>15</v>
      </c>
      <c r="C43" s="24" t="s">
        <v>13</v>
      </c>
      <c r="D43" s="137">
        <v>96.460109999999986</v>
      </c>
      <c r="E43" s="133">
        <v>99.673604399999988</v>
      </c>
      <c r="F43" s="133">
        <v>70.507500000000007</v>
      </c>
      <c r="G43" s="174">
        <v>73.327800000000011</v>
      </c>
      <c r="H43" s="133">
        <v>13817.861000000001</v>
      </c>
      <c r="I43" s="133">
        <v>11467.589999999998</v>
      </c>
      <c r="J43" s="138">
        <v>8468.5499999999993</v>
      </c>
      <c r="K43" s="133">
        <v>11079.42</v>
      </c>
      <c r="L43" s="132">
        <f t="shared" si="2"/>
        <v>44833.421000000002</v>
      </c>
      <c r="M43" s="25">
        <f t="shared" si="7"/>
        <v>358609.5575672097</v>
      </c>
      <c r="N43" s="25">
        <f t="shared" si="8"/>
        <v>297613.89090989972</v>
      </c>
      <c r="O43" s="25">
        <f>(E43-G43)*J43</f>
        <v>223110.76185161978</v>
      </c>
      <c r="P43" s="25">
        <f>(E43-G43)*K43</f>
        <v>291896.23218544776</v>
      </c>
      <c r="Q43" s="26">
        <f t="shared" si="3"/>
        <v>1171230.4425141769</v>
      </c>
      <c r="R43" s="54">
        <f>'2025'!S45</f>
        <v>0</v>
      </c>
      <c r="S43" s="28"/>
      <c r="T43" s="28"/>
    </row>
    <row r="44" spans="1:20" ht="30.75" customHeight="1">
      <c r="A44" s="49" t="s">
        <v>179</v>
      </c>
      <c r="B44" s="49"/>
      <c r="C44" s="49" t="s">
        <v>236</v>
      </c>
      <c r="D44" s="171"/>
      <c r="E44" s="172"/>
      <c r="F44" s="172"/>
      <c r="G44" s="173"/>
      <c r="H44" s="134">
        <f>SUM(H45:H46)</f>
        <v>100564</v>
      </c>
      <c r="I44" s="131">
        <f t="shared" ref="I44:K44" si="35">SUM(I45:I46)</f>
        <v>55704</v>
      </c>
      <c r="J44" s="136">
        <f t="shared" si="35"/>
        <v>50646.239999999998</v>
      </c>
      <c r="K44" s="131">
        <f t="shared" si="35"/>
        <v>50646.239999999998</v>
      </c>
      <c r="L44" s="132">
        <f t="shared" si="2"/>
        <v>257560.47999999998</v>
      </c>
      <c r="M44" s="53">
        <f t="shared" ref="M44:O44" si="36">SUM(M45:M47)</f>
        <v>6666655.0602399614</v>
      </c>
      <c r="N44" s="53">
        <f t="shared" si="36"/>
        <v>3692766.3326399787</v>
      </c>
      <c r="O44" s="53">
        <f t="shared" si="36"/>
        <v>2779405.4259910951</v>
      </c>
      <c r="P44" s="53">
        <f>SUM(P45:P47)</f>
        <v>2779405.4259910951</v>
      </c>
      <c r="Q44" s="26">
        <f t="shared" si="3"/>
        <v>15918232.244862132</v>
      </c>
      <c r="R44" s="54">
        <f>'2025'!S46</f>
        <v>-1582132.7177867896</v>
      </c>
      <c r="S44" s="28">
        <f>P44/3</f>
        <v>926468.47533036501</v>
      </c>
      <c r="T44" s="28">
        <f t="shared" si="6"/>
        <v>13409631.051744977</v>
      </c>
    </row>
    <row r="45" spans="1:20" ht="30.75" customHeight="1">
      <c r="A45" s="16" t="s">
        <v>178</v>
      </c>
      <c r="B45" s="16" t="s">
        <v>17</v>
      </c>
      <c r="C45" s="24" t="s">
        <v>211</v>
      </c>
      <c r="D45" s="137">
        <v>1516.8726599999998</v>
      </c>
      <c r="E45" s="133">
        <v>1563.4820108651522</v>
      </c>
      <c r="F45" s="133">
        <v>1450.5800000000002</v>
      </c>
      <c r="G45" s="174">
        <v>1508.6032000000002</v>
      </c>
      <c r="H45" s="140">
        <v>90141</v>
      </c>
      <c r="I45" s="133">
        <v>45412</v>
      </c>
      <c r="J45" s="141">
        <v>42482.68</v>
      </c>
      <c r="K45" s="133">
        <v>42482.68</v>
      </c>
      <c r="L45" s="132">
        <f t="shared" si="2"/>
        <v>220518.36</v>
      </c>
      <c r="M45" s="25">
        <f t="shared" si="7"/>
        <v>5975686.6650599651</v>
      </c>
      <c r="N45" s="25">
        <f t="shared" si="8"/>
        <v>3010482.2759199827</v>
      </c>
      <c r="O45" s="25">
        <f>(E45-G45)*J45</f>
        <v>2331398.9607647751</v>
      </c>
      <c r="P45" s="25">
        <f>(E45-G45)*K45</f>
        <v>2331398.9607647751</v>
      </c>
      <c r="Q45" s="26">
        <f t="shared" si="3"/>
        <v>13648966.862509498</v>
      </c>
      <c r="R45" s="54">
        <f>'2025'!S47</f>
        <v>0</v>
      </c>
      <c r="S45" s="28"/>
      <c r="T45" s="28"/>
    </row>
    <row r="46" spans="1:20" ht="30.75" customHeight="1">
      <c r="A46" s="16" t="s">
        <v>178</v>
      </c>
      <c r="B46" s="16" t="s">
        <v>17</v>
      </c>
      <c r="C46" s="24" t="s">
        <v>212</v>
      </c>
      <c r="D46" s="137">
        <v>1516.8726599999998</v>
      </c>
      <c r="E46" s="133">
        <v>1563.4820108651522</v>
      </c>
      <c r="F46" s="133">
        <v>1450.5800000000002</v>
      </c>
      <c r="G46" s="174">
        <v>1508.6032000000002</v>
      </c>
      <c r="H46" s="140">
        <v>10423</v>
      </c>
      <c r="I46" s="133">
        <v>10292</v>
      </c>
      <c r="J46" s="141">
        <v>8163.56</v>
      </c>
      <c r="K46" s="133">
        <v>8163.56</v>
      </c>
      <c r="L46" s="132">
        <f t="shared" si="2"/>
        <v>37042.120000000003</v>
      </c>
      <c r="M46" s="25">
        <f t="shared" si="7"/>
        <v>690968.39517999603</v>
      </c>
      <c r="N46" s="25">
        <f t="shared" si="8"/>
        <v>682284.05671999604</v>
      </c>
      <c r="O46" s="25">
        <f>(E46-G46)*J46</f>
        <v>448006.4652263202</v>
      </c>
      <c r="P46" s="25">
        <f>(E46-G46)*K46</f>
        <v>448006.4652263202</v>
      </c>
      <c r="Q46" s="26">
        <f t="shared" si="3"/>
        <v>2269265.3823526325</v>
      </c>
      <c r="R46" s="54">
        <f>'2025'!S48</f>
        <v>0</v>
      </c>
      <c r="S46" s="28"/>
      <c r="T46" s="28"/>
    </row>
    <row r="47" spans="1:20" ht="30.75" customHeight="1">
      <c r="A47" s="16" t="s">
        <v>178</v>
      </c>
      <c r="B47" s="16" t="s">
        <v>17</v>
      </c>
      <c r="C47" s="24" t="s">
        <v>13</v>
      </c>
      <c r="D47" s="137">
        <v>12.861679999999998</v>
      </c>
      <c r="E47" s="133">
        <v>13.376147199999998</v>
      </c>
      <c r="F47" s="133">
        <v>12.861679999999998</v>
      </c>
      <c r="G47" s="174">
        <v>13.376147199999998</v>
      </c>
      <c r="H47" s="140">
        <v>166354</v>
      </c>
      <c r="I47" s="133">
        <v>164123</v>
      </c>
      <c r="J47" s="141">
        <v>121095.2</v>
      </c>
      <c r="K47" s="133">
        <v>168675.56</v>
      </c>
      <c r="L47" s="132">
        <f t="shared" si="2"/>
        <v>620247.76</v>
      </c>
      <c r="M47" s="25">
        <f t="shared" si="7"/>
        <v>0</v>
      </c>
      <c r="N47" s="25">
        <f t="shared" si="8"/>
        <v>0</v>
      </c>
      <c r="O47" s="25">
        <f>(E47-G47)*J47</f>
        <v>0</v>
      </c>
      <c r="P47" s="25">
        <f>(E47-G47)*K47</f>
        <v>0</v>
      </c>
      <c r="Q47" s="26">
        <f t="shared" si="3"/>
        <v>0</v>
      </c>
      <c r="R47" s="54">
        <f>'2025'!S49</f>
        <v>0</v>
      </c>
      <c r="S47" s="28"/>
      <c r="T47" s="28"/>
    </row>
    <row r="48" spans="1:20" ht="30.75" customHeight="1">
      <c r="A48" s="49" t="s">
        <v>175</v>
      </c>
      <c r="B48" s="49"/>
      <c r="C48" s="49" t="s">
        <v>236</v>
      </c>
      <c r="D48" s="171"/>
      <c r="E48" s="172"/>
      <c r="F48" s="172"/>
      <c r="G48" s="173"/>
      <c r="H48" s="134">
        <f t="shared" ref="H48:K48" si="37">SUM(H49:H51)</f>
        <v>309.08999999999997</v>
      </c>
      <c r="I48" s="131">
        <f t="shared" si="37"/>
        <v>163.56</v>
      </c>
      <c r="J48" s="136">
        <f t="shared" si="37"/>
        <v>160.88999999999999</v>
      </c>
      <c r="K48" s="131">
        <f t="shared" si="37"/>
        <v>210.46</v>
      </c>
      <c r="L48" s="132">
        <f t="shared" si="2"/>
        <v>844</v>
      </c>
      <c r="M48" s="53">
        <f t="shared" ref="M48:P48" si="38">SUM(M49:M51)</f>
        <v>1716728.5658460767</v>
      </c>
      <c r="N48" s="53">
        <f t="shared" si="38"/>
        <v>908303.95939452853</v>
      </c>
      <c r="O48" s="53">
        <f t="shared" si="38"/>
        <v>885234.86942582345</v>
      </c>
      <c r="P48" s="53">
        <f t="shared" si="38"/>
        <v>1156759.6830519387</v>
      </c>
      <c r="Q48" s="26">
        <f t="shared" si="3"/>
        <v>4667027.0777183678</v>
      </c>
      <c r="R48" s="54">
        <f>'2025'!S50</f>
        <v>318661.90765605384</v>
      </c>
      <c r="S48" s="28">
        <f>P48/3</f>
        <v>385586.56101731287</v>
      </c>
      <c r="T48" s="28">
        <f t="shared" si="6"/>
        <v>4600102.4243571088</v>
      </c>
    </row>
    <row r="49" spans="1:20" ht="30.75" customHeight="1">
      <c r="A49" s="16" t="s">
        <v>55</v>
      </c>
      <c r="B49" s="16" t="s">
        <v>177</v>
      </c>
      <c r="C49" s="24" t="s">
        <v>211</v>
      </c>
      <c r="D49" s="137">
        <v>7921.6003524654725</v>
      </c>
      <c r="E49" s="133">
        <v>7921.6003524654725</v>
      </c>
      <c r="F49" s="133">
        <v>2300</v>
      </c>
      <c r="G49" s="174">
        <v>2392</v>
      </c>
      <c r="H49" s="133">
        <v>119.16</v>
      </c>
      <c r="I49" s="133">
        <v>64.06</v>
      </c>
      <c r="J49" s="138">
        <v>68.11</v>
      </c>
      <c r="K49" s="133">
        <v>68.11</v>
      </c>
      <c r="L49" s="132">
        <f t="shared" si="2"/>
        <v>319.44</v>
      </c>
      <c r="M49" s="25">
        <f t="shared" si="7"/>
        <v>669869.89799978572</v>
      </c>
      <c r="N49" s="25">
        <f t="shared" si="8"/>
        <v>360119.71857893816</v>
      </c>
      <c r="O49" s="25">
        <f>(E49-G49)*J49</f>
        <v>376621.08000642335</v>
      </c>
      <c r="P49" s="25">
        <f>(E49-G49)*K49</f>
        <v>376621.08000642335</v>
      </c>
      <c r="Q49" s="26">
        <f t="shared" si="3"/>
        <v>1783231.7765915706</v>
      </c>
      <c r="R49" s="54">
        <f>'2025'!S51</f>
        <v>0</v>
      </c>
      <c r="S49" s="28"/>
      <c r="T49" s="28"/>
    </row>
    <row r="50" spans="1:20" ht="30.75" customHeight="1">
      <c r="A50" s="16" t="s">
        <v>55</v>
      </c>
      <c r="B50" s="16" t="s">
        <v>174</v>
      </c>
      <c r="C50" s="24" t="s">
        <v>211</v>
      </c>
      <c r="D50" s="137">
        <v>7629.792629999999</v>
      </c>
      <c r="E50" s="133">
        <v>7869.6047234134867</v>
      </c>
      <c r="F50" s="133">
        <v>2300</v>
      </c>
      <c r="G50" s="174">
        <v>2392</v>
      </c>
      <c r="H50" s="133">
        <v>64.199999999999989</v>
      </c>
      <c r="I50" s="133">
        <v>34.51</v>
      </c>
      <c r="J50" s="138">
        <v>16.3</v>
      </c>
      <c r="K50" s="133">
        <v>65.88</v>
      </c>
      <c r="L50" s="132">
        <f t="shared" si="2"/>
        <v>180.89</v>
      </c>
      <c r="M50" s="25">
        <f t="shared" si="7"/>
        <v>342172.68684599985</v>
      </c>
      <c r="N50" s="25">
        <f t="shared" si="8"/>
        <v>183931.14366129995</v>
      </c>
      <c r="O50" s="25">
        <f>(E50-G50)*J50</f>
        <v>89284.956991639832</v>
      </c>
      <c r="P50" s="25">
        <f>(E50-G50)*K50</f>
        <v>360864.59917848045</v>
      </c>
      <c r="Q50" s="26">
        <f t="shared" si="3"/>
        <v>976253.38667742012</v>
      </c>
      <c r="R50" s="54">
        <f>'2025'!S52</f>
        <v>0</v>
      </c>
      <c r="S50" s="28"/>
      <c r="T50" s="28"/>
    </row>
    <row r="51" spans="1:20" ht="30.75" customHeight="1">
      <c r="A51" s="16" t="s">
        <v>55</v>
      </c>
      <c r="B51" s="16" t="s">
        <v>176</v>
      </c>
      <c r="C51" s="24" t="s">
        <v>211</v>
      </c>
      <c r="D51" s="137">
        <v>7904.7560725387038</v>
      </c>
      <c r="E51" s="133">
        <v>7904.7560725387048</v>
      </c>
      <c r="F51" s="133">
        <v>2300</v>
      </c>
      <c r="G51" s="174">
        <v>2421.8999999999996</v>
      </c>
      <c r="H51" s="133">
        <v>125.72999999999999</v>
      </c>
      <c r="I51" s="133">
        <v>64.989999999999995</v>
      </c>
      <c r="J51" s="138">
        <v>76.48</v>
      </c>
      <c r="K51" s="133">
        <v>76.47</v>
      </c>
      <c r="L51" s="132">
        <f t="shared" si="2"/>
        <v>343.66999999999996</v>
      </c>
      <c r="M51" s="25">
        <f t="shared" si="7"/>
        <v>704685.98100029118</v>
      </c>
      <c r="N51" s="25">
        <f t="shared" si="8"/>
        <v>364253.09715429036</v>
      </c>
      <c r="O51" s="25">
        <f>(E51-G51)*J51</f>
        <v>419328.83242776018</v>
      </c>
      <c r="P51" s="25">
        <f>(E51-G51)*K51</f>
        <v>419274.0038670348</v>
      </c>
      <c r="Q51" s="26">
        <f t="shared" si="3"/>
        <v>1907541.9144493765</v>
      </c>
      <c r="R51" s="54">
        <f>'2025'!S53</f>
        <v>0</v>
      </c>
      <c r="S51" s="28"/>
      <c r="T51" s="28"/>
    </row>
    <row r="52" spans="1:20" ht="30.75" customHeight="1">
      <c r="A52" s="49" t="s">
        <v>173</v>
      </c>
      <c r="B52" s="49"/>
      <c r="C52" s="49" t="s">
        <v>236</v>
      </c>
      <c r="D52" s="171"/>
      <c r="E52" s="172"/>
      <c r="F52" s="172"/>
      <c r="G52" s="173"/>
      <c r="H52" s="131">
        <f t="shared" ref="H52:K52" si="39">SUM(H53)</f>
        <v>241.584</v>
      </c>
      <c r="I52" s="131">
        <f t="shared" si="39"/>
        <v>119.49300000000001</v>
      </c>
      <c r="J52" s="139">
        <f t="shared" si="39"/>
        <v>42.95</v>
      </c>
      <c r="K52" s="131">
        <f t="shared" si="39"/>
        <v>241.59</v>
      </c>
      <c r="L52" s="132">
        <f t="shared" si="2"/>
        <v>645.61699999999996</v>
      </c>
      <c r="M52" s="53">
        <f t="shared" ref="M52:P52" si="40">SUM(M53)</f>
        <v>81859.395192959855</v>
      </c>
      <c r="N52" s="53">
        <f t="shared" si="40"/>
        <v>40489.538668919929</v>
      </c>
      <c r="O52" s="53">
        <f t="shared" si="40"/>
        <v>14050.573408846658</v>
      </c>
      <c r="P52" s="53">
        <f t="shared" si="40"/>
        <v>79033.248657584714</v>
      </c>
      <c r="Q52" s="26">
        <f t="shared" si="3"/>
        <v>215432.75592831115</v>
      </c>
      <c r="R52" s="54">
        <f>'2025'!S54</f>
        <v>892.78782904396883</v>
      </c>
      <c r="S52" s="28">
        <f>P52/3</f>
        <v>26344.416219194904</v>
      </c>
      <c r="T52" s="28">
        <f t="shared" si="6"/>
        <v>189981.12753816019</v>
      </c>
    </row>
    <row r="53" spans="1:20" ht="30.75" customHeight="1">
      <c r="A53" s="16" t="s">
        <v>62</v>
      </c>
      <c r="B53" s="16" t="s">
        <v>172</v>
      </c>
      <c r="C53" s="24" t="s">
        <v>211</v>
      </c>
      <c r="D53" s="137">
        <v>2924.5746299999996</v>
      </c>
      <c r="E53" s="133">
        <v>3016.2973116592939</v>
      </c>
      <c r="F53" s="133">
        <v>2585.7301900000002</v>
      </c>
      <c r="G53" s="174">
        <v>2689.1593976000004</v>
      </c>
      <c r="H53" s="133">
        <v>241.584</v>
      </c>
      <c r="I53" s="133">
        <v>119.49300000000001</v>
      </c>
      <c r="J53" s="138">
        <v>42.95</v>
      </c>
      <c r="K53" s="133">
        <v>241.59</v>
      </c>
      <c r="L53" s="132">
        <f t="shared" si="2"/>
        <v>645.61699999999996</v>
      </c>
      <c r="M53" s="25">
        <f t="shared" si="7"/>
        <v>81859.395192959855</v>
      </c>
      <c r="N53" s="25">
        <f t="shared" si="8"/>
        <v>40489.538668919929</v>
      </c>
      <c r="O53" s="25">
        <f>(E53-G53)*J53</f>
        <v>14050.573408846658</v>
      </c>
      <c r="P53" s="25">
        <f>(E53-G53)*K53</f>
        <v>79033.248657584714</v>
      </c>
      <c r="Q53" s="26">
        <f t="shared" si="3"/>
        <v>215432.75592831115</v>
      </c>
      <c r="R53" s="54">
        <f>'2025'!S55</f>
        <v>0</v>
      </c>
      <c r="S53" s="28"/>
      <c r="T53" s="28"/>
    </row>
    <row r="54" spans="1:20" ht="30.75" customHeight="1">
      <c r="A54" s="49" t="s">
        <v>171</v>
      </c>
      <c r="B54" s="49"/>
      <c r="C54" s="49" t="s">
        <v>236</v>
      </c>
      <c r="D54" s="171"/>
      <c r="E54" s="172"/>
      <c r="F54" s="172"/>
      <c r="G54" s="173"/>
      <c r="H54" s="131">
        <f t="shared" ref="H54:K54" si="41">SUM(H55)</f>
        <v>725.14099999999996</v>
      </c>
      <c r="I54" s="131">
        <f t="shared" si="41"/>
        <v>429.64</v>
      </c>
      <c r="J54" s="139">
        <f t="shared" si="41"/>
        <v>253.47</v>
      </c>
      <c r="K54" s="131">
        <f t="shared" si="41"/>
        <v>694.5</v>
      </c>
      <c r="L54" s="132">
        <f t="shared" si="2"/>
        <v>2102.7510000000002</v>
      </c>
      <c r="M54" s="53">
        <f t="shared" ref="M54:P54" si="42">SUM(M55)</f>
        <v>4478958.914704225</v>
      </c>
      <c r="N54" s="53">
        <f t="shared" si="42"/>
        <v>2653745.8344149939</v>
      </c>
      <c r="O54" s="53">
        <f t="shared" si="42"/>
        <v>1739063.4306000003</v>
      </c>
      <c r="P54" s="53">
        <f t="shared" si="42"/>
        <v>4764980.2838667305</v>
      </c>
      <c r="Q54" s="26">
        <f t="shared" si="3"/>
        <v>13636748.46358595</v>
      </c>
      <c r="R54" s="54">
        <f>'2025'!S56</f>
        <v>1257169.9885962161</v>
      </c>
      <c r="S54" s="28">
        <f>P54/3</f>
        <v>1588326.7612889102</v>
      </c>
      <c r="T54" s="28">
        <f t="shared" si="6"/>
        <v>13305591.690893255</v>
      </c>
    </row>
    <row r="55" spans="1:20" ht="49.5" customHeight="1">
      <c r="A55" s="16" t="s">
        <v>79</v>
      </c>
      <c r="B55" s="16" t="s">
        <v>299</v>
      </c>
      <c r="C55" s="24" t="s">
        <v>211</v>
      </c>
      <c r="D55" s="137">
        <v>8396.6731086840009</v>
      </c>
      <c r="E55" s="133">
        <v>9169.8227269499366</v>
      </c>
      <c r="F55" s="133">
        <v>2220</v>
      </c>
      <c r="G55" s="174">
        <v>2308.8000000000002</v>
      </c>
      <c r="H55" s="133">
        <v>725.14099999999996</v>
      </c>
      <c r="I55" s="133">
        <v>429.64</v>
      </c>
      <c r="J55" s="138">
        <v>253.47</v>
      </c>
      <c r="K55" s="133">
        <v>694.5</v>
      </c>
      <c r="L55" s="132">
        <f t="shared" si="2"/>
        <v>2102.7510000000002</v>
      </c>
      <c r="M55" s="25">
        <f t="shared" si="7"/>
        <v>4478958.914704225</v>
      </c>
      <c r="N55" s="25">
        <f t="shared" si="8"/>
        <v>2653745.8344149939</v>
      </c>
      <c r="O55" s="25">
        <f>(E55-G55)*J55</f>
        <v>1739063.4306000003</v>
      </c>
      <c r="P55" s="25">
        <f>(E55-G55)*K55</f>
        <v>4764980.2838667305</v>
      </c>
      <c r="Q55" s="26">
        <f t="shared" si="3"/>
        <v>13636748.46358595</v>
      </c>
      <c r="R55" s="54">
        <f>'2025'!S57</f>
        <v>0</v>
      </c>
      <c r="S55" s="28"/>
      <c r="T55" s="28"/>
    </row>
    <row r="56" spans="1:20" ht="30.75" customHeight="1">
      <c r="A56" s="49" t="s">
        <v>170</v>
      </c>
      <c r="B56" s="49"/>
      <c r="C56" s="49" t="s">
        <v>236</v>
      </c>
      <c r="D56" s="171"/>
      <c r="E56" s="172"/>
      <c r="F56" s="172"/>
      <c r="G56" s="173"/>
      <c r="H56" s="131">
        <f t="shared" ref="H56:K56" si="43">SUM(H57)</f>
        <v>168.69899999999998</v>
      </c>
      <c r="I56" s="131">
        <f t="shared" si="43"/>
        <v>84.35</v>
      </c>
      <c r="J56" s="139">
        <f t="shared" si="43"/>
        <v>25.664999999999999</v>
      </c>
      <c r="K56" s="131">
        <f t="shared" si="43"/>
        <v>153.99</v>
      </c>
      <c r="L56" s="132">
        <f t="shared" si="2"/>
        <v>432.70400000000001</v>
      </c>
      <c r="M56" s="53">
        <f t="shared" ref="M56:N56" si="44">SUM(M57)</f>
        <v>610152.79194274661</v>
      </c>
      <c r="N56" s="53">
        <f t="shared" si="44"/>
        <v>305078.2043780383</v>
      </c>
      <c r="O56" s="53">
        <f>SUM(O57)</f>
        <v>89832.975112179614</v>
      </c>
      <c r="P56" s="53">
        <f t="shared" ref="P56" si="45">SUM(P57)</f>
        <v>538997.85067307774</v>
      </c>
      <c r="Q56" s="26">
        <f t="shared" si="3"/>
        <v>1544061.8221060424</v>
      </c>
      <c r="R56" s="54">
        <f>'2025'!S58</f>
        <v>143656.66933193215</v>
      </c>
      <c r="S56" s="28">
        <f>P56/3</f>
        <v>179665.95022435926</v>
      </c>
      <c r="T56" s="28">
        <f t="shared" si="6"/>
        <v>1508052.5412136153</v>
      </c>
    </row>
    <row r="57" spans="1:20" ht="30.75" customHeight="1">
      <c r="A57" s="16" t="s">
        <v>121</v>
      </c>
      <c r="B57" s="16" t="s">
        <v>169</v>
      </c>
      <c r="C57" s="24" t="s">
        <v>211</v>
      </c>
      <c r="D57" s="137">
        <v>5816.8133299115389</v>
      </c>
      <c r="E57" s="137">
        <v>5816.8133299115379</v>
      </c>
      <c r="F57" s="137">
        <v>2200</v>
      </c>
      <c r="G57" s="137">
        <v>2316.6</v>
      </c>
      <c r="H57" s="133">
        <v>168.69899999999998</v>
      </c>
      <c r="I57" s="133">
        <v>84.35</v>
      </c>
      <c r="J57" s="138">
        <v>25.664999999999999</v>
      </c>
      <c r="K57" s="133">
        <v>153.99</v>
      </c>
      <c r="L57" s="132">
        <f t="shared" si="2"/>
        <v>432.70400000000001</v>
      </c>
      <c r="M57" s="25">
        <f t="shared" si="7"/>
        <v>610152.79194274661</v>
      </c>
      <c r="N57" s="25">
        <f t="shared" si="8"/>
        <v>305078.2043780383</v>
      </c>
      <c r="O57" s="25">
        <f>(E57-G57)*J57</f>
        <v>89832.975112179614</v>
      </c>
      <c r="P57" s="25">
        <f>(E57-G57)*K57</f>
        <v>538997.85067307774</v>
      </c>
      <c r="Q57" s="26">
        <f t="shared" si="3"/>
        <v>1544061.8221060424</v>
      </c>
      <c r="R57" s="54">
        <f>'2025'!S59</f>
        <v>0</v>
      </c>
      <c r="S57" s="28"/>
      <c r="T57" s="28"/>
    </row>
    <row r="58" spans="1:20" ht="30.75" customHeight="1">
      <c r="A58" s="49" t="s">
        <v>166</v>
      </c>
      <c r="B58" s="49"/>
      <c r="C58" s="49" t="s">
        <v>236</v>
      </c>
      <c r="D58" s="210"/>
      <c r="E58" s="211"/>
      <c r="F58" s="211"/>
      <c r="G58" s="212"/>
      <c r="H58" s="135">
        <f t="shared" ref="H58:K58" si="46">SUM(H59:H61)</f>
        <v>664.697</v>
      </c>
      <c r="I58" s="139">
        <f t="shared" si="46"/>
        <v>352.79299999999995</v>
      </c>
      <c r="J58" s="131">
        <f t="shared" si="46"/>
        <v>118.60299999999999</v>
      </c>
      <c r="K58" s="136">
        <f t="shared" si="46"/>
        <v>598.46100000000001</v>
      </c>
      <c r="L58" s="132">
        <f t="shared" si="2"/>
        <v>1734.5540000000001</v>
      </c>
      <c r="M58" s="53">
        <f t="shared" ref="M58:P58" si="47">SUM(M59:M61)</f>
        <v>2254339.0424129409</v>
      </c>
      <c r="N58" s="53">
        <f t="shared" si="47"/>
        <v>1198392.0023269127</v>
      </c>
      <c r="O58" s="53">
        <f t="shared" si="47"/>
        <v>388393.18007700436</v>
      </c>
      <c r="P58" s="53">
        <f t="shared" si="47"/>
        <v>1970518.681611679</v>
      </c>
      <c r="Q58" s="26">
        <f t="shared" si="3"/>
        <v>5811642.9064285364</v>
      </c>
      <c r="R58" s="54">
        <f>'2025'!S60</f>
        <v>534334.53439664259</v>
      </c>
      <c r="S58" s="28">
        <f>P58/3</f>
        <v>656839.56053722638</v>
      </c>
      <c r="T58" s="28">
        <f t="shared" si="6"/>
        <v>5689137.8802879527</v>
      </c>
    </row>
    <row r="59" spans="1:20" ht="30.75" customHeight="1">
      <c r="A59" s="16" t="s">
        <v>121</v>
      </c>
      <c r="B59" s="16" t="s">
        <v>168</v>
      </c>
      <c r="C59" s="24" t="s">
        <v>211</v>
      </c>
      <c r="D59" s="137">
        <v>5707.3404148795989</v>
      </c>
      <c r="E59" s="137">
        <v>5707.340414879598</v>
      </c>
      <c r="F59" s="137">
        <v>2200</v>
      </c>
      <c r="G59" s="137">
        <v>2316.6</v>
      </c>
      <c r="H59" s="138">
        <v>268.39499999999998</v>
      </c>
      <c r="I59" s="133">
        <v>150.07</v>
      </c>
      <c r="J59" s="138">
        <v>50.697000000000003</v>
      </c>
      <c r="K59" s="133">
        <v>268.39499999999998</v>
      </c>
      <c r="L59" s="132">
        <f t="shared" si="2"/>
        <v>737.55700000000002</v>
      </c>
      <c r="M59" s="25">
        <f t="shared" si="7"/>
        <v>941352.63065160986</v>
      </c>
      <c r="N59" s="25">
        <f t="shared" si="8"/>
        <v>526346.57606098137</v>
      </c>
      <c r="O59" s="25">
        <f>(E59-G59)*J59</f>
        <v>171900.36681315099</v>
      </c>
      <c r="P59" s="25">
        <f>(E59-G59)*K59</f>
        <v>910057.77365160966</v>
      </c>
      <c r="Q59" s="26">
        <f t="shared" si="3"/>
        <v>2549657.3471773518</v>
      </c>
      <c r="R59" s="54">
        <f>'2025'!S61</f>
        <v>0</v>
      </c>
      <c r="S59" s="28"/>
      <c r="T59" s="28"/>
    </row>
    <row r="60" spans="1:20" ht="30.75" customHeight="1">
      <c r="A60" s="16" t="s">
        <v>121</v>
      </c>
      <c r="B60" s="16" t="s">
        <v>167</v>
      </c>
      <c r="C60" s="24" t="s">
        <v>211</v>
      </c>
      <c r="D60" s="137">
        <v>5141.8287828196608</v>
      </c>
      <c r="E60" s="137">
        <v>5141.8287828196599</v>
      </c>
      <c r="F60" s="137">
        <v>2200</v>
      </c>
      <c r="G60" s="137">
        <v>2316.6</v>
      </c>
      <c r="H60" s="138">
        <v>223.774</v>
      </c>
      <c r="I60" s="133">
        <v>113.994</v>
      </c>
      <c r="J60" s="138">
        <v>39.01</v>
      </c>
      <c r="K60" s="133">
        <v>180.03399999999999</v>
      </c>
      <c r="L60" s="132">
        <f t="shared" si="2"/>
        <v>556.81200000000001</v>
      </c>
      <c r="M60" s="25">
        <f t="shared" si="7"/>
        <v>658304.79404668673</v>
      </c>
      <c r="N60" s="25">
        <f t="shared" si="8"/>
        <v>335350.83026874444</v>
      </c>
      <c r="O60" s="25">
        <f>(E60-G60)*J60</f>
        <v>110212.17481779493</v>
      </c>
      <c r="P60" s="25">
        <f>(E60-G60)*K60</f>
        <v>508637.23868615465</v>
      </c>
      <c r="Q60" s="26">
        <f t="shared" si="3"/>
        <v>1612505.0378193806</v>
      </c>
      <c r="R60" s="54">
        <f>'2025'!S62</f>
        <v>0</v>
      </c>
      <c r="S60" s="28"/>
      <c r="T60" s="28"/>
    </row>
    <row r="61" spans="1:20" ht="30.75" customHeight="1">
      <c r="A61" s="16" t="s">
        <v>121</v>
      </c>
      <c r="B61" s="16" t="s">
        <v>120</v>
      </c>
      <c r="C61" s="24" t="s">
        <v>211</v>
      </c>
      <c r="D61" s="137">
        <v>5994.6398133325856</v>
      </c>
      <c r="E61" s="137">
        <v>5994.6398133325865</v>
      </c>
      <c r="F61" s="137">
        <v>2200</v>
      </c>
      <c r="G61" s="137">
        <v>2316.6</v>
      </c>
      <c r="H61" s="138">
        <v>172.52799999999999</v>
      </c>
      <c r="I61" s="133">
        <v>88.728999999999999</v>
      </c>
      <c r="J61" s="138">
        <v>28.896000000000001</v>
      </c>
      <c r="K61" s="133">
        <v>150.03200000000001</v>
      </c>
      <c r="L61" s="132">
        <f t="shared" si="2"/>
        <v>440.18500000000006</v>
      </c>
      <c r="M61" s="25">
        <f t="shared" si="7"/>
        <v>654681.61771464429</v>
      </c>
      <c r="N61" s="25">
        <f t="shared" si="8"/>
        <v>336694.59599718696</v>
      </c>
      <c r="O61" s="25">
        <f>(E61-G61)*J61</f>
        <v>106280.63844605842</v>
      </c>
      <c r="P61" s="25">
        <f>(E61-G61)*K61</f>
        <v>551823.66927391465</v>
      </c>
      <c r="Q61" s="26">
        <f t="shared" si="3"/>
        <v>1649480.5214318042</v>
      </c>
      <c r="R61" s="54">
        <f>'2025'!S63</f>
        <v>0</v>
      </c>
      <c r="S61" s="28"/>
      <c r="T61" s="28"/>
    </row>
    <row r="62" spans="1:20" ht="30.75" customHeight="1">
      <c r="A62" s="49" t="s">
        <v>165</v>
      </c>
      <c r="B62" s="49"/>
      <c r="C62" s="49" t="s">
        <v>236</v>
      </c>
      <c r="D62" s="213"/>
      <c r="E62" s="214"/>
      <c r="F62" s="214"/>
      <c r="G62" s="215"/>
      <c r="H62" s="131">
        <f t="shared" ref="H62:K62" si="48">SUM(H63)</f>
        <v>173.37</v>
      </c>
      <c r="I62" s="131">
        <f t="shared" si="48"/>
        <v>96.938000000000002</v>
      </c>
      <c r="J62" s="139">
        <f t="shared" si="48"/>
        <v>30.998999999999999</v>
      </c>
      <c r="K62" s="131">
        <f t="shared" si="48"/>
        <v>173.37</v>
      </c>
      <c r="L62" s="132">
        <f t="shared" si="2"/>
        <v>474.67700000000002</v>
      </c>
      <c r="M62" s="53">
        <f t="shared" ref="M62:P62" si="49">SUM(M63)</f>
        <v>1000146.0636807</v>
      </c>
      <c r="N62" s="53">
        <f t="shared" si="49"/>
        <v>559221.08277718001</v>
      </c>
      <c r="O62" s="53">
        <f t="shared" si="49"/>
        <v>182895.74010519724</v>
      </c>
      <c r="P62" s="53">
        <f t="shared" si="49"/>
        <v>1022892.1727164763</v>
      </c>
      <c r="Q62" s="26">
        <f t="shared" si="3"/>
        <v>2765155.0592795536</v>
      </c>
      <c r="R62" s="54">
        <f>'2025'!S64</f>
        <v>282839.56340779428</v>
      </c>
      <c r="S62" s="28">
        <f>P62/3</f>
        <v>340964.05757215875</v>
      </c>
      <c r="T62" s="28">
        <f t="shared" si="6"/>
        <v>2707030.5651151892</v>
      </c>
    </row>
    <row r="63" spans="1:20" ht="30.75" customHeight="1">
      <c r="A63" s="16" t="s">
        <v>121</v>
      </c>
      <c r="B63" s="16" t="s">
        <v>164</v>
      </c>
      <c r="C63" s="24" t="s">
        <v>211</v>
      </c>
      <c r="D63" s="137">
        <v>7968.85311</v>
      </c>
      <c r="E63" s="133">
        <v>8216.6529083259866</v>
      </c>
      <c r="F63" s="133">
        <v>2200</v>
      </c>
      <c r="G63" s="174">
        <v>2316.6</v>
      </c>
      <c r="H63" s="133">
        <v>173.37</v>
      </c>
      <c r="I63" s="133">
        <v>96.938000000000002</v>
      </c>
      <c r="J63" s="138">
        <v>30.998999999999999</v>
      </c>
      <c r="K63" s="133">
        <v>173.37</v>
      </c>
      <c r="L63" s="132">
        <f t="shared" si="2"/>
        <v>474.67700000000002</v>
      </c>
      <c r="M63" s="25">
        <f t="shared" si="7"/>
        <v>1000146.0636807</v>
      </c>
      <c r="N63" s="25">
        <f t="shared" si="8"/>
        <v>559221.08277718001</v>
      </c>
      <c r="O63" s="25">
        <f>(E63-G63)*J63</f>
        <v>182895.74010519724</v>
      </c>
      <c r="P63" s="25">
        <f>(E63-G63)*K63</f>
        <v>1022892.1727164763</v>
      </c>
      <c r="Q63" s="26">
        <f t="shared" si="3"/>
        <v>2765155.0592795536</v>
      </c>
      <c r="R63" s="54">
        <f>'2025'!S65</f>
        <v>0</v>
      </c>
      <c r="S63" s="28"/>
      <c r="T63" s="28"/>
    </row>
    <row r="64" spans="1:20" ht="30.75" customHeight="1">
      <c r="A64" s="49" t="s">
        <v>163</v>
      </c>
      <c r="B64" s="49"/>
      <c r="C64" s="49" t="s">
        <v>236</v>
      </c>
      <c r="D64" s="171"/>
      <c r="E64" s="172"/>
      <c r="F64" s="172"/>
      <c r="G64" s="173"/>
      <c r="H64" s="131">
        <f t="shared" ref="H64:K64" si="50">SUM(H65)</f>
        <v>165.78</v>
      </c>
      <c r="I64" s="131">
        <f t="shared" si="50"/>
        <v>75.69</v>
      </c>
      <c r="J64" s="139">
        <f t="shared" si="50"/>
        <v>29.54</v>
      </c>
      <c r="K64" s="131">
        <f t="shared" si="50"/>
        <v>177.27</v>
      </c>
      <c r="L64" s="132">
        <f t="shared" si="2"/>
        <v>448.28</v>
      </c>
      <c r="M64" s="53">
        <f t="shared" ref="M64:N64" si="51">SUM(M65)</f>
        <v>598051.97551429179</v>
      </c>
      <c r="N64" s="53">
        <f t="shared" si="51"/>
        <v>273051.96059040137</v>
      </c>
      <c r="O64" s="53">
        <f>SUM(O65)</f>
        <v>103121.29745911559</v>
      </c>
      <c r="P64" s="53">
        <f>SUM(P65)</f>
        <v>618832.51186788839</v>
      </c>
      <c r="Q64" s="26">
        <f t="shared" si="3"/>
        <v>1593057.7454316972</v>
      </c>
      <c r="R64" s="54">
        <f>'2025'!S66</f>
        <v>167509.77395057501</v>
      </c>
      <c r="S64" s="28">
        <f>P64/3</f>
        <v>206277.50395596281</v>
      </c>
      <c r="T64" s="28">
        <f t="shared" si="6"/>
        <v>1554290.0154263093</v>
      </c>
    </row>
    <row r="65" spans="1:20" ht="30.75" customHeight="1">
      <c r="A65" s="16" t="s">
        <v>121</v>
      </c>
      <c r="B65" s="16" t="s">
        <v>162</v>
      </c>
      <c r="C65" s="24" t="s">
        <v>211</v>
      </c>
      <c r="D65" s="137">
        <v>5807.5037731589564</v>
      </c>
      <c r="E65" s="133">
        <v>5807.5037731589573</v>
      </c>
      <c r="F65" s="133">
        <v>2200</v>
      </c>
      <c r="G65" s="174">
        <v>2316.6</v>
      </c>
      <c r="H65" s="133">
        <v>165.78</v>
      </c>
      <c r="I65" s="133">
        <v>75.69</v>
      </c>
      <c r="J65" s="138">
        <v>29.54</v>
      </c>
      <c r="K65" s="133">
        <v>177.27</v>
      </c>
      <c r="L65" s="132">
        <f t="shared" si="2"/>
        <v>448.28</v>
      </c>
      <c r="M65" s="25">
        <f t="shared" si="7"/>
        <v>598051.97551429179</v>
      </c>
      <c r="N65" s="25">
        <f t="shared" si="8"/>
        <v>273051.96059040137</v>
      </c>
      <c r="O65" s="25">
        <f>(E65-G65)*J65</f>
        <v>103121.29745911559</v>
      </c>
      <c r="P65" s="25">
        <f>(E65-G65)*K65</f>
        <v>618832.51186788839</v>
      </c>
      <c r="Q65" s="26">
        <f t="shared" si="3"/>
        <v>1593057.7454316972</v>
      </c>
      <c r="R65" s="54">
        <f>'2025'!S67</f>
        <v>0</v>
      </c>
      <c r="S65" s="28"/>
      <c r="T65" s="28"/>
    </row>
    <row r="66" spans="1:20" ht="30.75" customHeight="1">
      <c r="A66" s="49" t="s">
        <v>161</v>
      </c>
      <c r="B66" s="49"/>
      <c r="C66" s="49" t="s">
        <v>236</v>
      </c>
      <c r="D66" s="171"/>
      <c r="E66" s="172"/>
      <c r="F66" s="172"/>
      <c r="G66" s="173"/>
      <c r="H66" s="131">
        <f t="shared" ref="H66:K66" si="52">SUM(H67)</f>
        <v>106.84500000000001</v>
      </c>
      <c r="I66" s="131">
        <f t="shared" si="52"/>
        <v>53.353999999999999</v>
      </c>
      <c r="J66" s="139">
        <f t="shared" si="52"/>
        <v>17.86</v>
      </c>
      <c r="K66" s="131">
        <f t="shared" si="52"/>
        <v>113.09</v>
      </c>
      <c r="L66" s="132">
        <f t="shared" si="2"/>
        <v>291.149</v>
      </c>
      <c r="M66" s="53">
        <f t="shared" ref="M66:N66" si="53">SUM(M67)</f>
        <v>486302.72612464399</v>
      </c>
      <c r="N66" s="53">
        <f t="shared" si="53"/>
        <v>242839.58678135852</v>
      </c>
      <c r="O66" s="53">
        <f>SUM(O67)</f>
        <v>79206.930978203382</v>
      </c>
      <c r="P66" s="53">
        <f>SUM(P67)</f>
        <v>501540.41569568991</v>
      </c>
      <c r="Q66" s="26">
        <f t="shared" si="3"/>
        <v>1309889.6595798959</v>
      </c>
      <c r="R66" s="54">
        <f>'2025'!S68</f>
        <v>137834.13737217311</v>
      </c>
      <c r="S66" s="28">
        <f>P66/3</f>
        <v>167180.13856522998</v>
      </c>
      <c r="T66" s="28">
        <f t="shared" si="6"/>
        <v>1280543.6583868391</v>
      </c>
    </row>
    <row r="67" spans="1:20" ht="30.75" customHeight="1">
      <c r="A67" s="16" t="s">
        <v>121</v>
      </c>
      <c r="B67" s="16" t="s">
        <v>160</v>
      </c>
      <c r="C67" s="24" t="s">
        <v>211</v>
      </c>
      <c r="D67" s="137">
        <v>6751.4785542107156</v>
      </c>
      <c r="E67" s="133">
        <v>6751.4785542107156</v>
      </c>
      <c r="F67" s="133">
        <v>2200</v>
      </c>
      <c r="G67" s="174">
        <v>2316.6</v>
      </c>
      <c r="H67" s="133">
        <v>106.84500000000001</v>
      </c>
      <c r="I67" s="133">
        <v>53.353999999999999</v>
      </c>
      <c r="J67" s="138">
        <v>17.86</v>
      </c>
      <c r="K67" s="133">
        <v>113.09</v>
      </c>
      <c r="L67" s="132">
        <f t="shared" si="2"/>
        <v>291.149</v>
      </c>
      <c r="M67" s="25">
        <f t="shared" si="7"/>
        <v>486302.72612464399</v>
      </c>
      <c r="N67" s="25">
        <f t="shared" si="8"/>
        <v>242839.58678135852</v>
      </c>
      <c r="O67" s="25">
        <f>(E67-G67)*J67</f>
        <v>79206.930978203382</v>
      </c>
      <c r="P67" s="25">
        <f>(E67-G67)*K67</f>
        <v>501540.41569568991</v>
      </c>
      <c r="Q67" s="26">
        <f t="shared" si="3"/>
        <v>1309889.6595798959</v>
      </c>
      <c r="R67" s="54">
        <f>'2025'!S69</f>
        <v>0</v>
      </c>
      <c r="S67" s="28"/>
      <c r="T67" s="28"/>
    </row>
    <row r="68" spans="1:20" ht="30.75" customHeight="1">
      <c r="A68" s="49" t="s">
        <v>159</v>
      </c>
      <c r="B68" s="49"/>
      <c r="C68" s="49" t="s">
        <v>236</v>
      </c>
      <c r="D68" s="171"/>
      <c r="E68" s="172"/>
      <c r="F68" s="172"/>
      <c r="G68" s="173"/>
      <c r="H68" s="131">
        <f t="shared" ref="H68:K68" si="54">SUM(H69)</f>
        <v>171.16499999999999</v>
      </c>
      <c r="I68" s="131">
        <f t="shared" si="54"/>
        <v>95.704999999999998</v>
      </c>
      <c r="J68" s="139">
        <f t="shared" si="54"/>
        <v>55.25</v>
      </c>
      <c r="K68" s="131">
        <f t="shared" si="54"/>
        <v>132.99</v>
      </c>
      <c r="L68" s="132">
        <f t="shared" si="2"/>
        <v>455.11</v>
      </c>
      <c r="M68" s="53">
        <f t="shared" ref="M68:N68" si="55">SUM(M69)</f>
        <v>641611.84673985001</v>
      </c>
      <c r="N68" s="53">
        <f t="shared" si="55"/>
        <v>358750.10540845001</v>
      </c>
      <c r="O68" s="53">
        <f>SUM(O69)</f>
        <v>211324.11858376898</v>
      </c>
      <c r="P68" s="53">
        <f>SUM(P69)</f>
        <v>508669.58426163689</v>
      </c>
      <c r="Q68" s="26">
        <f t="shared" si="3"/>
        <v>1720355.6549937059</v>
      </c>
      <c r="R68" s="54">
        <f>'2025'!S70</f>
        <v>138246.80271391725</v>
      </c>
      <c r="S68" s="28">
        <f>P68/3</f>
        <v>169556.5280872123</v>
      </c>
      <c r="T68" s="28">
        <f t="shared" si="6"/>
        <v>1689045.929620411</v>
      </c>
    </row>
    <row r="69" spans="1:20" ht="30.75" customHeight="1">
      <c r="A69" s="16" t="s">
        <v>121</v>
      </c>
      <c r="B69" s="16" t="s">
        <v>158</v>
      </c>
      <c r="C69" s="24" t="s">
        <v>211</v>
      </c>
      <c r="D69" s="137">
        <v>5948.4990900000003</v>
      </c>
      <c r="E69" s="133">
        <v>6141.4709245931035</v>
      </c>
      <c r="F69" s="133">
        <v>2200</v>
      </c>
      <c r="G69" s="174">
        <v>2316.6</v>
      </c>
      <c r="H69" s="133">
        <v>171.16499999999999</v>
      </c>
      <c r="I69" s="133">
        <v>95.704999999999998</v>
      </c>
      <c r="J69" s="138">
        <v>55.25</v>
      </c>
      <c r="K69" s="133">
        <v>132.99</v>
      </c>
      <c r="L69" s="132">
        <f t="shared" si="2"/>
        <v>455.11</v>
      </c>
      <c r="M69" s="25">
        <f t="shared" si="7"/>
        <v>641611.84673985001</v>
      </c>
      <c r="N69" s="25">
        <f t="shared" si="8"/>
        <v>358750.10540845001</v>
      </c>
      <c r="O69" s="25">
        <f>(E69-G69)*J69</f>
        <v>211324.11858376898</v>
      </c>
      <c r="P69" s="25">
        <f>(E69-G69)*K69</f>
        <v>508669.58426163689</v>
      </c>
      <c r="Q69" s="26">
        <f t="shared" si="3"/>
        <v>1720355.6549937059</v>
      </c>
      <c r="R69" s="54">
        <f>'2025'!S71</f>
        <v>0</v>
      </c>
      <c r="S69" s="28"/>
      <c r="T69" s="28"/>
    </row>
    <row r="70" spans="1:20" ht="30.75" customHeight="1">
      <c r="A70" s="49" t="s">
        <v>156</v>
      </c>
      <c r="B70" s="49"/>
      <c r="C70" s="49" t="s">
        <v>236</v>
      </c>
      <c r="D70" s="171"/>
      <c r="E70" s="172"/>
      <c r="F70" s="172"/>
      <c r="G70" s="173"/>
      <c r="H70" s="134">
        <f>SUM(H71:H77)</f>
        <v>4334.13</v>
      </c>
      <c r="I70" s="131">
        <f t="shared" ref="I70:K70" si="56">SUM(I71:I77)</f>
        <v>2196.4900000000002</v>
      </c>
      <c r="J70" s="131">
        <f t="shared" si="56"/>
        <v>540.65699999999993</v>
      </c>
      <c r="K70" s="136">
        <f t="shared" si="56"/>
        <v>3684.0050000000001</v>
      </c>
      <c r="L70" s="132">
        <f t="shared" si="2"/>
        <v>10755.282000000001</v>
      </c>
      <c r="M70" s="53">
        <f t="shared" ref="M70:P70" si="57">SUM(M71:M77)</f>
        <v>12499109.697632771</v>
      </c>
      <c r="N70" s="53">
        <f t="shared" si="57"/>
        <v>6268697.4428157033</v>
      </c>
      <c r="O70" s="53">
        <f t="shared" si="57"/>
        <v>1539587.2317556557</v>
      </c>
      <c r="P70" s="53">
        <f t="shared" si="57"/>
        <v>10598989.685162704</v>
      </c>
      <c r="Q70" s="26">
        <f t="shared" si="3"/>
        <v>30906384.057366833</v>
      </c>
      <c r="R70" s="54">
        <f>'2025'!S72</f>
        <v>2880274.0537662026</v>
      </c>
      <c r="S70" s="28">
        <f>P70/3</f>
        <v>3532996.5617209016</v>
      </c>
      <c r="T70" s="28">
        <f t="shared" si="6"/>
        <v>30253661.549412139</v>
      </c>
    </row>
    <row r="71" spans="1:20" ht="59.25" customHeight="1">
      <c r="A71" s="16" t="s">
        <v>79</v>
      </c>
      <c r="B71" s="16" t="s">
        <v>309</v>
      </c>
      <c r="C71" s="24" t="s">
        <v>211</v>
      </c>
      <c r="D71" s="137">
        <v>4851.3746145187106</v>
      </c>
      <c r="E71" s="133">
        <v>4851.3746145187115</v>
      </c>
      <c r="F71" s="133">
        <v>1850</v>
      </c>
      <c r="G71" s="174">
        <v>1924</v>
      </c>
      <c r="H71" s="133">
        <v>2697.491</v>
      </c>
      <c r="I71" s="133">
        <v>1214.327</v>
      </c>
      <c r="J71" s="133">
        <v>197.435</v>
      </c>
      <c r="K71" s="138">
        <v>2316.1149999999998</v>
      </c>
      <c r="L71" s="132">
        <f t="shared" ref="L71:L121" si="58">SUM(H71:K71)</f>
        <v>6425.3680000000004</v>
      </c>
      <c r="M71" s="25">
        <f t="shared" si="7"/>
        <v>8096181.0102926912</v>
      </c>
      <c r="N71" s="25">
        <f t="shared" si="8"/>
        <v>3644650.2315246621</v>
      </c>
      <c r="O71" s="25">
        <f t="shared" si="8"/>
        <v>577966.20701750182</v>
      </c>
      <c r="P71" s="25">
        <f t="shared" ref="P71:P77" si="59">(E71-G71)*K71</f>
        <v>6780136.2553060045</v>
      </c>
      <c r="Q71" s="26">
        <f t="shared" ref="Q71:Q121" si="60">SUM(M71:P71)</f>
        <v>19098933.704140861</v>
      </c>
      <c r="R71" s="54">
        <f>'2025'!S73</f>
        <v>0</v>
      </c>
      <c r="S71" s="28"/>
      <c r="T71" s="28"/>
    </row>
    <row r="72" spans="1:20" ht="30.75" customHeight="1">
      <c r="A72" s="16" t="s">
        <v>86</v>
      </c>
      <c r="B72" s="16" t="s">
        <v>104</v>
      </c>
      <c r="C72" s="24" t="s">
        <v>211</v>
      </c>
      <c r="D72" s="137">
        <v>6097.9164599999995</v>
      </c>
      <c r="E72" s="133">
        <v>6295.6722206164768</v>
      </c>
      <c r="F72" s="133">
        <v>2070.8456300000003</v>
      </c>
      <c r="G72" s="174">
        <v>2153.6794552000001</v>
      </c>
      <c r="H72" s="133">
        <v>394.21199999999999</v>
      </c>
      <c r="I72" s="133">
        <v>253.63400000000001</v>
      </c>
      <c r="J72" s="138">
        <v>50.997999999999998</v>
      </c>
      <c r="K72" s="133">
        <v>382.78399999999999</v>
      </c>
      <c r="L72" s="132">
        <f t="shared" si="58"/>
        <v>1081.6280000000002</v>
      </c>
      <c r="M72" s="25">
        <f t="shared" si="7"/>
        <v>1587519.6460359597</v>
      </c>
      <c r="N72" s="25">
        <f t="shared" ref="N72:O122" si="61">(D72-F72)*I72</f>
        <v>1021402.0828962198</v>
      </c>
      <c r="O72" s="25">
        <f t="shared" si="61"/>
        <v>211233.34705070948</v>
      </c>
      <c r="P72" s="25">
        <f t="shared" si="59"/>
        <v>1585488.5587171805</v>
      </c>
      <c r="Q72" s="26">
        <f t="shared" si="60"/>
        <v>4405643.6347000692</v>
      </c>
      <c r="R72" s="54">
        <f>'2025'!S74</f>
        <v>0</v>
      </c>
      <c r="S72" s="28"/>
      <c r="T72" s="28"/>
    </row>
    <row r="73" spans="1:20" ht="30.75" customHeight="1">
      <c r="A73" s="16" t="s">
        <v>35</v>
      </c>
      <c r="B73" s="16" t="s">
        <v>155</v>
      </c>
      <c r="C73" s="24" t="s">
        <v>211</v>
      </c>
      <c r="D73" s="137">
        <v>4262.1799499999997</v>
      </c>
      <c r="E73" s="133">
        <v>4395.6299065589619</v>
      </c>
      <c r="F73" s="133">
        <v>2615.8000000000002</v>
      </c>
      <c r="G73" s="174">
        <v>2720.4320000000002</v>
      </c>
      <c r="H73" s="133">
        <v>830.99299999999994</v>
      </c>
      <c r="I73" s="133">
        <v>417.57100000000003</v>
      </c>
      <c r="J73" s="138">
        <v>31.382999999999999</v>
      </c>
      <c r="K73" s="133">
        <v>655.31100000000004</v>
      </c>
      <c r="L73" s="132">
        <f t="shared" si="58"/>
        <v>1935.2579999999998</v>
      </c>
      <c r="M73" s="25">
        <f t="shared" ref="M73:M136" si="62">(D73-F73)*H73</f>
        <v>1368130.2137903494</v>
      </c>
      <c r="N73" s="25">
        <f t="shared" si="61"/>
        <v>687480.5221014499</v>
      </c>
      <c r="O73" s="25">
        <f t="shared" si="61"/>
        <v>52572.735901539891</v>
      </c>
      <c r="P73" s="25">
        <f t="shared" si="59"/>
        <v>1097775.6153450599</v>
      </c>
      <c r="Q73" s="26">
        <f t="shared" si="60"/>
        <v>3205959.087138399</v>
      </c>
      <c r="R73" s="54">
        <f>'2025'!S75</f>
        <v>0</v>
      </c>
      <c r="S73" s="28"/>
      <c r="T73" s="28"/>
    </row>
    <row r="74" spans="1:20" ht="30.75" customHeight="1">
      <c r="A74" s="16" t="s">
        <v>55</v>
      </c>
      <c r="B74" s="16" t="s">
        <v>157</v>
      </c>
      <c r="C74" s="24" t="s">
        <v>211</v>
      </c>
      <c r="D74" s="137">
        <v>9717.9438154467007</v>
      </c>
      <c r="E74" s="133">
        <v>9717.9438154467007</v>
      </c>
      <c r="F74" s="133">
        <v>2279.7886000000003</v>
      </c>
      <c r="G74" s="174">
        <v>2370.9801440000006</v>
      </c>
      <c r="H74" s="133">
        <v>80.048999999999992</v>
      </c>
      <c r="I74" s="133">
        <v>22.515000000000001</v>
      </c>
      <c r="J74" s="138">
        <v>0.90200000000000002</v>
      </c>
      <c r="K74" s="133">
        <v>55.244</v>
      </c>
      <c r="L74" s="132">
        <f t="shared" si="58"/>
        <v>158.70999999999998</v>
      </c>
      <c r="M74" s="25">
        <f t="shared" si="62"/>
        <v>595416.88684129284</v>
      </c>
      <c r="N74" s="25">
        <f t="shared" si="61"/>
        <v>167470.06467578249</v>
      </c>
      <c r="O74" s="25">
        <f t="shared" si="61"/>
        <v>6626.9612316449229</v>
      </c>
      <c r="P74" s="25">
        <f t="shared" si="59"/>
        <v>405875.66106540145</v>
      </c>
      <c r="Q74" s="26">
        <f t="shared" si="60"/>
        <v>1175389.5738141218</v>
      </c>
      <c r="R74" s="54">
        <f>'2025'!S76</f>
        <v>0</v>
      </c>
      <c r="S74" s="28"/>
      <c r="T74" s="28"/>
    </row>
    <row r="75" spans="1:20" ht="30.75" customHeight="1">
      <c r="A75" s="16" t="s">
        <v>55</v>
      </c>
      <c r="B75" s="16" t="s">
        <v>54</v>
      </c>
      <c r="C75" s="24" t="s">
        <v>212</v>
      </c>
      <c r="D75" s="137">
        <v>9717.9438154467007</v>
      </c>
      <c r="E75" s="133">
        <v>9717.9438154467007</v>
      </c>
      <c r="F75" s="133">
        <v>2279.7886000000003</v>
      </c>
      <c r="G75" s="174">
        <v>2370.9801440000006</v>
      </c>
      <c r="H75" s="133">
        <v>7.7010000000000005</v>
      </c>
      <c r="I75" s="133">
        <v>9.479000000000001</v>
      </c>
      <c r="J75" s="138">
        <v>5.43</v>
      </c>
      <c r="K75" s="133">
        <v>5.72</v>
      </c>
      <c r="L75" s="132">
        <f t="shared" si="58"/>
        <v>28.33</v>
      </c>
      <c r="M75" s="25">
        <f t="shared" si="62"/>
        <v>57281.233314155048</v>
      </c>
      <c r="N75" s="25">
        <f t="shared" si="61"/>
        <v>70506.273287219286</v>
      </c>
      <c r="O75" s="25">
        <f t="shared" si="61"/>
        <v>39894.012735955577</v>
      </c>
      <c r="P75" s="25">
        <f t="shared" si="59"/>
        <v>42024.632200675122</v>
      </c>
      <c r="Q75" s="26">
        <f t="shared" si="60"/>
        <v>209706.15153800501</v>
      </c>
      <c r="R75" s="54">
        <f>'2025'!S77</f>
        <v>0</v>
      </c>
      <c r="S75" s="28"/>
      <c r="T75" s="28"/>
    </row>
    <row r="76" spans="1:20" ht="49.5" customHeight="1">
      <c r="A76" s="16" t="s">
        <v>79</v>
      </c>
      <c r="B76" s="16" t="s">
        <v>310</v>
      </c>
      <c r="C76" s="24" t="s">
        <v>212</v>
      </c>
      <c r="D76" s="137">
        <v>4851.3746145187106</v>
      </c>
      <c r="E76" s="133">
        <v>4851.3746145187115</v>
      </c>
      <c r="F76" s="133">
        <v>1850</v>
      </c>
      <c r="G76" s="174">
        <v>1924</v>
      </c>
      <c r="H76" s="133">
        <v>193.11799999999999</v>
      </c>
      <c r="I76" s="133">
        <v>160.81799999999998</v>
      </c>
      <c r="J76" s="138">
        <v>179.64</v>
      </c>
      <c r="K76" s="133">
        <v>189.54499999999999</v>
      </c>
      <c r="L76" s="132">
        <f t="shared" si="58"/>
        <v>723.12099999999998</v>
      </c>
      <c r="M76" s="25">
        <f t="shared" si="62"/>
        <v>579619.46280662436</v>
      </c>
      <c r="N76" s="25">
        <f t="shared" si="61"/>
        <v>482675.06275766995</v>
      </c>
      <c r="O76" s="25">
        <f t="shared" si="61"/>
        <v>525873.5757521413</v>
      </c>
      <c r="P76" s="25">
        <f t="shared" si="59"/>
        <v>554869.22130894917</v>
      </c>
      <c r="Q76" s="26">
        <f t="shared" si="60"/>
        <v>2143037.3226253847</v>
      </c>
      <c r="R76" s="54">
        <f>'2025'!S78</f>
        <v>0</v>
      </c>
      <c r="S76" s="28"/>
      <c r="T76" s="28"/>
    </row>
    <row r="77" spans="1:20" ht="30.75" customHeight="1">
      <c r="A77" s="16" t="s">
        <v>35</v>
      </c>
      <c r="B77" s="16" t="s">
        <v>34</v>
      </c>
      <c r="C77" s="24" t="s">
        <v>212</v>
      </c>
      <c r="D77" s="137">
        <v>4262.1799499999997</v>
      </c>
      <c r="E77" s="133">
        <v>4395.6299065589619</v>
      </c>
      <c r="F77" s="133">
        <v>2615.8000000000002</v>
      </c>
      <c r="G77" s="174">
        <v>2720.4320000000002</v>
      </c>
      <c r="H77" s="133">
        <v>130.566</v>
      </c>
      <c r="I77" s="133">
        <v>118.146</v>
      </c>
      <c r="J77" s="138">
        <v>74.869</v>
      </c>
      <c r="K77" s="133">
        <v>79.286000000000001</v>
      </c>
      <c r="L77" s="132">
        <f t="shared" si="58"/>
        <v>402.86700000000002</v>
      </c>
      <c r="M77" s="25">
        <f t="shared" si="62"/>
        <v>214961.24455169996</v>
      </c>
      <c r="N77" s="25">
        <f t="shared" si="61"/>
        <v>194513.20557269995</v>
      </c>
      <c r="O77" s="25">
        <f t="shared" si="61"/>
        <v>125420.39206616289</v>
      </c>
      <c r="P77" s="25">
        <f t="shared" si="59"/>
        <v>132819.74121943384</v>
      </c>
      <c r="Q77" s="26">
        <f t="shared" si="60"/>
        <v>667714.58340999659</v>
      </c>
      <c r="R77" s="54">
        <f>'2025'!S79</f>
        <v>0</v>
      </c>
      <c r="S77" s="28"/>
      <c r="T77" s="28"/>
    </row>
    <row r="78" spans="1:20" ht="30.75" customHeight="1">
      <c r="A78" s="49" t="s">
        <v>154</v>
      </c>
      <c r="B78" s="49"/>
      <c r="C78" s="49" t="s">
        <v>236</v>
      </c>
      <c r="D78" s="171"/>
      <c r="E78" s="172"/>
      <c r="F78" s="172"/>
      <c r="G78" s="173"/>
      <c r="H78" s="134">
        <f t="shared" ref="H78:K78" si="63">SUM(H79:H80)</f>
        <v>3012.808</v>
      </c>
      <c r="I78" s="131">
        <f t="shared" si="63"/>
        <v>1442.6399999999999</v>
      </c>
      <c r="J78" s="136">
        <f t="shared" si="63"/>
        <v>530.83000000000004</v>
      </c>
      <c r="K78" s="131">
        <f t="shared" si="63"/>
        <v>2143.9499999999998</v>
      </c>
      <c r="L78" s="132">
        <f t="shared" si="58"/>
        <v>7130.2280000000001</v>
      </c>
      <c r="M78" s="53">
        <f t="shared" ref="M78:P78" si="64">SUM(M79:M80)</f>
        <v>2480008.4201803929</v>
      </c>
      <c r="N78" s="53">
        <f t="shared" si="64"/>
        <v>1187516.5451263543</v>
      </c>
      <c r="O78" s="53">
        <f t="shared" si="64"/>
        <v>385095.30779577477</v>
      </c>
      <c r="P78" s="53">
        <f t="shared" si="64"/>
        <v>1555347.4467320067</v>
      </c>
      <c r="Q78" s="26">
        <f t="shared" si="60"/>
        <v>5607967.7198345289</v>
      </c>
      <c r="R78" s="54">
        <f>'2025'!S80</f>
        <v>231713.22216262948</v>
      </c>
      <c r="S78" s="28">
        <f>P78/3</f>
        <v>518449.14891066891</v>
      </c>
      <c r="T78" s="28">
        <f t="shared" ref="T78:T120" si="65">Q78+R78-S78</f>
        <v>5321231.7930864897</v>
      </c>
    </row>
    <row r="79" spans="1:20" ht="30.75" customHeight="1">
      <c r="A79" s="16" t="s">
        <v>109</v>
      </c>
      <c r="B79" s="16" t="s">
        <v>17</v>
      </c>
      <c r="C79" s="24" t="s">
        <v>211</v>
      </c>
      <c r="D79" s="137">
        <v>3265.5632796744544</v>
      </c>
      <c r="E79" s="133">
        <v>3265.5632796744549</v>
      </c>
      <c r="F79" s="133">
        <v>2442.4081300000003</v>
      </c>
      <c r="G79" s="174">
        <v>2540.1044552000003</v>
      </c>
      <c r="H79" s="140">
        <v>2676.5219999999999</v>
      </c>
      <c r="I79" s="133">
        <v>1093.7069999999999</v>
      </c>
      <c r="J79" s="141">
        <v>237.96</v>
      </c>
      <c r="K79" s="133">
        <v>1779.27</v>
      </c>
      <c r="L79" s="132">
        <f t="shared" si="58"/>
        <v>5787.4589999999998</v>
      </c>
      <c r="M79" s="25">
        <f t="shared" si="62"/>
        <v>2203192.8675169693</v>
      </c>
      <c r="N79" s="25">
        <f t="shared" si="61"/>
        <v>900290.54928499809</v>
      </c>
      <c r="O79" s="25">
        <f>(E79-G79)*J79</f>
        <v>172630.18187194123</v>
      </c>
      <c r="P79" s="25">
        <f>(E79-G79)*K79</f>
        <v>1290787.1226226627</v>
      </c>
      <c r="Q79" s="26">
        <f t="shared" si="60"/>
        <v>4566900.7212965712</v>
      </c>
      <c r="R79" s="54">
        <f>'2025'!S81</f>
        <v>0</v>
      </c>
      <c r="S79" s="28"/>
      <c r="T79" s="28"/>
    </row>
    <row r="80" spans="1:20" ht="30.75" customHeight="1">
      <c r="A80" s="16" t="s">
        <v>109</v>
      </c>
      <c r="B80" s="16" t="s">
        <v>17</v>
      </c>
      <c r="C80" s="24" t="s">
        <v>212</v>
      </c>
      <c r="D80" s="137">
        <v>3265.5632796744544</v>
      </c>
      <c r="E80" s="133">
        <v>3265.5632796744549</v>
      </c>
      <c r="F80" s="133">
        <v>2442.4081300000003</v>
      </c>
      <c r="G80" s="174">
        <v>2540.1044552000003</v>
      </c>
      <c r="H80" s="140">
        <v>336.286</v>
      </c>
      <c r="I80" s="133">
        <v>348.93299999999999</v>
      </c>
      <c r="J80" s="141">
        <v>292.87</v>
      </c>
      <c r="K80" s="133">
        <v>364.68</v>
      </c>
      <c r="L80" s="132">
        <f t="shared" si="58"/>
        <v>1342.769</v>
      </c>
      <c r="M80" s="25">
        <f t="shared" si="62"/>
        <v>276815.55266342347</v>
      </c>
      <c r="N80" s="25">
        <f t="shared" si="61"/>
        <v>287225.99584135629</v>
      </c>
      <c r="O80" s="25">
        <f>(E80-G80)*J80</f>
        <v>212465.12592383352</v>
      </c>
      <c r="P80" s="25">
        <f>(E80-G80)*K80</f>
        <v>264560.3241093441</v>
      </c>
      <c r="Q80" s="26">
        <f t="shared" si="60"/>
        <v>1041066.9985379574</v>
      </c>
      <c r="R80" s="54">
        <f>'2025'!S82</f>
        <v>0</v>
      </c>
      <c r="S80" s="28"/>
      <c r="T80" s="28"/>
    </row>
    <row r="81" spans="1:20" ht="30.75" customHeight="1">
      <c r="A81" s="49" t="s">
        <v>149</v>
      </c>
      <c r="B81" s="49"/>
      <c r="C81" s="49" t="s">
        <v>236</v>
      </c>
      <c r="D81" s="171"/>
      <c r="E81" s="172"/>
      <c r="F81" s="172"/>
      <c r="G81" s="173"/>
      <c r="H81" s="134">
        <f t="shared" ref="H81:K81" si="66">SUM(H82:H87)</f>
        <v>10784.295000000002</v>
      </c>
      <c r="I81" s="131">
        <f t="shared" si="66"/>
        <v>4495.2989999999991</v>
      </c>
      <c r="J81" s="136">
        <f t="shared" si="66"/>
        <v>1174.8999999999999</v>
      </c>
      <c r="K81" s="131">
        <f t="shared" si="66"/>
        <v>8682.6</v>
      </c>
      <c r="L81" s="132">
        <f t="shared" si="58"/>
        <v>25137.094000000005</v>
      </c>
      <c r="M81" s="53">
        <f t="shared" ref="M81:P81" si="67">SUM(M82:M87)</f>
        <v>37575977.949925035</v>
      </c>
      <c r="N81" s="53">
        <f t="shared" si="67"/>
        <v>15658939.599460611</v>
      </c>
      <c r="O81" s="53">
        <f t="shared" si="67"/>
        <v>4191021.9495101273</v>
      </c>
      <c r="P81" s="53">
        <f t="shared" si="67"/>
        <v>32445270.320310954</v>
      </c>
      <c r="Q81" s="26">
        <f t="shared" si="60"/>
        <v>89871209.81920673</v>
      </c>
      <c r="R81" s="54">
        <f>'2025'!S83</f>
        <v>8574518.0398160908</v>
      </c>
      <c r="S81" s="28">
        <f>P81/3</f>
        <v>10815090.106770318</v>
      </c>
      <c r="T81" s="28">
        <f t="shared" si="65"/>
        <v>87630637.752252504</v>
      </c>
    </row>
    <row r="82" spans="1:20" ht="30.75" customHeight="1">
      <c r="A82" s="16" t="s">
        <v>27</v>
      </c>
      <c r="B82" s="16" t="s">
        <v>153</v>
      </c>
      <c r="C82" s="24" t="s">
        <v>211</v>
      </c>
      <c r="D82" s="137">
        <v>5756.22</v>
      </c>
      <c r="E82" s="133">
        <v>5794.820970105935</v>
      </c>
      <c r="F82" s="133">
        <v>2193.74649</v>
      </c>
      <c r="G82" s="174">
        <v>2281.4963496</v>
      </c>
      <c r="H82" s="140">
        <v>1045.297</v>
      </c>
      <c r="I82" s="133">
        <v>475.56799999999998</v>
      </c>
      <c r="J82" s="141">
        <v>155.4</v>
      </c>
      <c r="K82" s="133">
        <v>945.3</v>
      </c>
      <c r="L82" s="132">
        <f t="shared" si="58"/>
        <v>2621.5650000000001</v>
      </c>
      <c r="M82" s="25">
        <f t="shared" si="62"/>
        <v>3723842.8725824705</v>
      </c>
      <c r="N82" s="25">
        <f t="shared" si="61"/>
        <v>1694198.40220368</v>
      </c>
      <c r="O82" s="25">
        <f t="shared" si="61"/>
        <v>545970.64602662227</v>
      </c>
      <c r="P82" s="25">
        <f t="shared" ref="P82:P87" si="68">(E82-G82)*K82</f>
        <v>3321145.7637642603</v>
      </c>
      <c r="Q82" s="26">
        <f t="shared" si="60"/>
        <v>9285157.6845770329</v>
      </c>
      <c r="R82" s="54">
        <f>'2025'!S84</f>
        <v>0</v>
      </c>
      <c r="S82" s="28"/>
      <c r="T82" s="28"/>
    </row>
    <row r="83" spans="1:20" ht="30.75" customHeight="1">
      <c r="A83" s="16" t="s">
        <v>27</v>
      </c>
      <c r="B83" s="16" t="s">
        <v>267</v>
      </c>
      <c r="C83" s="24" t="s">
        <v>211</v>
      </c>
      <c r="D83" s="137">
        <v>5316.5298899999998</v>
      </c>
      <c r="E83" s="133">
        <v>5483.6510308620445</v>
      </c>
      <c r="F83" s="133">
        <v>2249.1956300000002</v>
      </c>
      <c r="G83" s="174">
        <v>2339.1634552</v>
      </c>
      <c r="H83" s="133">
        <v>2925.8130000000001</v>
      </c>
      <c r="I83" s="133">
        <v>1228.886</v>
      </c>
      <c r="J83" s="138">
        <v>475.9</v>
      </c>
      <c r="K83" s="133">
        <v>2614.1</v>
      </c>
      <c r="L83" s="132">
        <f t="shared" si="58"/>
        <v>7244.6990000000005</v>
      </c>
      <c r="M83" s="25">
        <f t="shared" si="62"/>
        <v>8974446.4532533791</v>
      </c>
      <c r="N83" s="25">
        <f t="shared" si="61"/>
        <v>3769404.1294343593</v>
      </c>
      <c r="O83" s="25">
        <f t="shared" si="61"/>
        <v>1496461.6372575669</v>
      </c>
      <c r="P83" s="25">
        <f t="shared" si="68"/>
        <v>8220004.9715381507</v>
      </c>
      <c r="Q83" s="26">
        <f t="shared" si="60"/>
        <v>22460317.191483457</v>
      </c>
      <c r="R83" s="54">
        <f>'2025'!S85</f>
        <v>0</v>
      </c>
      <c r="S83" s="28"/>
      <c r="T83" s="28"/>
    </row>
    <row r="84" spans="1:20" ht="30.75" customHeight="1">
      <c r="A84" s="16" t="s">
        <v>27</v>
      </c>
      <c r="B84" s="16" t="s">
        <v>152</v>
      </c>
      <c r="C84" s="24" t="s">
        <v>211</v>
      </c>
      <c r="D84" s="137">
        <v>4713.4892517118833</v>
      </c>
      <c r="E84" s="133">
        <v>4713.4892517118833</v>
      </c>
      <c r="F84" s="133">
        <v>2249.1956300000002</v>
      </c>
      <c r="G84" s="174">
        <v>2339.1634552</v>
      </c>
      <c r="H84" s="133">
        <v>507.64199999999994</v>
      </c>
      <c r="I84" s="133">
        <v>204.91699999999997</v>
      </c>
      <c r="J84" s="138">
        <v>84.9</v>
      </c>
      <c r="K84" s="133">
        <v>436.8</v>
      </c>
      <c r="L84" s="132">
        <f t="shared" si="58"/>
        <v>1234.259</v>
      </c>
      <c r="M84" s="25">
        <f t="shared" si="62"/>
        <v>1250978.9427130637</v>
      </c>
      <c r="N84" s="25">
        <f t="shared" si="61"/>
        <v>504975.65608033387</v>
      </c>
      <c r="O84" s="25">
        <f t="shared" si="61"/>
        <v>201580.2601238589</v>
      </c>
      <c r="P84" s="25">
        <f t="shared" si="68"/>
        <v>1037105.5079163907</v>
      </c>
      <c r="Q84" s="26">
        <f t="shared" si="60"/>
        <v>2994640.3668336472</v>
      </c>
      <c r="R84" s="54">
        <f>'2025'!S86</f>
        <v>0</v>
      </c>
      <c r="S84" s="28"/>
      <c r="T84" s="28"/>
    </row>
    <row r="85" spans="1:20" ht="30.75" customHeight="1">
      <c r="A85" s="16" t="s">
        <v>107</v>
      </c>
      <c r="B85" s="16" t="s">
        <v>151</v>
      </c>
      <c r="C85" s="24" t="s">
        <v>211</v>
      </c>
      <c r="D85" s="137">
        <v>6077</v>
      </c>
      <c r="E85" s="133">
        <v>6660.9</v>
      </c>
      <c r="F85" s="133">
        <v>2000</v>
      </c>
      <c r="G85" s="174">
        <v>2080</v>
      </c>
      <c r="H85" s="133">
        <v>126.41899999999998</v>
      </c>
      <c r="I85" s="133">
        <v>54.680000000000007</v>
      </c>
      <c r="J85" s="138">
        <v>18.3</v>
      </c>
      <c r="K85" s="133">
        <v>115.6</v>
      </c>
      <c r="L85" s="132">
        <f t="shared" si="58"/>
        <v>314.99900000000002</v>
      </c>
      <c r="M85" s="25">
        <f t="shared" si="62"/>
        <v>515410.26299999992</v>
      </c>
      <c r="N85" s="25">
        <f t="shared" si="61"/>
        <v>222930.36000000002</v>
      </c>
      <c r="O85" s="25">
        <f t="shared" si="61"/>
        <v>83830.47</v>
      </c>
      <c r="P85" s="25">
        <f t="shared" si="68"/>
        <v>529552.03999999992</v>
      </c>
      <c r="Q85" s="26">
        <f t="shared" si="60"/>
        <v>1351723.1329999999</v>
      </c>
      <c r="R85" s="54">
        <f>'2025'!S87</f>
        <v>0</v>
      </c>
      <c r="S85" s="28"/>
      <c r="T85" s="28"/>
    </row>
    <row r="86" spans="1:20" ht="30.75" customHeight="1">
      <c r="A86" s="16" t="s">
        <v>107</v>
      </c>
      <c r="B86" s="16" t="s">
        <v>150</v>
      </c>
      <c r="C86" s="24" t="s">
        <v>211</v>
      </c>
      <c r="D86" s="137">
        <v>6077</v>
      </c>
      <c r="E86" s="133">
        <v>6660.9</v>
      </c>
      <c r="F86" s="133">
        <v>2336.7773700000002</v>
      </c>
      <c r="G86" s="174">
        <v>2430.2484648000004</v>
      </c>
      <c r="H86" s="133">
        <v>547.34799999999996</v>
      </c>
      <c r="I86" s="133">
        <v>273.65300000000002</v>
      </c>
      <c r="J86" s="138">
        <v>38</v>
      </c>
      <c r="K86" s="133">
        <v>391.8</v>
      </c>
      <c r="L86" s="132">
        <f t="shared" si="58"/>
        <v>1250.8009999999999</v>
      </c>
      <c r="M86" s="25">
        <f t="shared" si="62"/>
        <v>2047203.3760852397</v>
      </c>
      <c r="N86" s="25">
        <f t="shared" si="61"/>
        <v>1023523.14336739</v>
      </c>
      <c r="O86" s="25">
        <f t="shared" si="61"/>
        <v>160764.75833759995</v>
      </c>
      <c r="P86" s="25">
        <f t="shared" si="68"/>
        <v>1657569.2714913595</v>
      </c>
      <c r="Q86" s="26">
        <f t="shared" si="60"/>
        <v>4889060.5492815897</v>
      </c>
      <c r="R86" s="54">
        <f>'2025'!S88</f>
        <v>0</v>
      </c>
      <c r="S86" s="28"/>
      <c r="T86" s="28"/>
    </row>
    <row r="87" spans="1:20" ht="45" customHeight="1">
      <c r="A87" s="16" t="s">
        <v>107</v>
      </c>
      <c r="B87" s="16" t="s">
        <v>148</v>
      </c>
      <c r="C87" s="24" t="s">
        <v>211</v>
      </c>
      <c r="D87" s="137">
        <v>6077</v>
      </c>
      <c r="E87" s="133">
        <v>6660.9</v>
      </c>
      <c r="F87" s="133">
        <v>2336.7773700000002</v>
      </c>
      <c r="G87" s="174">
        <v>2430.2484648000004</v>
      </c>
      <c r="H87" s="133">
        <v>5631.7760000000007</v>
      </c>
      <c r="I87" s="133">
        <v>2257.5949999999998</v>
      </c>
      <c r="J87" s="138">
        <v>402.4</v>
      </c>
      <c r="K87" s="133">
        <v>4179</v>
      </c>
      <c r="L87" s="132">
        <f t="shared" si="58"/>
        <v>12470.771000000001</v>
      </c>
      <c r="M87" s="25">
        <f t="shared" si="62"/>
        <v>21064096.042290881</v>
      </c>
      <c r="N87" s="25">
        <f t="shared" si="61"/>
        <v>8443907.9083748478</v>
      </c>
      <c r="O87" s="25">
        <f t="shared" si="61"/>
        <v>1702414.1777644793</v>
      </c>
      <c r="P87" s="25">
        <f t="shared" si="68"/>
        <v>17679892.765600793</v>
      </c>
      <c r="Q87" s="26">
        <f t="shared" si="60"/>
        <v>48890310.894031003</v>
      </c>
      <c r="R87" s="54">
        <f>'2025'!S89</f>
        <v>0</v>
      </c>
      <c r="S87" s="28"/>
      <c r="T87" s="28"/>
    </row>
    <row r="88" spans="1:20" ht="30.75" customHeight="1">
      <c r="A88" s="49" t="s">
        <v>147</v>
      </c>
      <c r="B88" s="49"/>
      <c r="C88" s="49" t="s">
        <v>236</v>
      </c>
      <c r="D88" s="171"/>
      <c r="E88" s="172"/>
      <c r="F88" s="172"/>
      <c r="G88" s="173"/>
      <c r="H88" s="134">
        <f>SUM(H89:H92)</f>
        <v>8975.8499999999985</v>
      </c>
      <c r="I88" s="131">
        <f t="shared" ref="I88:K88" si="69">SUM(I89:I92)</f>
        <v>5701.857</v>
      </c>
      <c r="J88" s="136">
        <f t="shared" si="69"/>
        <v>2671.03</v>
      </c>
      <c r="K88" s="131">
        <f t="shared" si="69"/>
        <v>8532.0400000000009</v>
      </c>
      <c r="L88" s="132">
        <f t="shared" si="58"/>
        <v>25880.776999999998</v>
      </c>
      <c r="M88" s="53">
        <f t="shared" ref="M88:P88" si="70">SUM(M89:M93)</f>
        <v>60179709.57524655</v>
      </c>
      <c r="N88" s="53">
        <f t="shared" si="70"/>
        <v>38596910.495378181</v>
      </c>
      <c r="O88" s="53">
        <f t="shared" si="70"/>
        <v>19827434.12564503</v>
      </c>
      <c r="P88" s="53">
        <f t="shared" si="70"/>
        <v>62796475.73609183</v>
      </c>
      <c r="Q88" s="26">
        <f t="shared" si="60"/>
        <v>181400529.9323616</v>
      </c>
      <c r="R88" s="54">
        <f>'2025'!S90</f>
        <v>16888711.218640186</v>
      </c>
      <c r="S88" s="28">
        <f>P88/3</f>
        <v>20932158.578697275</v>
      </c>
      <c r="T88" s="28">
        <f t="shared" si="65"/>
        <v>177357082.57230452</v>
      </c>
    </row>
    <row r="89" spans="1:20" ht="30.75" customHeight="1">
      <c r="A89" s="16" t="s">
        <v>21</v>
      </c>
      <c r="B89" s="16" t="s">
        <v>146</v>
      </c>
      <c r="C89" s="24" t="s">
        <v>211</v>
      </c>
      <c r="D89" s="137">
        <v>9799.2764328000012</v>
      </c>
      <c r="E89" s="133">
        <v>10716.893178927348</v>
      </c>
      <c r="F89" s="133">
        <v>2177.5108200000004</v>
      </c>
      <c r="G89" s="174">
        <v>2292.9188934600002</v>
      </c>
      <c r="H89" s="133">
        <v>5209.07</v>
      </c>
      <c r="I89" s="133">
        <v>3464.444</v>
      </c>
      <c r="J89" s="138">
        <v>1643.09</v>
      </c>
      <c r="K89" s="133">
        <v>5034.1000000000004</v>
      </c>
      <c r="L89" s="132">
        <f t="shared" si="58"/>
        <v>15350.704</v>
      </c>
      <c r="M89" s="25">
        <f t="shared" si="62"/>
        <v>39702310.600668095</v>
      </c>
      <c r="N89" s="25">
        <f t="shared" si="61"/>
        <v>26405180.146671284</v>
      </c>
      <c r="O89" s="25">
        <f>(E89-G89)*J89</f>
        <v>13841347.908708544</v>
      </c>
      <c r="P89" s="25">
        <f>(E89-G89)*K89</f>
        <v>42407128.950471178</v>
      </c>
      <c r="Q89" s="26">
        <f t="shared" si="60"/>
        <v>122355967.6065191</v>
      </c>
      <c r="R89" s="54">
        <f>'2025'!S91</f>
        <v>0</v>
      </c>
      <c r="S89" s="28"/>
      <c r="T89" s="28"/>
    </row>
    <row r="90" spans="1:20" ht="30.75" customHeight="1">
      <c r="A90" s="16" t="s">
        <v>21</v>
      </c>
      <c r="B90" s="16" t="s">
        <v>261</v>
      </c>
      <c r="C90" s="24" t="s">
        <v>211</v>
      </c>
      <c r="D90" s="137">
        <v>7219.3177634999993</v>
      </c>
      <c r="E90" s="133">
        <v>7919.7785677943357</v>
      </c>
      <c r="F90" s="133">
        <v>2177.5108200000004</v>
      </c>
      <c r="G90" s="174">
        <v>2292.9188934600002</v>
      </c>
      <c r="H90" s="133">
        <v>2060.9189999999999</v>
      </c>
      <c r="I90" s="133">
        <v>1204.325</v>
      </c>
      <c r="J90" s="138">
        <v>580.5</v>
      </c>
      <c r="K90" s="133">
        <v>1916.38</v>
      </c>
      <c r="L90" s="132">
        <f t="shared" si="58"/>
        <v>5762.1239999999998</v>
      </c>
      <c r="M90" s="25">
        <f t="shared" si="62"/>
        <v>10390755.724191073</v>
      </c>
      <c r="N90" s="25">
        <f t="shared" si="61"/>
        <v>6071974.1472306363</v>
      </c>
      <c r="O90" s="25">
        <f>(E90-G90)*J90</f>
        <v>3266392.0409510816</v>
      </c>
      <c r="P90" s="25">
        <f>(E90-G90)*K90</f>
        <v>10783201.342700833</v>
      </c>
      <c r="Q90" s="26">
        <f t="shared" si="60"/>
        <v>30512323.255073622</v>
      </c>
      <c r="R90" s="54">
        <f>'2025'!S92</f>
        <v>0</v>
      </c>
      <c r="S90" s="28"/>
      <c r="T90" s="28"/>
    </row>
    <row r="91" spans="1:20" ht="30.75" customHeight="1">
      <c r="A91" s="16" t="s">
        <v>21</v>
      </c>
      <c r="B91" s="16" t="s">
        <v>262</v>
      </c>
      <c r="C91" s="24" t="s">
        <v>211</v>
      </c>
      <c r="D91" s="137">
        <v>8030.8773899999997</v>
      </c>
      <c r="E91" s="133">
        <v>8288.5136258636649</v>
      </c>
      <c r="F91" s="133">
        <v>2177.5108200000004</v>
      </c>
      <c r="G91" s="174">
        <v>2292.9188934600002</v>
      </c>
      <c r="H91" s="133">
        <v>1654.463</v>
      </c>
      <c r="I91" s="133">
        <v>996.31700000000001</v>
      </c>
      <c r="J91" s="138">
        <v>433.56</v>
      </c>
      <c r="K91" s="133">
        <v>1534.29</v>
      </c>
      <c r="L91" s="132">
        <f t="shared" si="58"/>
        <v>4618.6299999999992</v>
      </c>
      <c r="M91" s="25">
        <f t="shared" si="62"/>
        <v>9684178.4155019093</v>
      </c>
      <c r="N91" s="25">
        <f t="shared" si="61"/>
        <v>5831808.6209226893</v>
      </c>
      <c r="O91" s="25">
        <f>(E91-G91)*J91</f>
        <v>2599450.0521809328</v>
      </c>
      <c r="P91" s="25">
        <f>(E91-G91)*K91</f>
        <v>9198981.0419796184</v>
      </c>
      <c r="Q91" s="26">
        <f t="shared" si="60"/>
        <v>27314418.130585149</v>
      </c>
      <c r="R91" s="54">
        <f>'2025'!S93</f>
        <v>0</v>
      </c>
      <c r="S91" s="28"/>
      <c r="T91" s="28"/>
    </row>
    <row r="92" spans="1:20" ht="30.75" customHeight="1">
      <c r="A92" s="16" t="s">
        <v>21</v>
      </c>
      <c r="B92" s="16" t="s">
        <v>146</v>
      </c>
      <c r="C92" s="24" t="s">
        <v>212</v>
      </c>
      <c r="D92" s="137">
        <v>9799.2764328000012</v>
      </c>
      <c r="E92" s="133">
        <v>10716.893178927348</v>
      </c>
      <c r="F92" s="133">
        <v>2177.5108200000004</v>
      </c>
      <c r="G92" s="174">
        <v>2292.9188934600002</v>
      </c>
      <c r="H92" s="133">
        <v>51.397999999999996</v>
      </c>
      <c r="I92" s="133">
        <v>36.771000000000001</v>
      </c>
      <c r="J92" s="138">
        <v>13.88</v>
      </c>
      <c r="K92" s="133">
        <v>47.27</v>
      </c>
      <c r="L92" s="132">
        <f t="shared" si="58"/>
        <v>149.31899999999999</v>
      </c>
      <c r="M92" s="25">
        <f t="shared" si="62"/>
        <v>391743.50896669441</v>
      </c>
      <c r="N92" s="25">
        <f t="shared" si="61"/>
        <v>280259.94334826886</v>
      </c>
      <c r="O92" s="25">
        <f>(E92-G92)*J92</f>
        <v>116924.76308228679</v>
      </c>
      <c r="P92" s="25">
        <f>(E92-G92)*K92</f>
        <v>398201.26447404153</v>
      </c>
      <c r="Q92" s="26">
        <f t="shared" si="60"/>
        <v>1187129.4798712917</v>
      </c>
      <c r="R92" s="54">
        <f>'2025'!S94</f>
        <v>0</v>
      </c>
      <c r="S92" s="28"/>
      <c r="T92" s="28"/>
    </row>
    <row r="93" spans="1:20" ht="30.75" customHeight="1">
      <c r="A93" s="16" t="s">
        <v>21</v>
      </c>
      <c r="B93" s="16" t="s">
        <v>146</v>
      </c>
      <c r="C93" s="24" t="s">
        <v>13</v>
      </c>
      <c r="D93" s="137">
        <v>99.035730000000001</v>
      </c>
      <c r="E93" s="133">
        <v>102.33502920000001</v>
      </c>
      <c r="F93" s="133">
        <v>85.639949999999999</v>
      </c>
      <c r="G93" s="174">
        <v>89.065548000000007</v>
      </c>
      <c r="H93" s="133">
        <v>800.351</v>
      </c>
      <c r="I93" s="133">
        <v>573.88499999999999</v>
      </c>
      <c r="J93" s="138">
        <v>250.15</v>
      </c>
      <c r="K93" s="133">
        <v>675.47</v>
      </c>
      <c r="L93" s="132">
        <f t="shared" si="58"/>
        <v>2299.8559999999998</v>
      </c>
      <c r="M93" s="25">
        <f t="shared" si="62"/>
        <v>10721.325918780001</v>
      </c>
      <c r="N93" s="25">
        <f t="shared" si="61"/>
        <v>7687.6372053000014</v>
      </c>
      <c r="O93" s="25">
        <f>(E93-G93)*J93</f>
        <v>3319.3607221800003</v>
      </c>
      <c r="P93" s="25">
        <f>(E93-G93)*K93</f>
        <v>8963.1364661640018</v>
      </c>
      <c r="Q93" s="26">
        <f t="shared" si="60"/>
        <v>30691.460312424002</v>
      </c>
      <c r="R93" s="54">
        <f>'2025'!S95</f>
        <v>0</v>
      </c>
      <c r="S93" s="28"/>
      <c r="T93" s="55"/>
    </row>
    <row r="94" spans="1:20" ht="30.75" customHeight="1">
      <c r="A94" s="49" t="s">
        <v>145</v>
      </c>
      <c r="B94" s="49"/>
      <c r="C94" s="49" t="s">
        <v>236</v>
      </c>
      <c r="D94" s="171"/>
      <c r="E94" s="172"/>
      <c r="F94" s="172"/>
      <c r="G94" s="173"/>
      <c r="H94" s="135">
        <f>SUM(H95:H98)</f>
        <v>13249.376999999999</v>
      </c>
      <c r="I94" s="139">
        <f t="shared" ref="I94:K94" si="71">SUM(I95:I98)</f>
        <v>8428.7329999999984</v>
      </c>
      <c r="J94" s="131">
        <f t="shared" si="71"/>
        <v>2060.1469999999999</v>
      </c>
      <c r="K94" s="136">
        <f t="shared" si="71"/>
        <v>12128.328000000001</v>
      </c>
      <c r="L94" s="132">
        <f t="shared" si="58"/>
        <v>35866.584999999999</v>
      </c>
      <c r="M94" s="53">
        <f t="shared" ref="M94:N94" si="72">SUM(M95:M98)</f>
        <v>60650356.285521574</v>
      </c>
      <c r="N94" s="53">
        <f t="shared" si="72"/>
        <v>38194588.417667136</v>
      </c>
      <c r="O94" s="53">
        <f>SUM(O95:O98)</f>
        <v>9092716.2658773325</v>
      </c>
      <c r="P94" s="53">
        <f>SUM(P95:P98)</f>
        <v>54171669.506914638</v>
      </c>
      <c r="Q94" s="26">
        <f t="shared" si="60"/>
        <v>162109330.4759807</v>
      </c>
      <c r="R94" s="54">
        <f>'2025'!S96</f>
        <v>14868859.09045014</v>
      </c>
      <c r="S94" s="28">
        <f>P94/3</f>
        <v>18057223.168971546</v>
      </c>
      <c r="T94" s="55">
        <f t="shared" si="65"/>
        <v>158920966.3974593</v>
      </c>
    </row>
    <row r="95" spans="1:20" ht="30.75" customHeight="1">
      <c r="A95" s="16" t="s">
        <v>24</v>
      </c>
      <c r="B95" s="16" t="s">
        <v>91</v>
      </c>
      <c r="C95" s="24" t="s">
        <v>211</v>
      </c>
      <c r="D95" s="137">
        <v>6493.7034708284664</v>
      </c>
      <c r="E95" s="133">
        <v>6493.7034708284655</v>
      </c>
      <c r="F95" s="133">
        <v>2477.0793699999999</v>
      </c>
      <c r="G95" s="174">
        <v>2576.1625448</v>
      </c>
      <c r="H95" s="133">
        <v>8081.0010000000002</v>
      </c>
      <c r="I95" s="133">
        <v>5032.5859999999993</v>
      </c>
      <c r="J95" s="133">
        <v>620.55600000000004</v>
      </c>
      <c r="K95" s="138">
        <v>7566.5879999999997</v>
      </c>
      <c r="L95" s="132">
        <f t="shared" si="58"/>
        <v>21300.731</v>
      </c>
      <c r="M95" s="25">
        <f t="shared" si="62"/>
        <v>32458343.375418939</v>
      </c>
      <c r="N95" s="25">
        <f t="shared" si="61"/>
        <v>20214006.217091925</v>
      </c>
      <c r="O95" s="25">
        <f>(E95-G95)*J95</f>
        <v>2431053.5268925205</v>
      </c>
      <c r="P95" s="25">
        <f>(E95-G95)*K95</f>
        <v>29642418.160395872</v>
      </c>
      <c r="Q95" s="26">
        <f t="shared" si="60"/>
        <v>84745821.279799253</v>
      </c>
      <c r="R95" s="54">
        <f>'2025'!S97</f>
        <v>0</v>
      </c>
      <c r="S95" s="28"/>
      <c r="T95" s="55"/>
    </row>
    <row r="96" spans="1:20" ht="30.75" customHeight="1">
      <c r="A96" s="16" t="s">
        <v>24</v>
      </c>
      <c r="B96" s="16" t="s">
        <v>91</v>
      </c>
      <c r="C96" s="24" t="s">
        <v>212</v>
      </c>
      <c r="D96" s="137">
        <v>6493.7034708284664</v>
      </c>
      <c r="E96" s="133">
        <v>6493.7034708284655</v>
      </c>
      <c r="F96" s="133">
        <v>2477.0793699999999</v>
      </c>
      <c r="G96" s="174">
        <v>2576.1625448</v>
      </c>
      <c r="H96" s="133">
        <v>947.69399999999996</v>
      </c>
      <c r="I96" s="133">
        <v>931.89099999999996</v>
      </c>
      <c r="J96" s="138">
        <v>859.23299999999995</v>
      </c>
      <c r="K96" s="133">
        <v>780.66300000000001</v>
      </c>
      <c r="L96" s="132">
        <f t="shared" si="58"/>
        <v>3519.4810000000002</v>
      </c>
      <c r="M96" s="25">
        <f t="shared" si="62"/>
        <v>3806530.5606105323</v>
      </c>
      <c r="N96" s="25">
        <f t="shared" si="61"/>
        <v>3743055.8499451401</v>
      </c>
      <c r="O96" s="25">
        <f>(E96-G96)*J96</f>
        <v>3366080.4424942164</v>
      </c>
      <c r="P96" s="25">
        <f>(E96-G96)*K96</f>
        <v>3058279.25193616</v>
      </c>
      <c r="Q96" s="26">
        <f t="shared" si="60"/>
        <v>13973946.104986049</v>
      </c>
      <c r="R96" s="54">
        <f>'2025'!S98</f>
        <v>0</v>
      </c>
      <c r="S96" s="28"/>
      <c r="T96" s="55"/>
    </row>
    <row r="97" spans="1:20" ht="30.75" customHeight="1">
      <c r="A97" s="16" t="s">
        <v>24</v>
      </c>
      <c r="B97" s="16" t="s">
        <v>144</v>
      </c>
      <c r="C97" s="24" t="s">
        <v>211</v>
      </c>
      <c r="D97" s="137">
        <v>8254.6959612267492</v>
      </c>
      <c r="E97" s="133">
        <v>8254.6959612267492</v>
      </c>
      <c r="F97" s="133">
        <v>2477.0793699999999</v>
      </c>
      <c r="G97" s="174">
        <v>2576.1625448</v>
      </c>
      <c r="H97" s="133">
        <v>4153.6489999999994</v>
      </c>
      <c r="I97" s="133">
        <v>2407.4349999999999</v>
      </c>
      <c r="J97" s="138">
        <v>524.37900000000002</v>
      </c>
      <c r="K97" s="133">
        <v>3720.1190000000001</v>
      </c>
      <c r="L97" s="132">
        <f t="shared" si="58"/>
        <v>10805.581999999999</v>
      </c>
      <c r="M97" s="25">
        <f t="shared" si="62"/>
        <v>23998191.376532394</v>
      </c>
      <c r="N97" s="25">
        <f t="shared" si="61"/>
        <v>13909236.39829997</v>
      </c>
      <c r="O97" s="25">
        <f>(E97-G97)*J97</f>
        <v>2977703.6743724425</v>
      </c>
      <c r="P97" s="25">
        <f>(E97-G97)*K97</f>
        <v>21124820.054584064</v>
      </c>
      <c r="Q97" s="26">
        <f t="shared" si="60"/>
        <v>62009951.503788874</v>
      </c>
      <c r="R97" s="54">
        <f>'2025'!S99</f>
        <v>0</v>
      </c>
      <c r="S97" s="28"/>
      <c r="T97" s="55"/>
    </row>
    <row r="98" spans="1:20" ht="30.75" customHeight="1">
      <c r="A98" s="16" t="s">
        <v>24</v>
      </c>
      <c r="B98" s="16" t="s">
        <v>260</v>
      </c>
      <c r="C98" s="24" t="s">
        <v>212</v>
      </c>
      <c r="D98" s="137">
        <v>8254.6959612267492</v>
      </c>
      <c r="E98" s="133">
        <v>8254.6959612267492</v>
      </c>
      <c r="F98" s="133">
        <v>2477.0793699999999</v>
      </c>
      <c r="G98" s="174">
        <v>2576.1625448</v>
      </c>
      <c r="H98" s="133">
        <v>67.033000000000001</v>
      </c>
      <c r="I98" s="133">
        <v>56.820999999999998</v>
      </c>
      <c r="J98" s="138">
        <v>55.978999999999999</v>
      </c>
      <c r="K98" s="133">
        <v>60.957999999999998</v>
      </c>
      <c r="L98" s="132">
        <f t="shared" si="58"/>
        <v>240.791</v>
      </c>
      <c r="M98" s="25">
        <f t="shared" si="62"/>
        <v>387290.97295970272</v>
      </c>
      <c r="N98" s="25">
        <f t="shared" si="61"/>
        <v>328289.95233009511</v>
      </c>
      <c r="O98" s="25">
        <f>(E98-G98)*J98</f>
        <v>317878.62211815303</v>
      </c>
      <c r="P98" s="25">
        <f>(E98-G98)*K98</f>
        <v>346152.03999854182</v>
      </c>
      <c r="Q98" s="26">
        <f t="shared" si="60"/>
        <v>1379611.5874064928</v>
      </c>
      <c r="R98" s="54">
        <f>'2025'!S100</f>
        <v>0</v>
      </c>
      <c r="S98" s="28"/>
      <c r="T98" s="55"/>
    </row>
    <row r="99" spans="1:20" ht="30.75" customHeight="1">
      <c r="A99" s="49" t="s">
        <v>141</v>
      </c>
      <c r="B99" s="49"/>
      <c r="C99" s="49" t="s">
        <v>236</v>
      </c>
      <c r="D99" s="171"/>
      <c r="E99" s="172"/>
      <c r="F99" s="172"/>
      <c r="G99" s="173"/>
      <c r="H99" s="131">
        <f t="shared" ref="H99:K99" si="73">SUM(H100)</f>
        <v>7539.3590000000004</v>
      </c>
      <c r="I99" s="131">
        <f t="shared" si="73"/>
        <v>4797.866</v>
      </c>
      <c r="J99" s="139">
        <f t="shared" si="73"/>
        <v>1614.9169999999999</v>
      </c>
      <c r="K99" s="131">
        <f t="shared" si="73"/>
        <v>7397.6970000000001</v>
      </c>
      <c r="L99" s="132">
        <f t="shared" si="58"/>
        <v>21349.839</v>
      </c>
      <c r="M99" s="53">
        <f t="shared" ref="M99:N99" si="74">SUM(M100)</f>
        <v>30461299.460179579</v>
      </c>
      <c r="N99" s="53">
        <f t="shared" si="74"/>
        <v>19384835.36807492</v>
      </c>
      <c r="O99" s="53">
        <f>SUM(O100)</f>
        <v>6699991.0537313763</v>
      </c>
      <c r="P99" s="53">
        <f>SUM(P100)</f>
        <v>30691672.524479862</v>
      </c>
      <c r="Q99" s="26">
        <f t="shared" si="60"/>
        <v>87237798.406465739</v>
      </c>
      <c r="R99" s="54">
        <f>'2025'!S101</f>
        <v>8218317.8463712186</v>
      </c>
      <c r="S99" s="28">
        <f>P99/3</f>
        <v>10230557.508159954</v>
      </c>
      <c r="T99" s="55">
        <f t="shared" si="65"/>
        <v>85225558.744677007</v>
      </c>
    </row>
    <row r="100" spans="1:20" ht="52.5" customHeight="1">
      <c r="A100" s="16" t="s">
        <v>46</v>
      </c>
      <c r="B100" s="16" t="s">
        <v>140</v>
      </c>
      <c r="C100" s="24" t="s">
        <v>211</v>
      </c>
      <c r="D100" s="137">
        <v>6560.98362</v>
      </c>
      <c r="E100" s="133">
        <v>6770.3216924670296</v>
      </c>
      <c r="F100" s="133">
        <v>2520.6800000000003</v>
      </c>
      <c r="G100" s="174">
        <v>2621.5072000000005</v>
      </c>
      <c r="H100" s="133">
        <v>7539.3590000000004</v>
      </c>
      <c r="I100" s="133">
        <v>4797.866</v>
      </c>
      <c r="J100" s="138">
        <v>1614.9169999999999</v>
      </c>
      <c r="K100" s="133">
        <v>7397.6970000000001</v>
      </c>
      <c r="L100" s="132">
        <f t="shared" si="58"/>
        <v>21349.839</v>
      </c>
      <c r="M100" s="25">
        <f t="shared" si="62"/>
        <v>30461299.460179579</v>
      </c>
      <c r="N100" s="25">
        <f t="shared" si="61"/>
        <v>19384835.36807492</v>
      </c>
      <c r="O100" s="25">
        <f>(E100-G100)*J100</f>
        <v>6699991.0537313763</v>
      </c>
      <c r="P100" s="25">
        <f>(E100-G100)*K100</f>
        <v>30691672.524479862</v>
      </c>
      <c r="Q100" s="26">
        <f t="shared" si="60"/>
        <v>87237798.406465739</v>
      </c>
      <c r="R100" s="54">
        <f>'2025'!S102</f>
        <v>0</v>
      </c>
      <c r="S100" s="28"/>
      <c r="T100" s="55"/>
    </row>
    <row r="101" spans="1:20" ht="30.75" customHeight="1">
      <c r="A101" s="49" t="s">
        <v>139</v>
      </c>
      <c r="B101" s="49"/>
      <c r="C101" s="49" t="s">
        <v>236</v>
      </c>
      <c r="D101" s="171"/>
      <c r="E101" s="172"/>
      <c r="F101" s="172"/>
      <c r="G101" s="173"/>
      <c r="H101" s="131">
        <f t="shared" ref="H101:K101" si="75">SUM(H102)</f>
        <v>319.09000000000003</v>
      </c>
      <c r="I101" s="131">
        <f t="shared" si="75"/>
        <v>135.75900000000001</v>
      </c>
      <c r="J101" s="139">
        <f t="shared" si="75"/>
        <v>8.9440000000000008</v>
      </c>
      <c r="K101" s="131">
        <f t="shared" si="75"/>
        <v>223.37799999999999</v>
      </c>
      <c r="L101" s="132">
        <f t="shared" si="58"/>
        <v>687.17100000000005</v>
      </c>
      <c r="M101" s="53">
        <f t="shared" ref="M101:N101" si="76">SUM(M102)</f>
        <v>338503.40688189992</v>
      </c>
      <c r="N101" s="53">
        <f t="shared" si="76"/>
        <v>144018.56534168997</v>
      </c>
      <c r="O101" s="53">
        <f>SUM(O102)</f>
        <v>9474.8687550369905</v>
      </c>
      <c r="P101" s="53">
        <f>SUM(P102)</f>
        <v>236636.54212462573</v>
      </c>
      <c r="Q101" s="26">
        <f t="shared" si="60"/>
        <v>728633.38310325262</v>
      </c>
      <c r="R101" s="54">
        <f>'2025'!S103</f>
        <v>54511.261589371839</v>
      </c>
      <c r="S101" s="28">
        <f>P101/3</f>
        <v>78878.847374875244</v>
      </c>
      <c r="T101" s="55">
        <f t="shared" si="65"/>
        <v>704265.79731774924</v>
      </c>
    </row>
    <row r="102" spans="1:20" ht="30.75" customHeight="1">
      <c r="A102" s="16" t="s">
        <v>62</v>
      </c>
      <c r="B102" s="16" t="s">
        <v>138</v>
      </c>
      <c r="C102" s="24" t="s">
        <v>211</v>
      </c>
      <c r="D102" s="137">
        <v>3706.5789299999997</v>
      </c>
      <c r="E102" s="133">
        <v>3810.9233163810591</v>
      </c>
      <c r="F102" s="133">
        <v>2645.73902</v>
      </c>
      <c r="G102" s="174">
        <v>2751.5685808000003</v>
      </c>
      <c r="H102" s="133">
        <v>319.09000000000003</v>
      </c>
      <c r="I102" s="133">
        <v>135.75900000000001</v>
      </c>
      <c r="J102" s="138">
        <v>8.9440000000000008</v>
      </c>
      <c r="K102" s="133">
        <v>223.37799999999999</v>
      </c>
      <c r="L102" s="132">
        <f t="shared" si="58"/>
        <v>687.17100000000005</v>
      </c>
      <c r="M102" s="25">
        <f t="shared" si="62"/>
        <v>338503.40688189992</v>
      </c>
      <c r="N102" s="25">
        <f t="shared" si="61"/>
        <v>144018.56534168997</v>
      </c>
      <c r="O102" s="25">
        <f>(E102-G102)*J102</f>
        <v>9474.8687550369905</v>
      </c>
      <c r="P102" s="25">
        <f>(E102-G102)*K102</f>
        <v>236636.54212462573</v>
      </c>
      <c r="Q102" s="26">
        <f t="shared" si="60"/>
        <v>728633.38310325262</v>
      </c>
      <c r="R102" s="54">
        <f>'2025'!S104</f>
        <v>0</v>
      </c>
      <c r="S102" s="28"/>
      <c r="T102" s="55"/>
    </row>
    <row r="103" spans="1:20" ht="30.75" customHeight="1">
      <c r="A103" s="49" t="s">
        <v>137</v>
      </c>
      <c r="B103" s="49"/>
      <c r="C103" s="49" t="s">
        <v>236</v>
      </c>
      <c r="D103" s="171"/>
      <c r="E103" s="172"/>
      <c r="F103" s="172"/>
      <c r="G103" s="173"/>
      <c r="H103" s="131">
        <f t="shared" ref="H103:K103" si="77">SUM(H104)</f>
        <v>1374.5709999999999</v>
      </c>
      <c r="I103" s="131">
        <f t="shared" si="77"/>
        <v>461.85599999999999</v>
      </c>
      <c r="J103" s="139">
        <f t="shared" si="77"/>
        <v>361.60599999999999</v>
      </c>
      <c r="K103" s="131">
        <f t="shared" si="77"/>
        <v>1343.5740000000001</v>
      </c>
      <c r="L103" s="132">
        <f t="shared" si="58"/>
        <v>3541.607</v>
      </c>
      <c r="M103" s="53">
        <f t="shared" ref="M103:P103" si="78">SUM(M104)</f>
        <v>16425152.497559786</v>
      </c>
      <c r="N103" s="53">
        <f t="shared" si="78"/>
        <v>5518852.959878372</v>
      </c>
      <c r="O103" s="53">
        <f t="shared" si="78"/>
        <v>4730059.4976551915</v>
      </c>
      <c r="P103" s="53">
        <f t="shared" si="78"/>
        <v>17574888.025924839</v>
      </c>
      <c r="Q103" s="26">
        <f t="shared" si="60"/>
        <v>44248952.981018186</v>
      </c>
      <c r="R103" s="54">
        <f>'2025'!S105</f>
        <v>4750481.6960756211</v>
      </c>
      <c r="S103" s="28">
        <f>P103/3</f>
        <v>5858296.0086416127</v>
      </c>
      <c r="T103" s="55">
        <f t="shared" si="65"/>
        <v>43141138.668452188</v>
      </c>
    </row>
    <row r="104" spans="1:20" ht="30.75" customHeight="1">
      <c r="A104" s="16" t="s">
        <v>79</v>
      </c>
      <c r="B104" s="16" t="s">
        <v>264</v>
      </c>
      <c r="C104" s="24" t="s">
        <v>211</v>
      </c>
      <c r="D104" s="137">
        <v>13799.293632384059</v>
      </c>
      <c r="E104" s="133">
        <v>15004.699705356636</v>
      </c>
      <c r="F104" s="133">
        <v>1850</v>
      </c>
      <c r="G104" s="174">
        <v>1924</v>
      </c>
      <c r="H104" s="133">
        <v>1374.5709999999999</v>
      </c>
      <c r="I104" s="133">
        <v>461.85599999999999</v>
      </c>
      <c r="J104" s="138">
        <v>361.60599999999999</v>
      </c>
      <c r="K104" s="133">
        <v>1343.5740000000001</v>
      </c>
      <c r="L104" s="132">
        <f t="shared" si="58"/>
        <v>3541.607</v>
      </c>
      <c r="M104" s="25">
        <f t="shared" si="62"/>
        <v>16425152.497559786</v>
      </c>
      <c r="N104" s="25">
        <f t="shared" si="61"/>
        <v>5518852.959878372</v>
      </c>
      <c r="O104" s="25">
        <f>(E104-G104)*J104</f>
        <v>4730059.4976551915</v>
      </c>
      <c r="P104" s="25">
        <f>(E104-G104)*K104</f>
        <v>17574888.025924839</v>
      </c>
      <c r="Q104" s="26">
        <f t="shared" si="60"/>
        <v>44248952.981018186</v>
      </c>
      <c r="R104" s="54">
        <f>'2025'!S106</f>
        <v>0</v>
      </c>
      <c r="S104" s="28"/>
      <c r="T104" s="55"/>
    </row>
    <row r="105" spans="1:20" ht="30.75" customHeight="1">
      <c r="A105" s="49" t="s">
        <v>136</v>
      </c>
      <c r="B105" s="49"/>
      <c r="C105" s="49" t="s">
        <v>236</v>
      </c>
      <c r="D105" s="171"/>
      <c r="E105" s="172"/>
      <c r="F105" s="172"/>
      <c r="G105" s="173"/>
      <c r="H105" s="131">
        <f t="shared" ref="H105:K105" si="79">SUM(H106:H107)</f>
        <v>6507.7080000000005</v>
      </c>
      <c r="I105" s="131">
        <f t="shared" si="79"/>
        <v>3076.5660000000003</v>
      </c>
      <c r="J105" s="139">
        <f t="shared" si="79"/>
        <v>1016.2</v>
      </c>
      <c r="K105" s="131">
        <f t="shared" si="79"/>
        <v>5776.61</v>
      </c>
      <c r="L105" s="132">
        <f t="shared" si="58"/>
        <v>16377.084000000003</v>
      </c>
      <c r="M105" s="53">
        <f t="shared" ref="M105:P105" si="80">SUM(M106:M107)</f>
        <v>24686577.383927394</v>
      </c>
      <c r="N105" s="53">
        <f t="shared" si="80"/>
        <v>11670757.912887296</v>
      </c>
      <c r="O105" s="53">
        <f t="shared" si="80"/>
        <v>3955585.9650542731</v>
      </c>
      <c r="P105" s="53">
        <f t="shared" si="80"/>
        <v>22485610.550671291</v>
      </c>
      <c r="Q105" s="26">
        <f t="shared" si="60"/>
        <v>62798531.812540248</v>
      </c>
      <c r="R105" s="54">
        <f>'2025'!S107</f>
        <v>5945606.0105540454</v>
      </c>
      <c r="S105" s="28">
        <f>P105/3</f>
        <v>7495203.5168904299</v>
      </c>
      <c r="T105" s="55">
        <f t="shared" si="65"/>
        <v>61248934.306203865</v>
      </c>
    </row>
    <row r="106" spans="1:20" ht="30.75" customHeight="1">
      <c r="A106" s="16" t="s">
        <v>62</v>
      </c>
      <c r="B106" s="16" t="s">
        <v>61</v>
      </c>
      <c r="C106" s="24" t="s">
        <v>211</v>
      </c>
      <c r="D106" s="137">
        <v>6647.0365499999989</v>
      </c>
      <c r="E106" s="133">
        <v>6860.2710272134163</v>
      </c>
      <c r="F106" s="133">
        <v>2853.6000000000004</v>
      </c>
      <c r="G106" s="174">
        <v>2967.7440000000006</v>
      </c>
      <c r="H106" s="133">
        <v>6343.9070000000002</v>
      </c>
      <c r="I106" s="133">
        <v>2971.3710000000001</v>
      </c>
      <c r="J106" s="138">
        <v>950.21</v>
      </c>
      <c r="K106" s="133">
        <v>5653.95</v>
      </c>
      <c r="L106" s="132">
        <f t="shared" si="58"/>
        <v>15919.438000000002</v>
      </c>
      <c r="M106" s="25">
        <f t="shared" si="62"/>
        <v>24065208.683600843</v>
      </c>
      <c r="N106" s="25">
        <f t="shared" si="61"/>
        <v>11271707.355010046</v>
      </c>
      <c r="O106" s="25">
        <f>(E106-G106)*J106</f>
        <v>3698718.10652846</v>
      </c>
      <c r="P106" s="25">
        <f>(E106-G106)*K106</f>
        <v>22008153.185513292</v>
      </c>
      <c r="Q106" s="26">
        <f t="shared" si="60"/>
        <v>61043787.330652639</v>
      </c>
      <c r="R106" s="54">
        <f>'2025'!S108</f>
        <v>0</v>
      </c>
      <c r="S106" s="28"/>
      <c r="T106" s="55"/>
    </row>
    <row r="107" spans="1:20" ht="30.75" customHeight="1">
      <c r="A107" s="16" t="s">
        <v>62</v>
      </c>
      <c r="B107" s="16" t="s">
        <v>61</v>
      </c>
      <c r="C107" s="24" t="s">
        <v>212</v>
      </c>
      <c r="D107" s="137">
        <v>6647.0365499999989</v>
      </c>
      <c r="E107" s="133">
        <v>6860.2710272134163</v>
      </c>
      <c r="F107" s="133">
        <v>2853.6000000000004</v>
      </c>
      <c r="G107" s="174">
        <v>2967.7440000000006</v>
      </c>
      <c r="H107" s="133">
        <v>163.80099999999999</v>
      </c>
      <c r="I107" s="133">
        <v>105.19499999999999</v>
      </c>
      <c r="J107" s="138">
        <v>65.989999999999995</v>
      </c>
      <c r="K107" s="133">
        <v>122.66</v>
      </c>
      <c r="L107" s="132">
        <f t="shared" si="58"/>
        <v>457.64599999999996</v>
      </c>
      <c r="M107" s="25">
        <f t="shared" si="62"/>
        <v>621368.7003265497</v>
      </c>
      <c r="N107" s="25">
        <f t="shared" si="61"/>
        <v>399050.55787724984</v>
      </c>
      <c r="O107" s="25">
        <f>(E107-G107)*J107</f>
        <v>256867.8585258133</v>
      </c>
      <c r="P107" s="25">
        <f>(E107-G107)*K107</f>
        <v>477457.36515799758</v>
      </c>
      <c r="Q107" s="26">
        <f t="shared" si="60"/>
        <v>1754744.4818876106</v>
      </c>
      <c r="R107" s="54">
        <f>'2025'!S109</f>
        <v>0</v>
      </c>
      <c r="S107" s="28"/>
      <c r="T107" s="55"/>
    </row>
    <row r="108" spans="1:20" ht="30.75" customHeight="1">
      <c r="A108" s="49" t="s">
        <v>238</v>
      </c>
      <c r="B108" s="49"/>
      <c r="C108" s="49" t="s">
        <v>236</v>
      </c>
      <c r="D108" s="210"/>
      <c r="E108" s="211"/>
      <c r="F108" s="211"/>
      <c r="G108" s="212"/>
      <c r="H108" s="135">
        <f t="shared" ref="H108:K108" si="81">SUM(H109:H110)</f>
        <v>998.83100000000002</v>
      </c>
      <c r="I108" s="139">
        <f t="shared" si="81"/>
        <v>661.86500000000001</v>
      </c>
      <c r="J108" s="136">
        <f t="shared" si="81"/>
        <v>348.05700000000002</v>
      </c>
      <c r="K108" s="131">
        <f t="shared" si="81"/>
        <v>1052.4769999999999</v>
      </c>
      <c r="L108" s="132">
        <f t="shared" si="58"/>
        <v>3061.2299999999996</v>
      </c>
      <c r="M108" s="53">
        <f t="shared" ref="M108:P108" si="82">SUM(M109:M110)</f>
        <v>6608302.0879037883</v>
      </c>
      <c r="N108" s="53">
        <f t="shared" si="82"/>
        <v>4377761.2233432429</v>
      </c>
      <c r="O108" s="53">
        <f t="shared" si="82"/>
        <v>2319413.9624208617</v>
      </c>
      <c r="P108" s="53">
        <f t="shared" si="82"/>
        <v>7011678.1646998199</v>
      </c>
      <c r="Q108" s="26">
        <f t="shared" si="60"/>
        <v>20317155.438367713</v>
      </c>
      <c r="R108" s="54">
        <f>'2025'!S110</f>
        <v>1925223.7953380526</v>
      </c>
      <c r="S108" s="28">
        <f>P108/3</f>
        <v>2337226.0548999398</v>
      </c>
      <c r="T108" s="55">
        <f t="shared" si="65"/>
        <v>19905153.178805828</v>
      </c>
    </row>
    <row r="109" spans="1:20" ht="30.75" customHeight="1">
      <c r="A109" s="16" t="s">
        <v>46</v>
      </c>
      <c r="B109" s="16" t="s">
        <v>96</v>
      </c>
      <c r="C109" s="24" t="s">
        <v>211</v>
      </c>
      <c r="D109" s="137">
        <v>8898.729787419581</v>
      </c>
      <c r="E109" s="133">
        <v>8898.729787419581</v>
      </c>
      <c r="F109" s="133">
        <v>2520.6800000000003</v>
      </c>
      <c r="G109" s="174">
        <v>2654.2760400000002</v>
      </c>
      <c r="H109" s="138">
        <v>547.57799999999997</v>
      </c>
      <c r="I109" s="138">
        <v>365.05200000000002</v>
      </c>
      <c r="J109" s="141">
        <v>171.08699999999999</v>
      </c>
      <c r="K109" s="133">
        <v>519.66399999999999</v>
      </c>
      <c r="L109" s="132">
        <f t="shared" si="58"/>
        <v>1603.3810000000001</v>
      </c>
      <c r="M109" s="25">
        <f t="shared" si="62"/>
        <v>3492479.746495639</v>
      </c>
      <c r="N109" s="25">
        <f t="shared" si="61"/>
        <v>2328319.8309970931</v>
      </c>
      <c r="O109" s="25">
        <f>(E109-G109)*J109</f>
        <v>1068344.8582847738</v>
      </c>
      <c r="P109" s="25">
        <f>(E109-G109)*K109</f>
        <v>3245017.8121990487</v>
      </c>
      <c r="Q109" s="26">
        <f t="shared" si="60"/>
        <v>10134162.247976555</v>
      </c>
      <c r="R109" s="54">
        <f>'2025'!S111</f>
        <v>0</v>
      </c>
      <c r="S109" s="28"/>
      <c r="T109" s="55"/>
    </row>
    <row r="110" spans="1:20" ht="30.75" customHeight="1">
      <c r="A110" s="16" t="s">
        <v>46</v>
      </c>
      <c r="B110" s="16" t="s">
        <v>95</v>
      </c>
      <c r="C110" s="24" t="s">
        <v>211</v>
      </c>
      <c r="D110" s="137">
        <v>9594.3415499999992</v>
      </c>
      <c r="E110" s="133">
        <v>9901.4476839038707</v>
      </c>
      <c r="F110" s="133">
        <v>2689.518</v>
      </c>
      <c r="G110" s="174">
        <v>2832.0624539999999</v>
      </c>
      <c r="H110" s="138">
        <v>451.25300000000004</v>
      </c>
      <c r="I110" s="138">
        <v>296.81299999999999</v>
      </c>
      <c r="J110" s="141">
        <v>176.97</v>
      </c>
      <c r="K110" s="133">
        <v>532.81299999999999</v>
      </c>
      <c r="L110" s="132">
        <f t="shared" si="58"/>
        <v>1457.8490000000002</v>
      </c>
      <c r="M110" s="25">
        <f t="shared" si="62"/>
        <v>3115822.3414081498</v>
      </c>
      <c r="N110" s="25">
        <f t="shared" si="61"/>
        <v>2049441.3923461498</v>
      </c>
      <c r="O110" s="25">
        <f>(E110-G110)*J110</f>
        <v>1251069.1041360879</v>
      </c>
      <c r="P110" s="25">
        <f>(E110-G110)*K110</f>
        <v>3766660.3525007712</v>
      </c>
      <c r="Q110" s="26">
        <f t="shared" si="60"/>
        <v>10182993.190391159</v>
      </c>
      <c r="R110" s="54">
        <f>'2025'!S112</f>
        <v>0</v>
      </c>
      <c r="S110" s="28"/>
      <c r="T110" s="55"/>
    </row>
    <row r="111" spans="1:20" ht="30.75" customHeight="1">
      <c r="A111" s="49" t="s">
        <v>134</v>
      </c>
      <c r="B111" s="49"/>
      <c r="C111" s="49" t="s">
        <v>236</v>
      </c>
      <c r="D111" s="216"/>
      <c r="E111" s="217"/>
      <c r="F111" s="217"/>
      <c r="G111" s="218"/>
      <c r="H111" s="135">
        <f t="shared" ref="H111:K111" si="83">SUM(H112:H116)</f>
        <v>10752.127000000002</v>
      </c>
      <c r="I111" s="139">
        <f t="shared" si="83"/>
        <v>6980.277</v>
      </c>
      <c r="J111" s="136">
        <f t="shared" si="83"/>
        <v>2535.8999999999996</v>
      </c>
      <c r="K111" s="131">
        <f t="shared" si="83"/>
        <v>8804.0800000000017</v>
      </c>
      <c r="L111" s="132">
        <f t="shared" si="58"/>
        <v>29072.384000000005</v>
      </c>
      <c r="M111" s="53">
        <f t="shared" ref="M111:P111" si="84">SUM(M112:M116)</f>
        <v>12414123.631924069</v>
      </c>
      <c r="N111" s="53">
        <f t="shared" si="84"/>
        <v>7965454.303862677</v>
      </c>
      <c r="O111" s="53">
        <f t="shared" si="84"/>
        <v>2942345.6743309894</v>
      </c>
      <c r="P111" s="53">
        <f t="shared" si="84"/>
        <v>10436134.66624493</v>
      </c>
      <c r="Q111" s="26">
        <f t="shared" si="60"/>
        <v>33758058.276362665</v>
      </c>
      <c r="R111" s="54">
        <f>'2025'!S113</f>
        <v>2301632.1799776424</v>
      </c>
      <c r="S111" s="28">
        <f>P111/3</f>
        <v>3478711.5554149766</v>
      </c>
      <c r="T111" s="55">
        <f t="shared" si="65"/>
        <v>32580978.900925331</v>
      </c>
    </row>
    <row r="112" spans="1:20" ht="30.75" customHeight="1">
      <c r="A112" s="16" t="s">
        <v>24</v>
      </c>
      <c r="B112" s="16" t="s">
        <v>60</v>
      </c>
      <c r="C112" s="24" t="s">
        <v>211</v>
      </c>
      <c r="D112" s="137">
        <v>3497.897740569128</v>
      </c>
      <c r="E112" s="133">
        <v>3497.8977405691285</v>
      </c>
      <c r="F112" s="133">
        <v>2477.0793699999999</v>
      </c>
      <c r="G112" s="174">
        <v>2576.1625448</v>
      </c>
      <c r="H112" s="138">
        <v>5939.8940000000002</v>
      </c>
      <c r="I112" s="133">
        <v>3561.5239999999999</v>
      </c>
      <c r="J112" s="138">
        <v>844.64</v>
      </c>
      <c r="K112" s="133">
        <v>4904.93</v>
      </c>
      <c r="L112" s="132">
        <f t="shared" si="58"/>
        <v>15250.987999999999</v>
      </c>
      <c r="M112" s="25">
        <f t="shared" si="62"/>
        <v>6063552.9144333405</v>
      </c>
      <c r="N112" s="25">
        <f t="shared" si="61"/>
        <v>3635669.1264228434</v>
      </c>
      <c r="O112" s="25">
        <f>(E112-G112)*J112</f>
        <v>778534.41575443663</v>
      </c>
      <c r="P112" s="25">
        <f>(E112-G112)*K112</f>
        <v>4521046.6137838718</v>
      </c>
      <c r="Q112" s="26">
        <f t="shared" si="60"/>
        <v>14998803.070394494</v>
      </c>
      <c r="R112" s="54">
        <f>'2025'!S114</f>
        <v>0</v>
      </c>
      <c r="S112" s="28"/>
      <c r="T112" s="55"/>
    </row>
    <row r="113" spans="1:20" ht="30.75" customHeight="1">
      <c r="A113" s="16" t="s">
        <v>24</v>
      </c>
      <c r="B113" s="16" t="s">
        <v>60</v>
      </c>
      <c r="C113" s="24" t="s">
        <v>212</v>
      </c>
      <c r="D113" s="137">
        <v>3497.897740569128</v>
      </c>
      <c r="E113" s="133">
        <v>3497.8977405691285</v>
      </c>
      <c r="F113" s="133">
        <v>2477.0793699999999</v>
      </c>
      <c r="G113" s="174">
        <v>2576.1625448</v>
      </c>
      <c r="H113" s="138">
        <v>858.2360000000001</v>
      </c>
      <c r="I113" s="133">
        <v>871.13499999999999</v>
      </c>
      <c r="J113" s="138">
        <v>656.28</v>
      </c>
      <c r="K113" s="133">
        <v>647.6</v>
      </c>
      <c r="L113" s="132">
        <f t="shared" si="58"/>
        <v>3033.2509999999997</v>
      </c>
      <c r="M113" s="25">
        <f t="shared" si="62"/>
        <v>876103.07508376637</v>
      </c>
      <c r="N113" s="25">
        <f t="shared" si="61"/>
        <v>889270.61124573741</v>
      </c>
      <c r="O113" s="25">
        <f>(E113-G113)*J113</f>
        <v>604916.37427936366</v>
      </c>
      <c r="P113" s="25">
        <f>(E113-G113)*K113</f>
        <v>596915.7127800876</v>
      </c>
      <c r="Q113" s="26">
        <f t="shared" si="60"/>
        <v>2967205.7733889553</v>
      </c>
      <c r="R113" s="54">
        <f>'2025'!S115</f>
        <v>0</v>
      </c>
      <c r="S113" s="28"/>
      <c r="T113" s="55"/>
    </row>
    <row r="114" spans="1:20" ht="30.75" customHeight="1">
      <c r="A114" s="16" t="s">
        <v>24</v>
      </c>
      <c r="B114" s="16" t="s">
        <v>133</v>
      </c>
      <c r="C114" s="24" t="s">
        <v>211</v>
      </c>
      <c r="D114" s="137">
        <v>3867.6479285999999</v>
      </c>
      <c r="E114" s="133">
        <v>4272.151146731715</v>
      </c>
      <c r="F114" s="133">
        <v>2477.0793699999999</v>
      </c>
      <c r="G114" s="174">
        <v>2576.1625448</v>
      </c>
      <c r="H114" s="138">
        <v>3278.9459999999999</v>
      </c>
      <c r="I114" s="133">
        <v>1556.924</v>
      </c>
      <c r="J114" s="138">
        <v>349.34</v>
      </c>
      <c r="K114" s="133">
        <v>2498.02</v>
      </c>
      <c r="L114" s="132">
        <f t="shared" si="58"/>
        <v>7683.23</v>
      </c>
      <c r="M114" s="25">
        <f t="shared" si="62"/>
        <v>4559599.2129472354</v>
      </c>
      <c r="N114" s="25">
        <f t="shared" si="61"/>
        <v>2165009.5625297464</v>
      </c>
      <c r="O114" s="25">
        <f>(E114-G114)*J114</f>
        <v>592476.65819882532</v>
      </c>
      <c r="P114" s="25">
        <f>(E114-G114)*K114</f>
        <v>4236613.447397463</v>
      </c>
      <c r="Q114" s="26">
        <f t="shared" si="60"/>
        <v>11553698.88107327</v>
      </c>
      <c r="R114" s="54">
        <f>'2025'!S116</f>
        <v>0</v>
      </c>
      <c r="S114" s="28"/>
      <c r="T114" s="55"/>
    </row>
    <row r="115" spans="1:20" ht="30.75" customHeight="1">
      <c r="A115" s="16" t="s">
        <v>24</v>
      </c>
      <c r="B115" s="16" t="s">
        <v>133</v>
      </c>
      <c r="C115" s="24" t="s">
        <v>212</v>
      </c>
      <c r="D115" s="137">
        <v>3867.6479285999999</v>
      </c>
      <c r="E115" s="133">
        <v>4272.151146731715</v>
      </c>
      <c r="F115" s="133">
        <v>2477.0793699999999</v>
      </c>
      <c r="G115" s="174">
        <v>2576.1625448</v>
      </c>
      <c r="H115" s="138">
        <v>573.85199999999998</v>
      </c>
      <c r="I115" s="133">
        <v>557.12200000000007</v>
      </c>
      <c r="J115" s="138">
        <v>376.02</v>
      </c>
      <c r="K115" s="133">
        <v>443.91</v>
      </c>
      <c r="L115" s="132">
        <f t="shared" si="58"/>
        <v>1950.9040000000002</v>
      </c>
      <c r="M115" s="25">
        <f t="shared" si="62"/>
        <v>797980.5484897272</v>
      </c>
      <c r="N115" s="25">
        <f t="shared" si="61"/>
        <v>774716.33650434925</v>
      </c>
      <c r="O115" s="25">
        <f>(E115-G115)*J115</f>
        <v>637725.63409836346</v>
      </c>
      <c r="P115" s="25">
        <f>(E115-G115)*K115</f>
        <v>752866.30028350768</v>
      </c>
      <c r="Q115" s="26">
        <f t="shared" si="60"/>
        <v>2963288.819375948</v>
      </c>
      <c r="R115" s="54">
        <f>'2025'!S117</f>
        <v>0</v>
      </c>
      <c r="S115" s="28"/>
      <c r="T115" s="55"/>
    </row>
    <row r="116" spans="1:20" ht="30.75" customHeight="1">
      <c r="A116" s="16" t="s">
        <v>25</v>
      </c>
      <c r="B116" s="16" t="s">
        <v>327</v>
      </c>
      <c r="C116" s="24" t="s">
        <v>212</v>
      </c>
      <c r="D116" s="219">
        <v>3490.82</v>
      </c>
      <c r="E116" s="142">
        <v>3490.82</v>
      </c>
      <c r="F116" s="142">
        <v>2335.79</v>
      </c>
      <c r="G116" s="220">
        <v>2429.2199999999998</v>
      </c>
      <c r="H116" s="138">
        <v>101.199</v>
      </c>
      <c r="I116" s="133">
        <v>433.572</v>
      </c>
      <c r="J116" s="138">
        <v>309.62</v>
      </c>
      <c r="K116" s="133">
        <v>309.62</v>
      </c>
      <c r="L116" s="132">
        <f t="shared" si="58"/>
        <v>1154.011</v>
      </c>
      <c r="M116" s="25">
        <f t="shared" si="62"/>
        <v>116887.88097000001</v>
      </c>
      <c r="N116" s="25">
        <f t="shared" si="61"/>
        <v>500788.66716000007</v>
      </c>
      <c r="O116" s="25">
        <f>(E116-G116)*J116</f>
        <v>328692.59200000012</v>
      </c>
      <c r="P116" s="25">
        <f>(E116-G116)*K116</f>
        <v>328692.59200000012</v>
      </c>
      <c r="Q116" s="26">
        <f t="shared" si="60"/>
        <v>1275061.7321300004</v>
      </c>
      <c r="R116" s="54">
        <f>'2025'!S118</f>
        <v>0</v>
      </c>
      <c r="S116" s="28"/>
      <c r="T116" s="55"/>
    </row>
    <row r="117" spans="1:20" ht="30.75" customHeight="1">
      <c r="A117" s="49" t="s">
        <v>213</v>
      </c>
      <c r="B117" s="49"/>
      <c r="C117" s="49" t="s">
        <v>236</v>
      </c>
      <c r="D117" s="221"/>
      <c r="E117" s="222"/>
      <c r="F117" s="222"/>
      <c r="G117" s="160"/>
      <c r="H117" s="134">
        <f t="shared" ref="H117:K117" si="85">SUM(H118:H119)</f>
        <v>4048.6499999999996</v>
      </c>
      <c r="I117" s="131">
        <f t="shared" si="85"/>
        <v>2137.1309999999999</v>
      </c>
      <c r="J117" s="131">
        <f t="shared" si="85"/>
        <v>565.29700000000003</v>
      </c>
      <c r="K117" s="136">
        <f t="shared" si="85"/>
        <v>3333.1800000000003</v>
      </c>
      <c r="L117" s="132">
        <f t="shared" si="58"/>
        <v>10084.258</v>
      </c>
      <c r="M117" s="53">
        <f t="shared" ref="M117:P117" si="86">SUM(M118:M119)</f>
        <v>1140563.0055599993</v>
      </c>
      <c r="N117" s="53">
        <f t="shared" si="86"/>
        <v>602060.57738639961</v>
      </c>
      <c r="O117" s="53">
        <f t="shared" si="86"/>
        <v>157443.16187143367</v>
      </c>
      <c r="P117" s="53">
        <f t="shared" si="86"/>
        <v>928337.49035750306</v>
      </c>
      <c r="Q117" s="26">
        <f t="shared" si="60"/>
        <v>2828404.2351753358</v>
      </c>
      <c r="R117" s="54">
        <f>'2025'!S119</f>
        <v>149360.18684763316</v>
      </c>
      <c r="S117" s="28">
        <f>P117/3</f>
        <v>309445.83011916769</v>
      </c>
      <c r="T117" s="55">
        <f t="shared" si="65"/>
        <v>2668318.5919038011</v>
      </c>
    </row>
    <row r="118" spans="1:20" ht="30.75" customHeight="1">
      <c r="A118" s="16" t="s">
        <v>27</v>
      </c>
      <c r="B118" s="16" t="s">
        <v>153</v>
      </c>
      <c r="C118" s="24" t="s">
        <v>211</v>
      </c>
      <c r="D118" s="137">
        <v>1481.7143999999998</v>
      </c>
      <c r="E118" s="133">
        <v>1526.5140587539536</v>
      </c>
      <c r="F118" s="133">
        <v>1200</v>
      </c>
      <c r="G118" s="174">
        <v>1248</v>
      </c>
      <c r="H118" s="141">
        <v>3887.0839999999998</v>
      </c>
      <c r="I118" s="133">
        <v>1975.7269999999999</v>
      </c>
      <c r="J118" s="133">
        <v>422.85899999999998</v>
      </c>
      <c r="K118" s="138">
        <v>3179.1210000000001</v>
      </c>
      <c r="L118" s="132">
        <f t="shared" si="58"/>
        <v>9464.7910000000011</v>
      </c>
      <c r="M118" s="25">
        <f t="shared" si="62"/>
        <v>1095047.5368095993</v>
      </c>
      <c r="N118" s="25">
        <f t="shared" si="61"/>
        <v>556590.74636879959</v>
      </c>
      <c r="O118" s="25">
        <f>(E118-G118)*J118</f>
        <v>117772.17637063804</v>
      </c>
      <c r="P118" s="25">
        <f>(E118-G118)*K118</f>
        <v>885429.89297992771</v>
      </c>
      <c r="Q118" s="26">
        <f t="shared" si="60"/>
        <v>2654840.3525289646</v>
      </c>
      <c r="R118" s="54">
        <f>'2025'!S120</f>
        <v>0</v>
      </c>
      <c r="S118" s="28"/>
      <c r="T118" s="55"/>
    </row>
    <row r="119" spans="1:20" ht="30.75" customHeight="1">
      <c r="A119" s="16" t="s">
        <v>27</v>
      </c>
      <c r="B119" s="16" t="s">
        <v>153</v>
      </c>
      <c r="C119" s="24" t="s">
        <v>212</v>
      </c>
      <c r="D119" s="137">
        <v>1481.7143999999998</v>
      </c>
      <c r="E119" s="133">
        <v>1526.5140587539536</v>
      </c>
      <c r="F119" s="133">
        <v>1200</v>
      </c>
      <c r="G119" s="174">
        <v>1248</v>
      </c>
      <c r="H119" s="141">
        <v>161.566</v>
      </c>
      <c r="I119" s="133">
        <v>161.404</v>
      </c>
      <c r="J119" s="133">
        <v>142.43799999999999</v>
      </c>
      <c r="K119" s="138">
        <v>154.059</v>
      </c>
      <c r="L119" s="132">
        <f t="shared" si="58"/>
        <v>619.46699999999998</v>
      </c>
      <c r="M119" s="25">
        <f t="shared" si="62"/>
        <v>45515.468750399974</v>
      </c>
      <c r="N119" s="25">
        <f t="shared" si="61"/>
        <v>45469.831017599972</v>
      </c>
      <c r="O119" s="25">
        <f>(E119-G119)*J119</f>
        <v>39670.985500795636</v>
      </c>
      <c r="P119" s="25">
        <f>(E119-G119)*K119</f>
        <v>42907.59737757533</v>
      </c>
      <c r="Q119" s="26">
        <f t="shared" si="60"/>
        <v>173563.88264637091</v>
      </c>
      <c r="R119" s="54">
        <f>'2025'!S121</f>
        <v>0</v>
      </c>
      <c r="S119" s="28"/>
      <c r="T119" s="55"/>
    </row>
    <row r="120" spans="1:20" ht="30.75" customHeight="1">
      <c r="A120" s="49" t="s">
        <v>132</v>
      </c>
      <c r="B120" s="49"/>
      <c r="C120" s="49" t="s">
        <v>236</v>
      </c>
      <c r="D120" s="216"/>
      <c r="E120" s="217"/>
      <c r="F120" s="217"/>
      <c r="G120" s="218"/>
      <c r="H120" s="134">
        <f>SUM(H121:H128)</f>
        <v>24390.420000000002</v>
      </c>
      <c r="I120" s="131">
        <f t="shared" ref="I120:K120" si="87">SUM(I121:I128)</f>
        <v>12092.1</v>
      </c>
      <c r="J120" s="131">
        <f t="shared" si="87"/>
        <v>5283.4</v>
      </c>
      <c r="K120" s="136">
        <f t="shared" si="87"/>
        <v>19279.483</v>
      </c>
      <c r="L120" s="132">
        <f t="shared" si="58"/>
        <v>61045.403000000006</v>
      </c>
      <c r="M120" s="53">
        <f t="shared" ref="M120:N120" si="88">SUM(M121:M128)</f>
        <v>94307778.913858905</v>
      </c>
      <c r="N120" s="53">
        <f t="shared" si="88"/>
        <v>46666352.739572458</v>
      </c>
      <c r="O120" s="53">
        <f>SUM(O121:O128)</f>
        <v>20109549.65000844</v>
      </c>
      <c r="P120" s="53">
        <f t="shared" ref="P120" si="89">SUM(P121:P128)</f>
        <v>73381147.418291688</v>
      </c>
      <c r="Q120" s="26">
        <f t="shared" si="60"/>
        <v>234464828.72173148</v>
      </c>
      <c r="R120" s="54">
        <f>'2025'!S122</f>
        <v>20314458.4025396</v>
      </c>
      <c r="S120" s="28">
        <f>P120/3</f>
        <v>24460382.472763896</v>
      </c>
      <c r="T120" s="55">
        <f t="shared" si="65"/>
        <v>230318904.6515072</v>
      </c>
    </row>
    <row r="121" spans="1:20" ht="36.75" customHeight="1">
      <c r="A121" s="16" t="s">
        <v>272</v>
      </c>
      <c r="B121" s="16" t="s">
        <v>273</v>
      </c>
      <c r="C121" s="24" t="s">
        <v>211</v>
      </c>
      <c r="D121" s="133">
        <v>5681.2867622543927</v>
      </c>
      <c r="E121" s="133">
        <v>5681.2867622543936</v>
      </c>
      <c r="F121" s="133">
        <v>2303.6518300000002</v>
      </c>
      <c r="G121" s="133">
        <v>2425.7453769900003</v>
      </c>
      <c r="H121" s="138">
        <v>18354.560000000001</v>
      </c>
      <c r="I121" s="133">
        <v>8554.9</v>
      </c>
      <c r="J121" s="138">
        <v>3746.7179999999998</v>
      </c>
      <c r="K121" s="133">
        <v>13672.018</v>
      </c>
      <c r="L121" s="132">
        <f t="shared" si="58"/>
        <v>44328.195999999996</v>
      </c>
      <c r="M121" s="25">
        <f t="shared" si="62"/>
        <v>61995003.022159189</v>
      </c>
      <c r="N121" s="25">
        <f t="shared" si="61"/>
        <v>28895329.081943102</v>
      </c>
      <c r="O121" s="25">
        <f t="shared" si="61"/>
        <v>12197595.507915037</v>
      </c>
      <c r="P121" s="25">
        <f t="shared" ref="P121:P128" si="90">(E121-G121)*K121</f>
        <v>44509820.419079721</v>
      </c>
      <c r="Q121" s="26">
        <f t="shared" si="60"/>
        <v>147597748.03109705</v>
      </c>
      <c r="R121" s="54">
        <f>'2025'!S123</f>
        <v>0</v>
      </c>
      <c r="S121" s="28"/>
      <c r="T121" s="55"/>
    </row>
    <row r="122" spans="1:20" ht="34.5" customHeight="1">
      <c r="A122" s="16" t="s">
        <v>272</v>
      </c>
      <c r="B122" s="16" t="s">
        <v>274</v>
      </c>
      <c r="C122" s="24" t="s">
        <v>211</v>
      </c>
      <c r="D122" s="133">
        <v>13446.993321612897</v>
      </c>
      <c r="E122" s="133">
        <v>13446.993321612899</v>
      </c>
      <c r="F122" s="133">
        <v>1969.5309400000001</v>
      </c>
      <c r="G122" s="133">
        <v>2073.91607982</v>
      </c>
      <c r="H122" s="138">
        <v>16.869999999999997</v>
      </c>
      <c r="I122" s="133">
        <v>7.21</v>
      </c>
      <c r="J122" s="138">
        <v>23.445</v>
      </c>
      <c r="K122" s="133">
        <v>85.557000000000002</v>
      </c>
      <c r="L122" s="132">
        <f t="shared" ref="L122:L183" si="91">SUM(H122:K122)</f>
        <v>133.08199999999999</v>
      </c>
      <c r="M122" s="25">
        <f t="shared" si="62"/>
        <v>193624.79037780955</v>
      </c>
      <c r="N122" s="25">
        <f t="shared" si="61"/>
        <v>82752.503771428979</v>
      </c>
      <c r="O122" s="25">
        <f t="shared" si="61"/>
        <v>266641.79593383457</v>
      </c>
      <c r="P122" s="25">
        <f t="shared" si="90"/>
        <v>973046.36957607523</v>
      </c>
      <c r="Q122" s="26">
        <f t="shared" ref="Q122:Q183" si="92">SUM(M122:P122)</f>
        <v>1516065.4596591485</v>
      </c>
      <c r="R122" s="54">
        <f>'2025'!S124</f>
        <v>0</v>
      </c>
      <c r="S122" s="28"/>
      <c r="T122" s="55"/>
    </row>
    <row r="123" spans="1:20" ht="58.5" customHeight="1">
      <c r="A123" s="16" t="s">
        <v>272</v>
      </c>
      <c r="B123" s="16" t="s">
        <v>275</v>
      </c>
      <c r="C123" s="24" t="s">
        <v>211</v>
      </c>
      <c r="D123" s="133">
        <v>8210.5200622167195</v>
      </c>
      <c r="E123" s="133">
        <v>8210.5200622167195</v>
      </c>
      <c r="F123" s="133">
        <v>2303.6518300000002</v>
      </c>
      <c r="G123" s="133">
        <v>2425.7453769900003</v>
      </c>
      <c r="H123" s="138">
        <v>113.25</v>
      </c>
      <c r="I123" s="133">
        <v>56.11</v>
      </c>
      <c r="J123" s="138">
        <v>30.170999999999999</v>
      </c>
      <c r="K123" s="133">
        <v>110.095</v>
      </c>
      <c r="L123" s="132">
        <f t="shared" si="91"/>
        <v>309.62599999999998</v>
      </c>
      <c r="M123" s="25">
        <f t="shared" si="62"/>
        <v>668952.82729854342</v>
      </c>
      <c r="N123" s="25">
        <f t="shared" ref="N123:O184" si="93">(D123-F123)*I123</f>
        <v>331434.37650968006</v>
      </c>
      <c r="O123" s="25">
        <f t="shared" si="93"/>
        <v>174532.43702797533</v>
      </c>
      <c r="P123" s="25">
        <f t="shared" si="90"/>
        <v>636874.7689700356</v>
      </c>
      <c r="Q123" s="26">
        <f t="shared" si="92"/>
        <v>1811794.4098062343</v>
      </c>
      <c r="R123" s="54">
        <f>'2025'!S125</f>
        <v>0</v>
      </c>
      <c r="S123" s="28"/>
      <c r="T123" s="55"/>
    </row>
    <row r="124" spans="1:20" ht="30.75" customHeight="1">
      <c r="A124" s="16" t="s">
        <v>272</v>
      </c>
      <c r="B124" s="16" t="s">
        <v>276</v>
      </c>
      <c r="C124" s="24" t="s">
        <v>211</v>
      </c>
      <c r="D124" s="133">
        <v>8210.5200622167195</v>
      </c>
      <c r="E124" s="133">
        <v>8210.5200622167195</v>
      </c>
      <c r="F124" s="133">
        <v>2303.6518300000002</v>
      </c>
      <c r="G124" s="133">
        <v>2425.7453769900003</v>
      </c>
      <c r="H124" s="138">
        <v>55.89</v>
      </c>
      <c r="I124" s="133">
        <v>28.009999999999998</v>
      </c>
      <c r="J124" s="138">
        <v>13.433</v>
      </c>
      <c r="K124" s="133">
        <v>49.018999999999998</v>
      </c>
      <c r="L124" s="132">
        <f t="shared" si="91"/>
        <v>146.352</v>
      </c>
      <c r="M124" s="25">
        <f t="shared" si="62"/>
        <v>330134.86549859244</v>
      </c>
      <c r="N124" s="25">
        <f t="shared" si="93"/>
        <v>165451.37918439027</v>
      </c>
      <c r="O124" s="25">
        <f t="shared" si="93"/>
        <v>77706.878346650512</v>
      </c>
      <c r="P124" s="25">
        <f t="shared" si="90"/>
        <v>283563.87029512855</v>
      </c>
      <c r="Q124" s="26">
        <f t="shared" si="92"/>
        <v>856856.99332476174</v>
      </c>
      <c r="R124" s="54">
        <f>'2025'!S126</f>
        <v>0</v>
      </c>
      <c r="S124" s="28"/>
      <c r="T124" s="55"/>
    </row>
    <row r="125" spans="1:20" ht="30.75" customHeight="1">
      <c r="A125" s="16" t="s">
        <v>272</v>
      </c>
      <c r="B125" s="16" t="s">
        <v>277</v>
      </c>
      <c r="C125" s="24" t="s">
        <v>211</v>
      </c>
      <c r="D125" s="133">
        <v>8210.5200622167195</v>
      </c>
      <c r="E125" s="133">
        <v>8210.5200622167195</v>
      </c>
      <c r="F125" s="133">
        <v>1950</v>
      </c>
      <c r="G125" s="133">
        <v>2053.35</v>
      </c>
      <c r="H125" s="138">
        <v>7.62</v>
      </c>
      <c r="I125" s="133">
        <v>3.77</v>
      </c>
      <c r="J125" s="138">
        <v>1.9590000000000001</v>
      </c>
      <c r="K125" s="133">
        <v>7.149</v>
      </c>
      <c r="L125" s="132">
        <f t="shared" si="91"/>
        <v>20.498000000000001</v>
      </c>
      <c r="M125" s="25">
        <f t="shared" si="62"/>
        <v>47705.162874091402</v>
      </c>
      <c r="N125" s="25">
        <f t="shared" si="93"/>
        <v>23602.160634557033</v>
      </c>
      <c r="O125" s="25">
        <f t="shared" si="93"/>
        <v>12061.896151882553</v>
      </c>
      <c r="P125" s="25">
        <f t="shared" si="90"/>
        <v>44017.608774787324</v>
      </c>
      <c r="Q125" s="26">
        <f t="shared" si="92"/>
        <v>127386.82843531831</v>
      </c>
      <c r="R125" s="54">
        <f>'2025'!S127</f>
        <v>0</v>
      </c>
      <c r="S125" s="28"/>
      <c r="T125" s="55"/>
    </row>
    <row r="126" spans="1:20" ht="56.25" customHeight="1">
      <c r="A126" s="16" t="s">
        <v>272</v>
      </c>
      <c r="B126" s="16" t="s">
        <v>278</v>
      </c>
      <c r="C126" s="24" t="s">
        <v>211</v>
      </c>
      <c r="D126" s="133">
        <v>8210.5200622167195</v>
      </c>
      <c r="E126" s="133">
        <v>8210.5200622167195</v>
      </c>
      <c r="F126" s="133">
        <v>2303.6518300000002</v>
      </c>
      <c r="G126" s="133">
        <v>2425.7453769900003</v>
      </c>
      <c r="H126" s="138">
        <v>2403.9900000000002</v>
      </c>
      <c r="I126" s="133">
        <v>1202.5999999999999</v>
      </c>
      <c r="J126" s="138">
        <v>570.09699999999998</v>
      </c>
      <c r="K126" s="133">
        <v>2080.3249999999998</v>
      </c>
      <c r="L126" s="132">
        <f t="shared" si="91"/>
        <v>6257.0119999999997</v>
      </c>
      <c r="M126" s="25">
        <f t="shared" si="62"/>
        <v>14200052.161566671</v>
      </c>
      <c r="N126" s="25">
        <f t="shared" si="93"/>
        <v>7103599.7360638259</v>
      </c>
      <c r="O126" s="25">
        <f t="shared" si="93"/>
        <v>3297882.6937236967</v>
      </c>
      <c r="P126" s="25">
        <f t="shared" si="90"/>
        <v>12034211.397044273</v>
      </c>
      <c r="Q126" s="26">
        <f t="shared" si="92"/>
        <v>36635745.98839847</v>
      </c>
      <c r="R126" s="54">
        <f>'2025'!S128</f>
        <v>0</v>
      </c>
      <c r="S126" s="28"/>
      <c r="T126" s="55"/>
    </row>
    <row r="127" spans="1:20" ht="42.75" customHeight="1">
      <c r="A127" s="16" t="s">
        <v>272</v>
      </c>
      <c r="B127" s="16" t="s">
        <v>279</v>
      </c>
      <c r="C127" s="24" t="s">
        <v>211</v>
      </c>
      <c r="D127" s="133">
        <v>8210.5200622167195</v>
      </c>
      <c r="E127" s="133">
        <v>8210.5200622167195</v>
      </c>
      <c r="F127" s="133">
        <v>2303.6518300000002</v>
      </c>
      <c r="G127" s="133">
        <v>2425.7453769900003</v>
      </c>
      <c r="H127" s="138">
        <v>2079.3599999999997</v>
      </c>
      <c r="I127" s="133">
        <v>988.43</v>
      </c>
      <c r="J127" s="138">
        <v>459.04399999999998</v>
      </c>
      <c r="K127" s="133">
        <v>1675.0820000000001</v>
      </c>
      <c r="L127" s="132">
        <f t="shared" si="91"/>
        <v>5201.9159999999993</v>
      </c>
      <c r="M127" s="25">
        <f t="shared" si="62"/>
        <v>12282505.527342154</v>
      </c>
      <c r="N127" s="25">
        <f t="shared" si="93"/>
        <v>5838525.7667699708</v>
      </c>
      <c r="O127" s="25">
        <f t="shared" si="93"/>
        <v>2655466.1106052138</v>
      </c>
      <c r="P127" s="25">
        <f t="shared" si="90"/>
        <v>9689971.9492789432</v>
      </c>
      <c r="Q127" s="26">
        <f t="shared" si="92"/>
        <v>30466469.353996281</v>
      </c>
      <c r="R127" s="54">
        <f>'2025'!S129</f>
        <v>0</v>
      </c>
      <c r="S127" s="28"/>
      <c r="T127" s="55"/>
    </row>
    <row r="128" spans="1:20" ht="30.75" customHeight="1">
      <c r="A128" s="16" t="s">
        <v>272</v>
      </c>
      <c r="B128" s="16" t="s">
        <v>280</v>
      </c>
      <c r="C128" s="24" t="s">
        <v>212</v>
      </c>
      <c r="D128" s="133">
        <v>5681.2867622543927</v>
      </c>
      <c r="E128" s="133">
        <v>5681.2867622543936</v>
      </c>
      <c r="F128" s="133">
        <f t="shared" ref="F128:G128" si="94">F121</f>
        <v>2303.6518300000002</v>
      </c>
      <c r="G128" s="133">
        <f t="shared" si="94"/>
        <v>2425.7453769900003</v>
      </c>
      <c r="H128" s="138">
        <v>1358.88</v>
      </c>
      <c r="I128" s="133">
        <v>1251.0700000000002</v>
      </c>
      <c r="J128" s="133">
        <v>438.53300000000002</v>
      </c>
      <c r="K128" s="138">
        <v>1600.2380000000001</v>
      </c>
      <c r="L128" s="132">
        <f t="shared" si="91"/>
        <v>4648.7210000000005</v>
      </c>
      <c r="M128" s="25">
        <f t="shared" si="62"/>
        <v>4589800.5567418495</v>
      </c>
      <c r="N128" s="25">
        <f t="shared" si="93"/>
        <v>4225657.7346955035</v>
      </c>
      <c r="O128" s="25">
        <f t="shared" si="93"/>
        <v>1427662.3303041502</v>
      </c>
      <c r="P128" s="25">
        <f t="shared" si="90"/>
        <v>5209641.0352727221</v>
      </c>
      <c r="Q128" s="26">
        <f t="shared" si="92"/>
        <v>15452761.657014225</v>
      </c>
      <c r="R128" s="54">
        <f>'2025'!S130</f>
        <v>0</v>
      </c>
      <c r="S128" s="28"/>
      <c r="T128" s="55"/>
    </row>
    <row r="129" spans="1:20" ht="30.75" customHeight="1">
      <c r="A129" s="49" t="s">
        <v>131</v>
      </c>
      <c r="B129" s="49"/>
      <c r="C129" s="49" t="s">
        <v>236</v>
      </c>
      <c r="D129" s="213"/>
      <c r="E129" s="214"/>
      <c r="F129" s="214"/>
      <c r="G129" s="215"/>
      <c r="H129" s="134">
        <f t="shared" ref="H129:K129" si="95">SUM(H130:H131)</f>
        <v>4628.5600000000004</v>
      </c>
      <c r="I129" s="131">
        <f t="shared" si="95"/>
        <v>2521.1289999999999</v>
      </c>
      <c r="J129" s="131">
        <f t="shared" si="95"/>
        <v>670.99</v>
      </c>
      <c r="K129" s="136">
        <f t="shared" si="95"/>
        <v>4052.8500000000004</v>
      </c>
      <c r="L129" s="132">
        <f t="shared" si="91"/>
        <v>11873.529</v>
      </c>
      <c r="M129" s="53">
        <f t="shared" ref="M129:P129" si="96">SUM(M130:M131)</f>
        <v>25875667.394321889</v>
      </c>
      <c r="N129" s="53">
        <f t="shared" si="96"/>
        <v>14090586.379260913</v>
      </c>
      <c r="O129" s="53">
        <f t="shared" si="96"/>
        <v>3976077.4227453824</v>
      </c>
      <c r="P129" s="53">
        <f t="shared" si="96"/>
        <v>23485055.398094289</v>
      </c>
      <c r="Q129" s="26">
        <f t="shared" si="92"/>
        <v>67427386.594422475</v>
      </c>
      <c r="R129" s="54">
        <f>'2025'!S131</f>
        <v>6501843.9736943124</v>
      </c>
      <c r="S129" s="28">
        <f>P129/3</f>
        <v>7828351.7993647633</v>
      </c>
      <c r="T129" s="55">
        <f t="shared" ref="T129:T183" si="97">Q129+R129-S129</f>
        <v>66100878.768752024</v>
      </c>
    </row>
    <row r="130" spans="1:20" ht="30.75" customHeight="1">
      <c r="A130" s="16" t="s">
        <v>31</v>
      </c>
      <c r="B130" s="16" t="s">
        <v>281</v>
      </c>
      <c r="C130" s="24" t="s">
        <v>211</v>
      </c>
      <c r="D130" s="137">
        <v>7378.5355526752437</v>
      </c>
      <c r="E130" s="133">
        <v>7378.5355526752446</v>
      </c>
      <c r="F130" s="133">
        <v>2316.172</v>
      </c>
      <c r="G130" s="174">
        <v>2408.8188800000003</v>
      </c>
      <c r="H130" s="140">
        <v>3314.8</v>
      </c>
      <c r="I130" s="133">
        <v>1807.4850000000001</v>
      </c>
      <c r="J130" s="138">
        <v>440.3</v>
      </c>
      <c r="K130" s="133">
        <v>2850.38</v>
      </c>
      <c r="L130" s="132">
        <f t="shared" si="91"/>
        <v>8412.9650000000001</v>
      </c>
      <c r="M130" s="25">
        <f t="shared" si="62"/>
        <v>16780722.704407901</v>
      </c>
      <c r="N130" s="25">
        <f t="shared" si="93"/>
        <v>9150146.1860072147</v>
      </c>
      <c r="O130" s="25">
        <f>(E130-G130)*J130</f>
        <v>2188166.2509789099</v>
      </c>
      <c r="P130" s="25">
        <f>(E130-G130)*K130</f>
        <v>14165581.009460062</v>
      </c>
      <c r="Q130" s="26">
        <f t="shared" si="92"/>
        <v>42284616.150854088</v>
      </c>
      <c r="R130" s="54">
        <f>'2025'!S132</f>
        <v>0</v>
      </c>
      <c r="S130" s="28"/>
      <c r="T130" s="55"/>
    </row>
    <row r="131" spans="1:20" ht="30.75" customHeight="1">
      <c r="A131" s="16" t="s">
        <v>31</v>
      </c>
      <c r="B131" s="16" t="s">
        <v>282</v>
      </c>
      <c r="C131" s="24" t="s">
        <v>211</v>
      </c>
      <c r="D131" s="137">
        <v>9239.0077461895544</v>
      </c>
      <c r="E131" s="133">
        <v>10159.094885750023</v>
      </c>
      <c r="F131" s="133">
        <v>2316.172</v>
      </c>
      <c r="G131" s="174">
        <v>2408.8188800000003</v>
      </c>
      <c r="H131" s="140">
        <v>1313.76</v>
      </c>
      <c r="I131" s="133">
        <v>713.64400000000001</v>
      </c>
      <c r="J131" s="138">
        <v>230.69</v>
      </c>
      <c r="K131" s="133">
        <v>1202.47</v>
      </c>
      <c r="L131" s="132">
        <f t="shared" si="91"/>
        <v>3460.5640000000003</v>
      </c>
      <c r="M131" s="25">
        <f t="shared" si="62"/>
        <v>9094944.6899139881</v>
      </c>
      <c r="N131" s="25">
        <f t="shared" si="93"/>
        <v>4940440.1932536978</v>
      </c>
      <c r="O131" s="25">
        <f>(E131-G131)*J131</f>
        <v>1787911.1717664725</v>
      </c>
      <c r="P131" s="25">
        <f>(E131-G131)*K131</f>
        <v>9319474.3886342291</v>
      </c>
      <c r="Q131" s="26">
        <f t="shared" si="92"/>
        <v>25142770.443568386</v>
      </c>
      <c r="R131" s="54">
        <f>'2025'!S133</f>
        <v>0</v>
      </c>
      <c r="S131" s="28"/>
      <c r="T131" s="55"/>
    </row>
    <row r="132" spans="1:20" ht="30.75" customHeight="1">
      <c r="A132" s="49" t="s">
        <v>130</v>
      </c>
      <c r="B132" s="49"/>
      <c r="C132" s="49" t="s">
        <v>236</v>
      </c>
      <c r="D132" s="171"/>
      <c r="E132" s="172"/>
      <c r="F132" s="172"/>
      <c r="G132" s="173"/>
      <c r="H132" s="134">
        <f t="shared" ref="H132:I132" si="98">SUM(H133:H134)</f>
        <v>246.36700000000002</v>
      </c>
      <c r="I132" s="131">
        <f t="shared" si="98"/>
        <v>147.048</v>
      </c>
      <c r="J132" s="139">
        <f t="shared" ref="J132:K132" si="99">SUM(J133:J134)</f>
        <v>55.3</v>
      </c>
      <c r="K132" s="131">
        <f t="shared" si="99"/>
        <v>224.28</v>
      </c>
      <c r="L132" s="132">
        <f t="shared" si="91"/>
        <v>672.995</v>
      </c>
      <c r="M132" s="53">
        <f t="shared" ref="M132:N132" si="100">SUM(M133:M134)</f>
        <v>1471777.0017743323</v>
      </c>
      <c r="N132" s="53">
        <f t="shared" si="100"/>
        <v>878453.13924718811</v>
      </c>
      <c r="O132" s="53">
        <f>SUM(O133:O134)</f>
        <v>367433.532649806</v>
      </c>
      <c r="P132" s="53">
        <f>SUM(P133:P134)</f>
        <v>1490198.7830506058</v>
      </c>
      <c r="Q132" s="26">
        <f t="shared" si="92"/>
        <v>4207862.4567219326</v>
      </c>
      <c r="R132" s="54">
        <f>'2025'!S134</f>
        <v>397552.73298029933</v>
      </c>
      <c r="S132" s="28">
        <f>P132/3</f>
        <v>496732.92768353526</v>
      </c>
      <c r="T132" s="55">
        <f t="shared" si="97"/>
        <v>4108682.2620186973</v>
      </c>
    </row>
    <row r="133" spans="1:20" ht="30.75" customHeight="1">
      <c r="A133" s="16" t="s">
        <v>31</v>
      </c>
      <c r="B133" s="16" t="s">
        <v>283</v>
      </c>
      <c r="C133" s="24" t="s">
        <v>211</v>
      </c>
      <c r="D133" s="137">
        <v>8290.0930274685015</v>
      </c>
      <c r="E133" s="133">
        <v>9053.1865590200014</v>
      </c>
      <c r="F133" s="133">
        <v>2316.172</v>
      </c>
      <c r="G133" s="174">
        <v>2408.8188800000003</v>
      </c>
      <c r="H133" s="140">
        <v>75.662999999999997</v>
      </c>
      <c r="I133" s="133">
        <v>50.442</v>
      </c>
      <c r="J133" s="138">
        <v>25.22</v>
      </c>
      <c r="K133" s="133">
        <v>75.66</v>
      </c>
      <c r="L133" s="132">
        <f t="shared" si="91"/>
        <v>226.98499999999999</v>
      </c>
      <c r="M133" s="25">
        <f t="shared" si="62"/>
        <v>452004.78670134919</v>
      </c>
      <c r="N133" s="25">
        <f t="shared" si="93"/>
        <v>301336.52446756611</v>
      </c>
      <c r="O133" s="25">
        <f>(E133-G133)*J133</f>
        <v>167570.9528648844</v>
      </c>
      <c r="P133" s="25">
        <f>(E133-G133)*K133</f>
        <v>502712.85859465325</v>
      </c>
      <c r="Q133" s="26">
        <f t="shared" si="92"/>
        <v>1423625.122628453</v>
      </c>
      <c r="R133" s="54">
        <f>'2025'!S135</f>
        <v>0</v>
      </c>
      <c r="S133" s="28"/>
      <c r="T133" s="55"/>
    </row>
    <row r="134" spans="1:20" ht="30.75" customHeight="1">
      <c r="A134" s="16" t="s">
        <v>31</v>
      </c>
      <c r="B134" s="16" t="s">
        <v>284</v>
      </c>
      <c r="C134" s="24" t="s">
        <v>211</v>
      </c>
      <c r="D134" s="137">
        <v>8290.0930274685015</v>
      </c>
      <c r="E134" s="133">
        <v>9053.1865590200014</v>
      </c>
      <c r="F134" s="133">
        <v>2316.172</v>
      </c>
      <c r="G134" s="174">
        <v>2408.8188800000003</v>
      </c>
      <c r="H134" s="140">
        <v>170.70400000000001</v>
      </c>
      <c r="I134" s="133">
        <v>96.605999999999995</v>
      </c>
      <c r="J134" s="138">
        <v>30.08</v>
      </c>
      <c r="K134" s="133">
        <v>148.62</v>
      </c>
      <c r="L134" s="132">
        <f t="shared" si="91"/>
        <v>446.01</v>
      </c>
      <c r="M134" s="25">
        <f t="shared" si="62"/>
        <v>1019772.2150729831</v>
      </c>
      <c r="N134" s="25">
        <f t="shared" si="93"/>
        <v>577116.61477962194</v>
      </c>
      <c r="O134" s="25">
        <f>(E134-G134)*J134</f>
        <v>199862.5797849216</v>
      </c>
      <c r="P134" s="25">
        <f>(E134-G134)*K134</f>
        <v>987485.92445595248</v>
      </c>
      <c r="Q134" s="26">
        <f t="shared" si="92"/>
        <v>2784237.334093479</v>
      </c>
      <c r="R134" s="54">
        <f>'2025'!S136</f>
        <v>0</v>
      </c>
      <c r="S134" s="28"/>
      <c r="T134" s="55"/>
    </row>
    <row r="135" spans="1:20" ht="30.75" customHeight="1">
      <c r="A135" s="49" t="s">
        <v>129</v>
      </c>
      <c r="B135" s="49"/>
      <c r="C135" s="49" t="s">
        <v>236</v>
      </c>
      <c r="D135" s="171"/>
      <c r="E135" s="172"/>
      <c r="F135" s="172"/>
      <c r="G135" s="173"/>
      <c r="H135" s="207">
        <f t="shared" ref="H135:K135" si="101">SUM(H136)</f>
        <v>430.77099999999996</v>
      </c>
      <c r="I135" s="131">
        <f t="shared" si="101"/>
        <v>167.65800000000002</v>
      </c>
      <c r="J135" s="139">
        <f t="shared" si="101"/>
        <v>33.304000000000002</v>
      </c>
      <c r="K135" s="131">
        <f t="shared" si="101"/>
        <v>339.53100000000001</v>
      </c>
      <c r="L135" s="132">
        <f t="shared" si="91"/>
        <v>971.2639999999999</v>
      </c>
      <c r="M135" s="53">
        <f t="shared" ref="M135:N135" si="102">SUM(M136)</f>
        <v>927938.20379027363</v>
      </c>
      <c r="N135" s="53">
        <f t="shared" si="102"/>
        <v>361157.69949943176</v>
      </c>
      <c r="O135" s="53">
        <f>SUM(O136)</f>
        <v>66861.823343563563</v>
      </c>
      <c r="P135" s="53">
        <f t="shared" ref="P135" si="103">SUM(P136)</f>
        <v>681649.70398941508</v>
      </c>
      <c r="Q135" s="26">
        <f t="shared" si="92"/>
        <v>2037607.4306226843</v>
      </c>
      <c r="R135" s="54">
        <f>'2025'!S137</f>
        <v>225154.0927233687</v>
      </c>
      <c r="S135" s="28">
        <f>P135/3</f>
        <v>227216.56799647168</v>
      </c>
      <c r="T135" s="55">
        <f t="shared" si="97"/>
        <v>2035544.9553495813</v>
      </c>
    </row>
    <row r="136" spans="1:20" ht="30.75" customHeight="1">
      <c r="A136" s="16" t="s">
        <v>272</v>
      </c>
      <c r="B136" s="16" t="s">
        <v>285</v>
      </c>
      <c r="C136" s="24" t="s">
        <v>211</v>
      </c>
      <c r="D136" s="137">
        <v>4918.5108514651956</v>
      </c>
      <c r="E136" s="133">
        <v>4918.5108514651947</v>
      </c>
      <c r="F136" s="133">
        <v>2764.3774400000002</v>
      </c>
      <c r="G136" s="174">
        <v>2910.8894443200002</v>
      </c>
      <c r="H136" s="140">
        <v>430.77099999999996</v>
      </c>
      <c r="I136" s="133">
        <v>167.65800000000002</v>
      </c>
      <c r="J136" s="138">
        <v>33.304000000000002</v>
      </c>
      <c r="K136" s="133">
        <v>339.53100000000001</v>
      </c>
      <c r="L136" s="132">
        <f t="shared" si="91"/>
        <v>971.2639999999999</v>
      </c>
      <c r="M136" s="25">
        <f t="shared" si="62"/>
        <v>927938.20379027363</v>
      </c>
      <c r="N136" s="25">
        <f t="shared" si="93"/>
        <v>361157.69949943176</v>
      </c>
      <c r="O136" s="25">
        <f>(E136-G136)*J136</f>
        <v>66861.823343563563</v>
      </c>
      <c r="P136" s="25">
        <f>(E136-G136)*K136</f>
        <v>681649.70398941508</v>
      </c>
      <c r="Q136" s="26">
        <f t="shared" si="92"/>
        <v>2037607.4306226843</v>
      </c>
      <c r="R136" s="54">
        <f>'2025'!S138</f>
        <v>0</v>
      </c>
      <c r="S136" s="28"/>
      <c r="T136" s="55"/>
    </row>
    <row r="137" spans="1:20" ht="30.75" customHeight="1">
      <c r="A137" s="49" t="s">
        <v>126</v>
      </c>
      <c r="B137" s="49"/>
      <c r="C137" s="49" t="s">
        <v>236</v>
      </c>
      <c r="D137" s="171"/>
      <c r="E137" s="172"/>
      <c r="F137" s="172"/>
      <c r="G137" s="173"/>
      <c r="H137" s="134">
        <f t="shared" ref="H137:I137" si="104">SUM(H138:H142)</f>
        <v>1144.828</v>
      </c>
      <c r="I137" s="131">
        <f t="shared" si="104"/>
        <v>562.23900000000003</v>
      </c>
      <c r="J137" s="139">
        <f t="shared" ref="J137:K137" si="105">SUM(J138:J142)</f>
        <v>190.05100000000002</v>
      </c>
      <c r="K137" s="131">
        <f t="shared" si="105"/>
        <v>1140.3209999999999</v>
      </c>
      <c r="L137" s="132">
        <f t="shared" si="91"/>
        <v>3037.4389999999999</v>
      </c>
      <c r="M137" s="53">
        <f t="shared" ref="M137:O137" si="106">SUM(M138:M142)</f>
        <v>4775649.9372115862</v>
      </c>
      <c r="N137" s="53">
        <f t="shared" si="106"/>
        <v>2324716.8156870129</v>
      </c>
      <c r="O137" s="53">
        <f t="shared" si="106"/>
        <v>875869.00928606756</v>
      </c>
      <c r="P137" s="53">
        <f>SUM(P138:P142)</f>
        <v>5255352.8932066672</v>
      </c>
      <c r="Q137" s="26">
        <f t="shared" si="92"/>
        <v>13231588.655391334</v>
      </c>
      <c r="R137" s="54">
        <f>'2025'!S139</f>
        <v>1341466.1963330449</v>
      </c>
      <c r="S137" s="28">
        <f>P137/3</f>
        <v>1751784.2977355558</v>
      </c>
      <c r="T137" s="55">
        <f t="shared" si="97"/>
        <v>12821270.553988824</v>
      </c>
    </row>
    <row r="138" spans="1:20" ht="30.75" customHeight="1">
      <c r="A138" s="16" t="s">
        <v>107</v>
      </c>
      <c r="B138" s="16" t="s">
        <v>125</v>
      </c>
      <c r="C138" s="24" t="s">
        <v>211</v>
      </c>
      <c r="D138" s="137">
        <v>11708.642889750001</v>
      </c>
      <c r="E138" s="133">
        <v>12851.569606074727</v>
      </c>
      <c r="F138" s="133">
        <v>2400</v>
      </c>
      <c r="G138" s="174">
        <v>2496</v>
      </c>
      <c r="H138" s="133">
        <v>100.357</v>
      </c>
      <c r="I138" s="133">
        <v>45.617999999999995</v>
      </c>
      <c r="J138" s="138">
        <v>15.973000000000001</v>
      </c>
      <c r="K138" s="133">
        <v>95.85</v>
      </c>
      <c r="L138" s="132">
        <f t="shared" si="91"/>
        <v>257.798</v>
      </c>
      <c r="M138" s="25">
        <f t="shared" ref="M138:M184" si="107">(D138-F138)*H138</f>
        <v>934187.47448664089</v>
      </c>
      <c r="N138" s="25">
        <f t="shared" si="93"/>
        <v>424641.67134461552</v>
      </c>
      <c r="O138" s="25">
        <f>(E138-G138)*J138</f>
        <v>165409.51331783162</v>
      </c>
      <c r="P138" s="25">
        <f>(E138-G138)*K138</f>
        <v>992581.34674226248</v>
      </c>
      <c r="Q138" s="26">
        <f t="shared" si="92"/>
        <v>2516820.0058913506</v>
      </c>
      <c r="R138" s="54">
        <f>'2025'!S140</f>
        <v>0</v>
      </c>
      <c r="S138" s="28"/>
      <c r="T138" s="55"/>
    </row>
    <row r="139" spans="1:20" ht="30.75" customHeight="1">
      <c r="A139" s="16" t="s">
        <v>107</v>
      </c>
      <c r="B139" s="16" t="s">
        <v>128</v>
      </c>
      <c r="C139" s="24" t="s">
        <v>211</v>
      </c>
      <c r="D139" s="137">
        <v>14605.292869800001</v>
      </c>
      <c r="E139" s="133">
        <v>15935.820132749837</v>
      </c>
      <c r="F139" s="133">
        <v>2675.73749</v>
      </c>
      <c r="G139" s="174">
        <v>2782.7669896000002</v>
      </c>
      <c r="H139" s="133">
        <v>40.634999999999998</v>
      </c>
      <c r="I139" s="133">
        <v>20.099</v>
      </c>
      <c r="J139" s="138">
        <v>6.7720000000000002</v>
      </c>
      <c r="K139" s="133">
        <v>40.634999999999998</v>
      </c>
      <c r="L139" s="132">
        <f t="shared" si="91"/>
        <v>108.14099999999999</v>
      </c>
      <c r="M139" s="25">
        <f t="shared" si="107"/>
        <v>484757.48285817303</v>
      </c>
      <c r="N139" s="25">
        <f t="shared" si="93"/>
        <v>239772.13357860025</v>
      </c>
      <c r="O139" s="25">
        <f>(E139-G139)*J139</f>
        <v>89072.475885410691</v>
      </c>
      <c r="P139" s="25">
        <f>(E139-G139)*K139</f>
        <v>534474.31447189359</v>
      </c>
      <c r="Q139" s="26">
        <f t="shared" si="92"/>
        <v>1348076.4067940775</v>
      </c>
      <c r="R139" s="54">
        <f>'2025'!S141</f>
        <v>0</v>
      </c>
      <c r="S139" s="28"/>
      <c r="T139" s="55"/>
    </row>
    <row r="140" spans="1:20" ht="30.75" customHeight="1">
      <c r="A140" s="16" t="s">
        <v>107</v>
      </c>
      <c r="B140" s="16" t="s">
        <v>8</v>
      </c>
      <c r="C140" s="24" t="s">
        <v>211</v>
      </c>
      <c r="D140" s="137">
        <v>13057.432239047999</v>
      </c>
      <c r="E140" s="133">
        <v>14253.445167329202</v>
      </c>
      <c r="F140" s="133">
        <v>2804.1376</v>
      </c>
      <c r="G140" s="174">
        <v>2916.3031040000001</v>
      </c>
      <c r="H140" s="133">
        <v>98.175000000000011</v>
      </c>
      <c r="I140" s="133">
        <v>48.558999999999997</v>
      </c>
      <c r="J140" s="138">
        <v>16.363</v>
      </c>
      <c r="K140" s="133">
        <v>98.174999999999997</v>
      </c>
      <c r="L140" s="132">
        <f t="shared" si="91"/>
        <v>261.27199999999999</v>
      </c>
      <c r="M140" s="25">
        <f t="shared" si="107"/>
        <v>1006617.2011885374</v>
      </c>
      <c r="N140" s="25">
        <f t="shared" si="93"/>
        <v>497889.73437753174</v>
      </c>
      <c r="O140" s="25">
        <f>(E140-G140)*J140</f>
        <v>185509.65558225571</v>
      </c>
      <c r="P140" s="25">
        <f>(E140-G140)*K140</f>
        <v>1113023.9220673444</v>
      </c>
      <c r="Q140" s="26">
        <f t="shared" si="92"/>
        <v>2803040.5132156694</v>
      </c>
      <c r="R140" s="54">
        <f>'2025'!S142</f>
        <v>0</v>
      </c>
      <c r="S140" s="28"/>
      <c r="T140" s="55"/>
    </row>
    <row r="141" spans="1:20" ht="30.75" customHeight="1">
      <c r="A141" s="16" t="s">
        <v>107</v>
      </c>
      <c r="B141" s="16" t="s">
        <v>127</v>
      </c>
      <c r="C141" s="24" t="s">
        <v>211</v>
      </c>
      <c r="D141" s="137">
        <v>5300.2694406180017</v>
      </c>
      <c r="E141" s="133">
        <v>5823.7409062884099</v>
      </c>
      <c r="F141" s="133">
        <v>2675.73749</v>
      </c>
      <c r="G141" s="174">
        <v>2782.7669896000002</v>
      </c>
      <c r="H141" s="133">
        <v>595.11899999999991</v>
      </c>
      <c r="I141" s="133">
        <v>294.36099999999999</v>
      </c>
      <c r="J141" s="138">
        <v>99.186000000000007</v>
      </c>
      <c r="K141" s="133">
        <v>595.11900000000003</v>
      </c>
      <c r="L141" s="132">
        <f t="shared" si="91"/>
        <v>1583.7849999999999</v>
      </c>
      <c r="M141" s="25">
        <f t="shared" si="107"/>
        <v>1561908.8299198344</v>
      </c>
      <c r="N141" s="25">
        <f t="shared" si="93"/>
        <v>772559.84951586556</v>
      </c>
      <c r="O141" s="25">
        <f>(E141-G141)*J141</f>
        <v>301622.03890065663</v>
      </c>
      <c r="P141" s="25">
        <f>(E141-G141)*K141</f>
        <v>1809741.3563256897</v>
      </c>
      <c r="Q141" s="26">
        <f t="shared" si="92"/>
        <v>4445832.0746620465</v>
      </c>
      <c r="R141" s="54">
        <f>'2025'!S143</f>
        <v>0</v>
      </c>
      <c r="S141" s="28"/>
      <c r="T141" s="55"/>
    </row>
    <row r="142" spans="1:20" ht="30.75" customHeight="1">
      <c r="A142" s="16" t="s">
        <v>107</v>
      </c>
      <c r="B142" s="16" t="s">
        <v>135</v>
      </c>
      <c r="C142" s="24" t="s">
        <v>211</v>
      </c>
      <c r="D142" s="137">
        <v>5342.2127999999993</v>
      </c>
      <c r="E142" s="133">
        <v>5510.2580395625882</v>
      </c>
      <c r="F142" s="133">
        <v>2804.1376</v>
      </c>
      <c r="G142" s="174">
        <v>2916.3031040000001</v>
      </c>
      <c r="H142" s="133">
        <v>310.54199999999997</v>
      </c>
      <c r="I142" s="133">
        <v>153.602</v>
      </c>
      <c r="J142" s="138">
        <v>51.756999999999998</v>
      </c>
      <c r="K142" s="133">
        <v>310.54199999999997</v>
      </c>
      <c r="L142" s="132">
        <f t="shared" si="91"/>
        <v>826.44299999999998</v>
      </c>
      <c r="M142" s="25">
        <f t="shared" si="107"/>
        <v>788178.9487583997</v>
      </c>
      <c r="N142" s="25">
        <f t="shared" si="93"/>
        <v>389853.42687039991</v>
      </c>
      <c r="O142" s="25">
        <f>(E142-G142)*J142</f>
        <v>134255.32559991287</v>
      </c>
      <c r="P142" s="25">
        <f>(E142-G142)*K142</f>
        <v>805531.95359947719</v>
      </c>
      <c r="Q142" s="26">
        <f t="shared" si="92"/>
        <v>2117819.6548281899</v>
      </c>
      <c r="R142" s="54">
        <f>'2025'!S144</f>
        <v>0</v>
      </c>
      <c r="S142" s="28"/>
      <c r="T142" s="55"/>
    </row>
    <row r="143" spans="1:20" ht="30.75" customHeight="1">
      <c r="A143" s="49" t="s">
        <v>124</v>
      </c>
      <c r="B143" s="49"/>
      <c r="C143" s="49" t="s">
        <v>236</v>
      </c>
      <c r="D143" s="171"/>
      <c r="E143" s="172"/>
      <c r="F143" s="172"/>
      <c r="G143" s="173"/>
      <c r="H143" s="131">
        <f t="shared" ref="H143:K143" si="108">SUM(H144)</f>
        <v>3227.8180000000002</v>
      </c>
      <c r="I143" s="131">
        <f t="shared" si="108"/>
        <v>1936.317</v>
      </c>
      <c r="J143" s="139">
        <f t="shared" si="108"/>
        <v>596.6</v>
      </c>
      <c r="K143" s="131">
        <f t="shared" si="108"/>
        <v>2812.5</v>
      </c>
      <c r="L143" s="132">
        <f t="shared" si="91"/>
        <v>8573.2350000000006</v>
      </c>
      <c r="M143" s="53">
        <f t="shared" ref="M143:N143" si="109">SUM(M144)</f>
        <v>21657666.340816859</v>
      </c>
      <c r="N143" s="53">
        <f t="shared" si="109"/>
        <v>12992091.721420314</v>
      </c>
      <c r="O143" s="53">
        <f>SUM(O144)</f>
        <v>4476410.1193938246</v>
      </c>
      <c r="P143" s="53">
        <f>SUM(P144)</f>
        <v>21102754.711356238</v>
      </c>
      <c r="Q143" s="26">
        <f t="shared" si="92"/>
        <v>60228922.892987236</v>
      </c>
      <c r="R143" s="54">
        <f>'2025'!S145</f>
        <v>5661813.9120168881</v>
      </c>
      <c r="S143" s="28">
        <f>P143/3</f>
        <v>7034251.5704520792</v>
      </c>
      <c r="T143" s="55">
        <f t="shared" si="97"/>
        <v>58856485.234552048</v>
      </c>
    </row>
    <row r="144" spans="1:20" ht="30.75" customHeight="1">
      <c r="A144" s="16" t="s">
        <v>31</v>
      </c>
      <c r="B144" s="16" t="s">
        <v>259</v>
      </c>
      <c r="C144" s="24" t="s">
        <v>211</v>
      </c>
      <c r="D144" s="137">
        <v>9025.864535581888</v>
      </c>
      <c r="E144" s="133">
        <v>9912.0205551488853</v>
      </c>
      <c r="F144" s="133">
        <v>2316.172</v>
      </c>
      <c r="G144" s="174">
        <v>2408.8188800000003</v>
      </c>
      <c r="H144" s="137">
        <v>3227.8180000000002</v>
      </c>
      <c r="I144" s="138">
        <v>1936.317</v>
      </c>
      <c r="J144" s="138">
        <v>596.6</v>
      </c>
      <c r="K144" s="133">
        <v>2812.5</v>
      </c>
      <c r="L144" s="132">
        <f t="shared" si="91"/>
        <v>8573.2350000000006</v>
      </c>
      <c r="M144" s="25">
        <f t="shared" si="107"/>
        <v>21657666.340816859</v>
      </c>
      <c r="N144" s="25">
        <f t="shared" si="93"/>
        <v>12992091.721420314</v>
      </c>
      <c r="O144" s="25">
        <f>(E144-G144)*J144</f>
        <v>4476410.1193938246</v>
      </c>
      <c r="P144" s="25">
        <f>(E144-G144)*K144</f>
        <v>21102754.711356238</v>
      </c>
      <c r="Q144" s="26">
        <f t="shared" si="92"/>
        <v>60228922.892987236</v>
      </c>
      <c r="R144" s="54">
        <f>'2025'!S146</f>
        <v>0</v>
      </c>
      <c r="S144" s="28"/>
      <c r="T144" s="55"/>
    </row>
    <row r="145" spans="1:20" ht="30.75" customHeight="1">
      <c r="A145" s="49" t="s">
        <v>123</v>
      </c>
      <c r="B145" s="49"/>
      <c r="C145" s="49" t="s">
        <v>236</v>
      </c>
      <c r="D145" s="171"/>
      <c r="E145" s="172"/>
      <c r="F145" s="172"/>
      <c r="G145" s="173"/>
      <c r="H145" s="135">
        <f>SUM(H146:H147)</f>
        <v>243.804</v>
      </c>
      <c r="I145" s="139">
        <f t="shared" ref="I145:K145" si="110">SUM(I146:I147)</f>
        <v>120.63800000000001</v>
      </c>
      <c r="J145" s="139">
        <f t="shared" si="110"/>
        <v>16</v>
      </c>
      <c r="K145" s="131">
        <f t="shared" si="110"/>
        <v>194</v>
      </c>
      <c r="L145" s="132">
        <f t="shared" si="91"/>
        <v>574.44200000000001</v>
      </c>
      <c r="M145" s="53">
        <f t="shared" ref="M145:P145" si="111">SUM(M146:M148)</f>
        <v>558919.59501036</v>
      </c>
      <c r="N145" s="53">
        <f t="shared" si="111"/>
        <v>276611.64630342001</v>
      </c>
      <c r="O145" s="53">
        <f t="shared" si="111"/>
        <v>37575.493614820174</v>
      </c>
      <c r="P145" s="53">
        <f t="shared" si="111"/>
        <v>455602.8600796946</v>
      </c>
      <c r="Q145" s="26">
        <f t="shared" si="92"/>
        <v>1328709.5950082948</v>
      </c>
      <c r="R145" s="54">
        <f>'2025'!S147</f>
        <v>120449.2038241753</v>
      </c>
      <c r="S145" s="28">
        <f>P145/3</f>
        <v>151867.62002656487</v>
      </c>
      <c r="T145" s="55">
        <f t="shared" si="97"/>
        <v>1297291.1788059052</v>
      </c>
    </row>
    <row r="146" spans="1:20" ht="30.75" customHeight="1">
      <c r="A146" s="16" t="s">
        <v>55</v>
      </c>
      <c r="B146" s="16" t="s">
        <v>54</v>
      </c>
      <c r="C146" s="24" t="s">
        <v>211</v>
      </c>
      <c r="D146" s="137">
        <v>4371.7170900000001</v>
      </c>
      <c r="E146" s="133">
        <v>4511.6683509262612</v>
      </c>
      <c r="F146" s="133">
        <v>2080</v>
      </c>
      <c r="G146" s="174">
        <v>2163.2000000000003</v>
      </c>
      <c r="H146" s="133">
        <v>225.529</v>
      </c>
      <c r="I146" s="133">
        <v>107.37</v>
      </c>
      <c r="J146" s="138">
        <v>12</v>
      </c>
      <c r="K146" s="133">
        <v>174</v>
      </c>
      <c r="L146" s="132">
        <f t="shared" si="91"/>
        <v>518.899</v>
      </c>
      <c r="M146" s="25">
        <f t="shared" si="107"/>
        <v>516848.66359061003</v>
      </c>
      <c r="N146" s="25">
        <f t="shared" si="93"/>
        <v>246061.66395330001</v>
      </c>
      <c r="O146" s="25">
        <f>(E146-G146)*J146</f>
        <v>28181.620211115129</v>
      </c>
      <c r="P146" s="25">
        <f>(E146-G146)*K146</f>
        <v>408633.4930611694</v>
      </c>
      <c r="Q146" s="26">
        <f t="shared" si="92"/>
        <v>1199725.4408161945</v>
      </c>
      <c r="R146" s="54">
        <f>'2025'!S148</f>
        <v>0</v>
      </c>
      <c r="S146" s="28"/>
      <c r="T146" s="55"/>
    </row>
    <row r="147" spans="1:20" ht="30.75" customHeight="1">
      <c r="A147" s="16" t="s">
        <v>55</v>
      </c>
      <c r="B147" s="16" t="s">
        <v>54</v>
      </c>
      <c r="C147" s="24" t="s">
        <v>212</v>
      </c>
      <c r="D147" s="137">
        <v>4371.7170900000001</v>
      </c>
      <c r="E147" s="133">
        <v>4511.6683509262612</v>
      </c>
      <c r="F147" s="133">
        <v>2080</v>
      </c>
      <c r="G147" s="174">
        <v>2163.2000000000003</v>
      </c>
      <c r="H147" s="133">
        <v>18.274999999999999</v>
      </c>
      <c r="I147" s="133">
        <v>13.268000000000001</v>
      </c>
      <c r="J147" s="138">
        <v>4</v>
      </c>
      <c r="K147" s="133">
        <v>20</v>
      </c>
      <c r="L147" s="132">
        <f t="shared" si="91"/>
        <v>55.542999999999999</v>
      </c>
      <c r="M147" s="25">
        <f t="shared" si="107"/>
        <v>41881.12981975</v>
      </c>
      <c r="N147" s="25">
        <f t="shared" si="93"/>
        <v>30406.502350120001</v>
      </c>
      <c r="O147" s="25">
        <f>(E147-G147)*J147</f>
        <v>9393.8734037050435</v>
      </c>
      <c r="P147" s="25">
        <f>(E147-G147)*K147</f>
        <v>46969.367018525219</v>
      </c>
      <c r="Q147" s="26">
        <f t="shared" si="92"/>
        <v>128650.87259210026</v>
      </c>
      <c r="R147" s="54">
        <f>'2025'!S149</f>
        <v>0</v>
      </c>
      <c r="S147" s="28"/>
      <c r="T147" s="55"/>
    </row>
    <row r="148" spans="1:20" ht="30.75" customHeight="1">
      <c r="A148" s="16" t="s">
        <v>55</v>
      </c>
      <c r="B148" s="16" t="s">
        <v>54</v>
      </c>
      <c r="C148" s="24" t="s">
        <v>13</v>
      </c>
      <c r="D148" s="137">
        <v>68.78</v>
      </c>
      <c r="E148" s="133">
        <v>70.83</v>
      </c>
      <c r="F148" s="133">
        <v>68.099999999999994</v>
      </c>
      <c r="G148" s="174">
        <v>70.83</v>
      </c>
      <c r="H148" s="133">
        <v>279.12</v>
      </c>
      <c r="I148" s="133">
        <v>211</v>
      </c>
      <c r="J148" s="138">
        <v>52.6</v>
      </c>
      <c r="K148" s="133">
        <v>310</v>
      </c>
      <c r="L148" s="132">
        <f t="shared" si="91"/>
        <v>852.72</v>
      </c>
      <c r="M148" s="25">
        <f t="shared" si="107"/>
        <v>189.80160000000191</v>
      </c>
      <c r="N148" s="25">
        <f t="shared" si="93"/>
        <v>143.48000000000144</v>
      </c>
      <c r="O148" s="25">
        <f>(E148-G148)*J148</f>
        <v>0</v>
      </c>
      <c r="P148" s="25">
        <f>(E148-G148)*K148</f>
        <v>0</v>
      </c>
      <c r="Q148" s="26">
        <f t="shared" si="92"/>
        <v>333.28160000000332</v>
      </c>
      <c r="R148" s="54">
        <f>'2025'!S150</f>
        <v>0</v>
      </c>
      <c r="S148" s="28"/>
      <c r="T148" s="55"/>
    </row>
    <row r="149" spans="1:20" ht="30.75" customHeight="1">
      <c r="A149" s="49" t="s">
        <v>122</v>
      </c>
      <c r="B149" s="49"/>
      <c r="C149" s="49" t="s">
        <v>236</v>
      </c>
      <c r="D149" s="171"/>
      <c r="E149" s="172"/>
      <c r="F149" s="172"/>
      <c r="G149" s="173"/>
      <c r="H149" s="131">
        <f t="shared" ref="H149:K149" si="112">SUM(H150)</f>
        <v>5692.3739999999998</v>
      </c>
      <c r="I149" s="131">
        <f t="shared" si="112"/>
        <v>2515.982</v>
      </c>
      <c r="J149" s="139">
        <f t="shared" si="112"/>
        <v>1022.7910000000001</v>
      </c>
      <c r="K149" s="131">
        <f t="shared" si="112"/>
        <v>4348.6620000000003</v>
      </c>
      <c r="L149" s="132">
        <f t="shared" si="91"/>
        <v>13579.808999999999</v>
      </c>
      <c r="M149" s="53">
        <f t="shared" ref="M149:P149" si="113">SUM(M150)</f>
        <v>39395026.724922948</v>
      </c>
      <c r="N149" s="53">
        <f t="shared" si="113"/>
        <v>17412274.409486286</v>
      </c>
      <c r="O149" s="53">
        <f t="shared" si="113"/>
        <v>6979015.2391962819</v>
      </c>
      <c r="P149" s="53">
        <f t="shared" si="113"/>
        <v>29673098.773956541</v>
      </c>
      <c r="Q149" s="26">
        <f t="shared" si="92"/>
        <v>93459415.147562057</v>
      </c>
      <c r="R149" s="54">
        <f>'2025'!S151</f>
        <v>8512170.2153652254</v>
      </c>
      <c r="S149" s="28">
        <f>P149/3</f>
        <v>9891032.9246521797</v>
      </c>
      <c r="T149" s="55">
        <f t="shared" si="97"/>
        <v>92080552.438275114</v>
      </c>
    </row>
    <row r="150" spans="1:20" ht="30.75" customHeight="1">
      <c r="A150" s="16" t="s">
        <v>121</v>
      </c>
      <c r="B150" s="16" t="s">
        <v>120</v>
      </c>
      <c r="C150" s="24" t="s">
        <v>211</v>
      </c>
      <c r="D150" s="137">
        <v>8753.9973217400948</v>
      </c>
      <c r="E150" s="133">
        <v>8753.997321740093</v>
      </c>
      <c r="F150" s="133">
        <v>1833.33</v>
      </c>
      <c r="G150" s="174">
        <v>1930.4964899999998</v>
      </c>
      <c r="H150" s="133">
        <v>5692.3739999999998</v>
      </c>
      <c r="I150" s="133">
        <v>2515.982</v>
      </c>
      <c r="J150" s="138">
        <v>1022.7910000000001</v>
      </c>
      <c r="K150" s="133">
        <v>4348.6620000000003</v>
      </c>
      <c r="L150" s="132">
        <f t="shared" si="91"/>
        <v>13579.808999999999</v>
      </c>
      <c r="M150" s="25">
        <f t="shared" si="107"/>
        <v>39395026.724922948</v>
      </c>
      <c r="N150" s="25">
        <f t="shared" si="93"/>
        <v>17412274.409486286</v>
      </c>
      <c r="O150" s="25">
        <f>(E150-G150)*J150</f>
        <v>6979015.2391962819</v>
      </c>
      <c r="P150" s="25">
        <f>(E150-G150)*K150</f>
        <v>29673098.773956541</v>
      </c>
      <c r="Q150" s="26">
        <f t="shared" si="92"/>
        <v>93459415.147562057</v>
      </c>
      <c r="R150" s="54">
        <f>'2025'!S152</f>
        <v>0</v>
      </c>
      <c r="S150" s="28"/>
      <c r="T150" s="55"/>
    </row>
    <row r="151" spans="1:20" ht="30.75" customHeight="1">
      <c r="A151" s="49" t="s">
        <v>119</v>
      </c>
      <c r="B151" s="49"/>
      <c r="C151" s="49" t="s">
        <v>236</v>
      </c>
      <c r="D151" s="171"/>
      <c r="E151" s="172"/>
      <c r="F151" s="172"/>
      <c r="G151" s="173"/>
      <c r="H151" s="131">
        <f t="shared" ref="H151:K151" si="114">SUM(H152)</f>
        <v>3887.1790000000001</v>
      </c>
      <c r="I151" s="131">
        <f t="shared" si="114"/>
        <v>1965.1770000000001</v>
      </c>
      <c r="J151" s="139">
        <f t="shared" si="114"/>
        <v>313.68</v>
      </c>
      <c r="K151" s="131">
        <f t="shared" si="114"/>
        <v>3463.17</v>
      </c>
      <c r="L151" s="132">
        <f t="shared" si="91"/>
        <v>9629.2060000000001</v>
      </c>
      <c r="M151" s="53">
        <f t="shared" ref="M151:N151" si="115">SUM(M152)</f>
        <v>21580803.94933277</v>
      </c>
      <c r="N151" s="53">
        <f t="shared" si="115"/>
        <v>10910251.254891509</v>
      </c>
      <c r="O151" s="53">
        <f>SUM(O152)</f>
        <v>1777415.8262054662</v>
      </c>
      <c r="P151" s="53">
        <f>SUM(P152)</f>
        <v>19623479.873884164</v>
      </c>
      <c r="Q151" s="26">
        <f t="shared" si="92"/>
        <v>53891950.904313914</v>
      </c>
      <c r="R151" s="54">
        <f>'2025'!S153</f>
        <v>5435617.5284651546</v>
      </c>
      <c r="S151" s="28">
        <f>P151/3</f>
        <v>6541159.9579613879</v>
      </c>
      <c r="T151" s="55">
        <f t="shared" si="97"/>
        <v>52786408.474817678</v>
      </c>
    </row>
    <row r="152" spans="1:20" ht="30.75" customHeight="1">
      <c r="A152" s="16" t="s">
        <v>118</v>
      </c>
      <c r="B152" s="16" t="s">
        <v>117</v>
      </c>
      <c r="C152" s="24" t="s">
        <v>211</v>
      </c>
      <c r="D152" s="137">
        <v>8345.9406299999991</v>
      </c>
      <c r="E152" s="133">
        <v>8608.5745145417823</v>
      </c>
      <c r="F152" s="133">
        <v>2794.15</v>
      </c>
      <c r="G152" s="174">
        <v>2942.2399500000001</v>
      </c>
      <c r="H152" s="133">
        <v>3887.1790000000001</v>
      </c>
      <c r="I152" s="133">
        <v>1965.1770000000001</v>
      </c>
      <c r="J152" s="138">
        <v>313.68</v>
      </c>
      <c r="K152" s="133">
        <v>3463.17</v>
      </c>
      <c r="L152" s="132">
        <f t="shared" si="91"/>
        <v>9629.2060000000001</v>
      </c>
      <c r="M152" s="25">
        <f t="shared" si="107"/>
        <v>21580803.94933277</v>
      </c>
      <c r="N152" s="25">
        <f t="shared" si="93"/>
        <v>10910251.254891509</v>
      </c>
      <c r="O152" s="25">
        <f>(E152-G152)*J152</f>
        <v>1777415.8262054662</v>
      </c>
      <c r="P152" s="25">
        <f>(E152-G152)*K152</f>
        <v>19623479.873884164</v>
      </c>
      <c r="Q152" s="26">
        <f t="shared" si="92"/>
        <v>53891950.904313914</v>
      </c>
      <c r="R152" s="54">
        <f>'2025'!S154</f>
        <v>0</v>
      </c>
      <c r="S152" s="28"/>
      <c r="T152" s="55"/>
    </row>
    <row r="153" spans="1:20" ht="30.75" customHeight="1">
      <c r="A153" s="49" t="s">
        <v>116</v>
      </c>
      <c r="B153" s="49"/>
      <c r="C153" s="49" t="s">
        <v>236</v>
      </c>
      <c r="D153" s="171"/>
      <c r="E153" s="172"/>
      <c r="F153" s="172"/>
      <c r="G153" s="173"/>
      <c r="H153" s="135">
        <f>SUM(H154:H166)</f>
        <v>22708.603999999999</v>
      </c>
      <c r="I153" s="139">
        <f>SUM(I154:I166)</f>
        <v>9231.4249999999993</v>
      </c>
      <c r="J153" s="139">
        <f>SUM(J154:J166)</f>
        <v>4524.5099999999993</v>
      </c>
      <c r="K153" s="131">
        <f>SUM(K154:K166)</f>
        <v>18183.066999999995</v>
      </c>
      <c r="L153" s="132">
        <f t="shared" si="91"/>
        <v>54647.605999999992</v>
      </c>
      <c r="M153" s="53">
        <f>SUM(M154:M166)</f>
        <v>130390762.90565868</v>
      </c>
      <c r="N153" s="53">
        <f>SUM(N154:N166)</f>
        <v>60244715.68571572</v>
      </c>
      <c r="O153" s="53">
        <f>SUM(O154:O166)</f>
        <v>23890866.196622577</v>
      </c>
      <c r="P153" s="53">
        <f>SUM(P154:P166)</f>
        <v>109244936.96846813</v>
      </c>
      <c r="Q153" s="26">
        <f t="shared" si="92"/>
        <v>323771281.75646508</v>
      </c>
      <c r="R153" s="54">
        <f>'2025'!S155</f>
        <v>29543854.352424283</v>
      </c>
      <c r="S153" s="28">
        <f>P153/3</f>
        <v>36414978.989489377</v>
      </c>
      <c r="T153" s="55">
        <f t="shared" si="97"/>
        <v>316900157.11939996</v>
      </c>
    </row>
    <row r="154" spans="1:20" ht="30.75" customHeight="1">
      <c r="A154" s="16" t="s">
        <v>243</v>
      </c>
      <c r="B154" s="16" t="s">
        <v>244</v>
      </c>
      <c r="C154" s="24" t="s">
        <v>211</v>
      </c>
      <c r="D154" s="137">
        <v>13410.049857888001</v>
      </c>
      <c r="E154" s="133">
        <v>14777.74412244634</v>
      </c>
      <c r="F154" s="133">
        <v>2418.4735599999999</v>
      </c>
      <c r="G154" s="174">
        <v>2515.2125024000002</v>
      </c>
      <c r="H154" s="133">
        <v>5506.16</v>
      </c>
      <c r="I154" s="133">
        <v>2957.5720000000001</v>
      </c>
      <c r="J154" s="138">
        <v>706.19100000000003</v>
      </c>
      <c r="K154" s="133">
        <v>4391.1319999999996</v>
      </c>
      <c r="L154" s="132">
        <f t="shared" si="91"/>
        <v>13561.055</v>
      </c>
      <c r="M154" s="25">
        <f t="shared" si="107"/>
        <v>60521377.748378992</v>
      </c>
      <c r="N154" s="25">
        <f t="shared" si="93"/>
        <v>32508378.294497214</v>
      </c>
      <c r="O154" s="25">
        <f t="shared" si="93"/>
        <v>8659689.4672921449</v>
      </c>
      <c r="P154" s="25">
        <f t="shared" ref="P154:P166" si="116">(E154-G154)*K154</f>
        <v>53846394.997797325</v>
      </c>
      <c r="Q154" s="26">
        <f t="shared" si="92"/>
        <v>155535840.50796568</v>
      </c>
      <c r="R154" s="54">
        <f>'2025'!S156</f>
        <v>0</v>
      </c>
      <c r="S154" s="28"/>
      <c r="T154" s="55"/>
    </row>
    <row r="155" spans="1:20" ht="30.75" customHeight="1">
      <c r="A155" s="16" t="s">
        <v>243</v>
      </c>
      <c r="B155" s="16" t="s">
        <v>245</v>
      </c>
      <c r="C155" s="24" t="s">
        <v>211</v>
      </c>
      <c r="D155" s="137">
        <v>23404.554751367999</v>
      </c>
      <c r="E155" s="133">
        <v>25753.512669090673</v>
      </c>
      <c r="F155" s="133">
        <v>2418.4735599999999</v>
      </c>
      <c r="G155" s="174">
        <v>2515.2125024000002</v>
      </c>
      <c r="H155" s="133">
        <v>220.75900000000001</v>
      </c>
      <c r="I155" s="133">
        <v>144.10300000000001</v>
      </c>
      <c r="J155" s="138">
        <v>72.42</v>
      </c>
      <c r="K155" s="133">
        <v>214.78399999999999</v>
      </c>
      <c r="L155" s="132">
        <f t="shared" si="91"/>
        <v>652.06600000000003</v>
      </c>
      <c r="M155" s="25">
        <f t="shared" si="107"/>
        <v>4632866.297725209</v>
      </c>
      <c r="N155" s="25">
        <f t="shared" si="93"/>
        <v>3024157.2579197031</v>
      </c>
      <c r="O155" s="25">
        <f t="shared" si="93"/>
        <v>1682917.6980717385</v>
      </c>
      <c r="P155" s="25">
        <f t="shared" si="116"/>
        <v>4991215.0630024886</v>
      </c>
      <c r="Q155" s="26">
        <f t="shared" si="92"/>
        <v>14331156.316719141</v>
      </c>
      <c r="R155" s="54">
        <f>'2025'!S157</f>
        <v>0</v>
      </c>
      <c r="S155" s="28"/>
      <c r="T155" s="55"/>
    </row>
    <row r="156" spans="1:20" ht="30.75" customHeight="1">
      <c r="A156" s="16" t="s">
        <v>246</v>
      </c>
      <c r="B156" s="16" t="s">
        <v>247</v>
      </c>
      <c r="C156" s="24" t="s">
        <v>211</v>
      </c>
      <c r="D156" s="137">
        <v>9583.9663276819356</v>
      </c>
      <c r="E156" s="133">
        <v>9859.5779482841463</v>
      </c>
      <c r="F156" s="133">
        <v>2335.7905000000001</v>
      </c>
      <c r="G156" s="174">
        <v>2429.2221200000004</v>
      </c>
      <c r="H156" s="133">
        <v>4061.2860000000001</v>
      </c>
      <c r="I156" s="133">
        <v>1352.0630000000001</v>
      </c>
      <c r="J156" s="138">
        <v>419.399</v>
      </c>
      <c r="K156" s="133">
        <v>2622.0329999999999</v>
      </c>
      <c r="L156" s="132">
        <f t="shared" si="91"/>
        <v>8454.7810000000009</v>
      </c>
      <c r="M156" s="25">
        <f t="shared" si="107"/>
        <v>29436915.014503058</v>
      </c>
      <c r="N156" s="25">
        <f t="shared" si="93"/>
        <v>9799990.3541031219</v>
      </c>
      <c r="O156" s="25">
        <f t="shared" si="93"/>
        <v>3116283.8040265427</v>
      </c>
      <c r="P156" s="25">
        <f t="shared" si="116"/>
        <v>19482638.183503363</v>
      </c>
      <c r="Q156" s="26">
        <f t="shared" si="92"/>
        <v>61835827.356136084</v>
      </c>
      <c r="R156" s="54">
        <f>'2025'!S158</f>
        <v>0</v>
      </c>
      <c r="S156" s="28"/>
      <c r="T156" s="55"/>
    </row>
    <row r="157" spans="1:20" ht="30.75" customHeight="1">
      <c r="A157" s="16" t="s">
        <v>246</v>
      </c>
      <c r="B157" s="16" t="s">
        <v>248</v>
      </c>
      <c r="C157" s="24" t="s">
        <v>211</v>
      </c>
      <c r="D157" s="137">
        <v>9583.9663276819356</v>
      </c>
      <c r="E157" s="133">
        <v>9859.5779482841463</v>
      </c>
      <c r="F157" s="133">
        <v>2615.8000000000002</v>
      </c>
      <c r="G157" s="174">
        <v>2720.4320000000002</v>
      </c>
      <c r="H157" s="133">
        <v>941.92100000000005</v>
      </c>
      <c r="I157" s="133">
        <v>457.322</v>
      </c>
      <c r="J157" s="138">
        <v>74.337000000000003</v>
      </c>
      <c r="K157" s="133">
        <v>482.65499999999997</v>
      </c>
      <c r="L157" s="132">
        <f t="shared" si="91"/>
        <v>1956.2349999999999</v>
      </c>
      <c r="M157" s="25">
        <f t="shared" si="107"/>
        <v>6563462.195536497</v>
      </c>
      <c r="N157" s="25">
        <f t="shared" si="93"/>
        <v>3186695.7613081583</v>
      </c>
      <c r="O157" s="25">
        <f t="shared" si="93"/>
        <v>530702.69235759857</v>
      </c>
      <c r="P157" s="25">
        <f t="shared" si="116"/>
        <v>3445744.4876690842</v>
      </c>
      <c r="Q157" s="26">
        <f t="shared" si="92"/>
        <v>13726605.136871338</v>
      </c>
      <c r="R157" s="54">
        <f>'2025'!S159</f>
        <v>0</v>
      </c>
      <c r="S157" s="28"/>
      <c r="T157" s="55"/>
    </row>
    <row r="158" spans="1:20" ht="30.75" customHeight="1">
      <c r="A158" s="16" t="s">
        <v>246</v>
      </c>
      <c r="B158" s="16" t="s">
        <v>249</v>
      </c>
      <c r="C158" s="24" t="s">
        <v>211</v>
      </c>
      <c r="D158" s="137">
        <v>9583.9663276819356</v>
      </c>
      <c r="E158" s="133">
        <v>9859.5779482841499</v>
      </c>
      <c r="F158" s="133">
        <v>2335.7905000000001</v>
      </c>
      <c r="G158" s="174">
        <v>2429.2221200000004</v>
      </c>
      <c r="H158" s="133">
        <v>372.47299999999996</v>
      </c>
      <c r="I158" s="133">
        <v>123.143</v>
      </c>
      <c r="J158" s="138">
        <v>136.62299999999999</v>
      </c>
      <c r="K158" s="133">
        <v>369.47399999999999</v>
      </c>
      <c r="L158" s="132">
        <f t="shared" si="91"/>
        <v>1001.713</v>
      </c>
      <c r="M158" s="25">
        <f t="shared" si="107"/>
        <v>2699749.7950641732</v>
      </c>
      <c r="N158" s="25">
        <f t="shared" si="93"/>
        <v>892562.11594823655</v>
      </c>
      <c r="O158" s="25">
        <f t="shared" si="93"/>
        <v>1015157.5043276653</v>
      </c>
      <c r="P158" s="25">
        <f t="shared" si="116"/>
        <v>2745323.2892994578</v>
      </c>
      <c r="Q158" s="26">
        <f t="shared" si="92"/>
        <v>7352792.7046395335</v>
      </c>
      <c r="R158" s="54">
        <f>'2025'!S160</f>
        <v>0</v>
      </c>
      <c r="S158" s="28"/>
      <c r="T158" s="55"/>
    </row>
    <row r="159" spans="1:20" ht="64.5" customHeight="1">
      <c r="A159" s="16" t="s">
        <v>246</v>
      </c>
      <c r="B159" s="16" t="s">
        <v>250</v>
      </c>
      <c r="C159" s="24" t="s">
        <v>211</v>
      </c>
      <c r="D159" s="137">
        <v>5197.4964600000003</v>
      </c>
      <c r="E159" s="133">
        <v>5359.653277446143</v>
      </c>
      <c r="F159" s="133">
        <v>2335.7905000000001</v>
      </c>
      <c r="G159" s="174">
        <v>2429.2221200000004</v>
      </c>
      <c r="H159" s="133">
        <v>4753.3389999999999</v>
      </c>
      <c r="I159" s="133">
        <v>1588.05</v>
      </c>
      <c r="J159" s="138">
        <v>1583.866</v>
      </c>
      <c r="K159" s="133">
        <v>4684.2299999999996</v>
      </c>
      <c r="L159" s="132">
        <f t="shared" si="91"/>
        <v>12609.485000000001</v>
      </c>
      <c r="M159" s="25">
        <f t="shared" si="107"/>
        <v>13602658.546200441</v>
      </c>
      <c r="N159" s="25">
        <f t="shared" si="93"/>
        <v>4544532.1497780001</v>
      </c>
      <c r="O159" s="25">
        <f t="shared" si="93"/>
        <v>4641410.2756195925</v>
      </c>
      <c r="P159" s="25">
        <f t="shared" si="116"/>
        <v>13726813.540643943</v>
      </c>
      <c r="Q159" s="26">
        <f t="shared" si="92"/>
        <v>36515414.512241974</v>
      </c>
      <c r="R159" s="54">
        <f>'2025'!S161</f>
        <v>0</v>
      </c>
      <c r="S159" s="28"/>
      <c r="T159" s="55"/>
    </row>
    <row r="160" spans="1:20" ht="30.75" customHeight="1">
      <c r="A160" s="16" t="s">
        <v>246</v>
      </c>
      <c r="B160" s="16" t="s">
        <v>251</v>
      </c>
      <c r="C160" s="24" t="s">
        <v>211</v>
      </c>
      <c r="D160" s="137">
        <v>2623.6338644918878</v>
      </c>
      <c r="E160" s="133">
        <v>2623.6338644918883</v>
      </c>
      <c r="F160" s="133">
        <v>1635</v>
      </c>
      <c r="G160" s="174">
        <v>1700.4</v>
      </c>
      <c r="H160" s="133">
        <v>5036.3050000000003</v>
      </c>
      <c r="I160" s="133">
        <v>1713.9269999999999</v>
      </c>
      <c r="J160" s="138">
        <v>749.38400000000001</v>
      </c>
      <c r="K160" s="133">
        <v>3639.48</v>
      </c>
      <c r="L160" s="132">
        <f t="shared" si="91"/>
        <v>11139.096</v>
      </c>
      <c r="M160" s="25">
        <f t="shared" si="107"/>
        <v>4979061.6749098171</v>
      </c>
      <c r="N160" s="25">
        <f t="shared" si="93"/>
        <v>1694446.2734669878</v>
      </c>
      <c r="O160" s="25">
        <f t="shared" si="93"/>
        <v>691856.68630838918</v>
      </c>
      <c r="P160" s="25">
        <f t="shared" si="116"/>
        <v>3360091.1851409371</v>
      </c>
      <c r="Q160" s="26">
        <f t="shared" si="92"/>
        <v>10725455.819826132</v>
      </c>
      <c r="R160" s="54">
        <f>'2025'!S162</f>
        <v>0</v>
      </c>
      <c r="S160" s="28"/>
      <c r="T160" s="55"/>
    </row>
    <row r="161" spans="1:20" ht="30.75" customHeight="1">
      <c r="A161" s="16" t="s">
        <v>246</v>
      </c>
      <c r="B161" s="16" t="s">
        <v>252</v>
      </c>
      <c r="C161" s="24" t="s">
        <v>211</v>
      </c>
      <c r="D161" s="137">
        <v>20478.317835640359</v>
      </c>
      <c r="E161" s="133">
        <v>20478.317835640359</v>
      </c>
      <c r="F161" s="133">
        <v>2142.2688600000001</v>
      </c>
      <c r="G161" s="174">
        <v>2227.9596144000002</v>
      </c>
      <c r="H161" s="133">
        <v>180.77500000000001</v>
      </c>
      <c r="I161" s="133">
        <v>66.09</v>
      </c>
      <c r="J161" s="138">
        <v>35.637999999999998</v>
      </c>
      <c r="K161" s="133">
        <v>176.19900000000001</v>
      </c>
      <c r="L161" s="132">
        <f t="shared" si="91"/>
        <v>458.702</v>
      </c>
      <c r="M161" s="25">
        <f t="shared" si="107"/>
        <v>3314699.253571386</v>
      </c>
      <c r="N161" s="25">
        <f t="shared" si="93"/>
        <v>1211829.4768000713</v>
      </c>
      <c r="O161" s="25">
        <f t="shared" si="93"/>
        <v>650406.26628856396</v>
      </c>
      <c r="P161" s="25">
        <f t="shared" si="116"/>
        <v>3215694.8682243302</v>
      </c>
      <c r="Q161" s="26">
        <f t="shared" si="92"/>
        <v>8392629.8648843504</v>
      </c>
      <c r="R161" s="54">
        <f>'2025'!S163</f>
        <v>0</v>
      </c>
      <c r="S161" s="28"/>
      <c r="T161" s="55"/>
    </row>
    <row r="162" spans="1:20" ht="30.75" customHeight="1">
      <c r="A162" s="16" t="s">
        <v>246</v>
      </c>
      <c r="B162" s="16" t="s">
        <v>253</v>
      </c>
      <c r="C162" s="24" t="s">
        <v>211</v>
      </c>
      <c r="D162" s="137">
        <v>4016.782335893075</v>
      </c>
      <c r="E162" s="133">
        <v>4016.7823358930746</v>
      </c>
      <c r="F162" s="133">
        <v>2303.6518300000002</v>
      </c>
      <c r="G162" s="174">
        <v>2395.7979032000003</v>
      </c>
      <c r="H162" s="133">
        <v>569.86799999999994</v>
      </c>
      <c r="I162" s="133">
        <v>189.95599999999999</v>
      </c>
      <c r="J162" s="138">
        <v>189.95599999999999</v>
      </c>
      <c r="K162" s="133">
        <v>569.86800000000005</v>
      </c>
      <c r="L162" s="132">
        <f t="shared" si="91"/>
        <v>1519.6480000000001</v>
      </c>
      <c r="M162" s="25">
        <f t="shared" si="107"/>
        <v>976258.25513227459</v>
      </c>
      <c r="N162" s="25">
        <f t="shared" si="93"/>
        <v>325419.41837742488</v>
      </c>
      <c r="O162" s="25">
        <f t="shared" si="93"/>
        <v>307915.71889664559</v>
      </c>
      <c r="P162" s="25">
        <f t="shared" si="116"/>
        <v>923747.15668993688</v>
      </c>
      <c r="Q162" s="26">
        <f t="shared" si="92"/>
        <v>2533340.5490962821</v>
      </c>
      <c r="R162" s="54">
        <f>'2025'!S164</f>
        <v>0</v>
      </c>
      <c r="S162" s="28"/>
      <c r="T162" s="55"/>
    </row>
    <row r="163" spans="1:20" ht="30.75" customHeight="1">
      <c r="A163" s="16" t="s">
        <v>246</v>
      </c>
      <c r="B163" s="16" t="s">
        <v>254</v>
      </c>
      <c r="C163" s="24" t="s">
        <v>211</v>
      </c>
      <c r="D163" s="137">
        <v>4204.8498600960911</v>
      </c>
      <c r="E163" s="133">
        <v>4204.8498600960911</v>
      </c>
      <c r="F163" s="133">
        <v>2303.6518300000002</v>
      </c>
      <c r="G163" s="174">
        <v>2395.7979032000003</v>
      </c>
      <c r="H163" s="133">
        <v>685.94200000000001</v>
      </c>
      <c r="I163" s="133">
        <v>228.71600000000001</v>
      </c>
      <c r="J163" s="138">
        <v>228.03899999999999</v>
      </c>
      <c r="K163" s="133">
        <v>684.11699999999996</v>
      </c>
      <c r="L163" s="132">
        <f t="shared" si="91"/>
        <v>1826.8140000000001</v>
      </c>
      <c r="M163" s="25">
        <f t="shared" si="107"/>
        <v>1304111.5791601727</v>
      </c>
      <c r="N163" s="25">
        <f t="shared" si="93"/>
        <v>434834.40865145752</v>
      </c>
      <c r="O163" s="25">
        <f t="shared" si="93"/>
        <v>412534.39919862762</v>
      </c>
      <c r="P163" s="25">
        <f t="shared" si="116"/>
        <v>1237603.1975958829</v>
      </c>
      <c r="Q163" s="26">
        <f t="shared" si="92"/>
        <v>3389083.5846061409</v>
      </c>
      <c r="R163" s="54">
        <f>'2025'!S165</f>
        <v>0</v>
      </c>
      <c r="S163" s="28"/>
      <c r="T163" s="55"/>
    </row>
    <row r="164" spans="1:20" ht="30.75" customHeight="1">
      <c r="A164" s="16" t="s">
        <v>246</v>
      </c>
      <c r="B164" s="16" t="s">
        <v>247</v>
      </c>
      <c r="C164" s="24" t="s">
        <v>256</v>
      </c>
      <c r="D164" s="137">
        <v>9583.9663276819356</v>
      </c>
      <c r="E164" s="133">
        <v>9859.5779482841463</v>
      </c>
      <c r="F164" s="133">
        <v>2335.7905000000001</v>
      </c>
      <c r="G164" s="174">
        <v>2429.2221200000004</v>
      </c>
      <c r="H164" s="133">
        <f>170.729+37.213</f>
        <v>207.94200000000001</v>
      </c>
      <c r="I164" s="133">
        <v>239.774</v>
      </c>
      <c r="J164" s="138">
        <v>210.27500000000001</v>
      </c>
      <c r="K164" s="133">
        <v>198.291</v>
      </c>
      <c r="L164" s="132">
        <f t="shared" si="91"/>
        <v>856.28199999999993</v>
      </c>
      <c r="M164" s="25">
        <f t="shared" si="107"/>
        <v>1507200.177959837</v>
      </c>
      <c r="N164" s="25">
        <f t="shared" si="93"/>
        <v>1737924.1109066084</v>
      </c>
      <c r="O164" s="25">
        <f t="shared" si="93"/>
        <v>1562418.0717924489</v>
      </c>
      <c r="P164" s="25">
        <f t="shared" si="116"/>
        <v>1473372.6875462916</v>
      </c>
      <c r="Q164" s="26">
        <f t="shared" si="92"/>
        <v>6280915.0482051857</v>
      </c>
      <c r="R164" s="54">
        <f>'2025'!S166</f>
        <v>0</v>
      </c>
      <c r="S164" s="28"/>
      <c r="T164" s="55"/>
    </row>
    <row r="165" spans="1:20" ht="30.75" customHeight="1">
      <c r="A165" s="16" t="s">
        <v>246</v>
      </c>
      <c r="B165" s="16" t="s">
        <v>248</v>
      </c>
      <c r="C165" s="24" t="s">
        <v>256</v>
      </c>
      <c r="D165" s="137">
        <v>9583.9663276819356</v>
      </c>
      <c r="E165" s="133">
        <v>9859.5779482841463</v>
      </c>
      <c r="F165" s="133">
        <v>2615.8000000000002</v>
      </c>
      <c r="G165" s="174">
        <v>2720.4320000000002</v>
      </c>
      <c r="H165" s="133">
        <f>83.455+18.261</f>
        <v>101.71599999999999</v>
      </c>
      <c r="I165" s="133">
        <v>108.596</v>
      </c>
      <c r="J165" s="138">
        <v>70.980999999999995</v>
      </c>
      <c r="K165" s="133">
        <v>91.9</v>
      </c>
      <c r="L165" s="132">
        <f t="shared" si="91"/>
        <v>373.19299999999998</v>
      </c>
      <c r="M165" s="25">
        <f t="shared" si="107"/>
        <v>708774.00618649565</v>
      </c>
      <c r="N165" s="25">
        <f t="shared" si="93"/>
        <v>756714.9905209475</v>
      </c>
      <c r="O165" s="25">
        <f t="shared" si="93"/>
        <v>506743.7185551569</v>
      </c>
      <c r="P165" s="25">
        <f t="shared" si="116"/>
        <v>656087.51264731307</v>
      </c>
      <c r="Q165" s="26">
        <f t="shared" si="92"/>
        <v>2628320.2279099133</v>
      </c>
      <c r="R165" s="54">
        <f>'2025'!S167</f>
        <v>0</v>
      </c>
      <c r="S165" s="28"/>
      <c r="T165" s="55"/>
    </row>
    <row r="166" spans="1:20" ht="30.75" customHeight="1">
      <c r="A166" s="16" t="s">
        <v>246</v>
      </c>
      <c r="B166" s="16" t="s">
        <v>255</v>
      </c>
      <c r="C166" s="24" t="s">
        <v>256</v>
      </c>
      <c r="D166" s="137">
        <v>4384.1712485999997</v>
      </c>
      <c r="E166" s="133">
        <v>4809.5494102989887</v>
      </c>
      <c r="F166" s="133">
        <v>2335.7905000000001</v>
      </c>
      <c r="G166" s="174">
        <v>2429.2221200000004</v>
      </c>
      <c r="H166" s="133">
        <v>70.117999999999995</v>
      </c>
      <c r="I166" s="133">
        <v>62.113000000000007</v>
      </c>
      <c r="J166" s="138">
        <v>47.401000000000003</v>
      </c>
      <c r="K166" s="133">
        <v>58.904000000000003</v>
      </c>
      <c r="L166" s="132">
        <f t="shared" si="91"/>
        <v>238.536</v>
      </c>
      <c r="M166" s="25">
        <f t="shared" si="107"/>
        <v>143628.36133033477</v>
      </c>
      <c r="N166" s="25">
        <f t="shared" si="93"/>
        <v>127231.07343779178</v>
      </c>
      <c r="O166" s="25">
        <f t="shared" si="93"/>
        <v>112829.89388746236</v>
      </c>
      <c r="P166" s="25">
        <f t="shared" si="116"/>
        <v>140210.79870777161</v>
      </c>
      <c r="Q166" s="26">
        <f t="shared" si="92"/>
        <v>523900.12736336049</v>
      </c>
      <c r="R166" s="54">
        <f>'2025'!S168</f>
        <v>0</v>
      </c>
      <c r="S166" s="28"/>
      <c r="T166" s="55"/>
    </row>
    <row r="167" spans="1:20" ht="30.75" customHeight="1">
      <c r="A167" s="49" t="s">
        <v>115</v>
      </c>
      <c r="B167" s="49"/>
      <c r="C167" s="49" t="s">
        <v>236</v>
      </c>
      <c r="D167" s="171"/>
      <c r="E167" s="172"/>
      <c r="F167" s="172"/>
      <c r="G167" s="173"/>
      <c r="H167" s="131">
        <f t="shared" ref="H167:K167" si="117">H168</f>
        <v>543.55799999999999</v>
      </c>
      <c r="I167" s="131">
        <f t="shared" si="117"/>
        <v>181.18600000000001</v>
      </c>
      <c r="J167" s="139">
        <f t="shared" si="117"/>
        <v>174.61199999999999</v>
      </c>
      <c r="K167" s="131">
        <f t="shared" si="117"/>
        <v>523.83600000000001</v>
      </c>
      <c r="L167" s="132">
        <f t="shared" si="91"/>
        <v>1423.192</v>
      </c>
      <c r="M167" s="53">
        <f t="shared" ref="M167:O167" si="118">M168</f>
        <v>7097958.2324843397</v>
      </c>
      <c r="N167" s="53">
        <f t="shared" si="118"/>
        <v>2365986.0774947801</v>
      </c>
      <c r="O167" s="53">
        <f t="shared" si="118"/>
        <v>2352181.3877596012</v>
      </c>
      <c r="P167" s="53">
        <f>P168</f>
        <v>7056544.1632788042</v>
      </c>
      <c r="Q167" s="26">
        <f t="shared" si="92"/>
        <v>18872669.861017525</v>
      </c>
      <c r="R167" s="54">
        <f>'2025'!S169</f>
        <v>1958737.2278470539</v>
      </c>
      <c r="S167" s="28">
        <f>P167/3</f>
        <v>2352181.3877596012</v>
      </c>
      <c r="T167" s="55">
        <f t="shared" si="97"/>
        <v>18479225.70110498</v>
      </c>
    </row>
    <row r="168" spans="1:20" ht="30.75" customHeight="1">
      <c r="A168" s="16" t="s">
        <v>79</v>
      </c>
      <c r="B168" s="16" t="s">
        <v>239</v>
      </c>
      <c r="C168" s="24" t="s">
        <v>211</v>
      </c>
      <c r="D168" s="137">
        <v>14908.327229999999</v>
      </c>
      <c r="E168" s="133">
        <v>15394.90341877764</v>
      </c>
      <c r="F168" s="133">
        <v>1850</v>
      </c>
      <c r="G168" s="174">
        <v>1924</v>
      </c>
      <c r="H168" s="133">
        <v>543.55799999999999</v>
      </c>
      <c r="I168" s="133">
        <v>181.18600000000001</v>
      </c>
      <c r="J168" s="138">
        <v>174.61199999999999</v>
      </c>
      <c r="K168" s="133">
        <v>523.83600000000001</v>
      </c>
      <c r="L168" s="132">
        <f t="shared" si="91"/>
        <v>1423.192</v>
      </c>
      <c r="M168" s="25">
        <f t="shared" si="107"/>
        <v>7097958.2324843397</v>
      </c>
      <c r="N168" s="25">
        <f t="shared" si="93"/>
        <v>2365986.0774947801</v>
      </c>
      <c r="O168" s="25">
        <f>(E168-G168)*J168</f>
        <v>2352181.3877596012</v>
      </c>
      <c r="P168" s="25">
        <f>(E168-G168)*K168</f>
        <v>7056544.1632788042</v>
      </c>
      <c r="Q168" s="26">
        <f t="shared" si="92"/>
        <v>18872669.861017525</v>
      </c>
      <c r="R168" s="54">
        <f>'2025'!S170</f>
        <v>0</v>
      </c>
      <c r="S168" s="28"/>
      <c r="T168" s="55"/>
    </row>
    <row r="169" spans="1:20" ht="30.75" customHeight="1">
      <c r="A169" s="49" t="s">
        <v>113</v>
      </c>
      <c r="B169" s="49"/>
      <c r="C169" s="49" t="s">
        <v>236</v>
      </c>
      <c r="D169" s="171"/>
      <c r="E169" s="172"/>
      <c r="F169" s="172"/>
      <c r="G169" s="173"/>
      <c r="H169" s="134">
        <f>SUM(H170:H173)</f>
        <v>8059.9539999999997</v>
      </c>
      <c r="I169" s="131">
        <f t="shared" ref="I169:K169" si="119">SUM(I170:I173)</f>
        <v>4689.1570000000002</v>
      </c>
      <c r="J169" s="139">
        <f t="shared" si="119"/>
        <v>1430.9940000000001</v>
      </c>
      <c r="K169" s="131">
        <f t="shared" si="119"/>
        <v>6743.1530000000002</v>
      </c>
      <c r="L169" s="132">
        <f t="shared" si="91"/>
        <v>20923.258000000002</v>
      </c>
      <c r="M169" s="53">
        <f t="shared" ref="M169:P169" si="120">SUM(M170:M173)</f>
        <v>115777891.10350516</v>
      </c>
      <c r="N169" s="53">
        <f t="shared" si="120"/>
        <v>66823993.329929575</v>
      </c>
      <c r="O169" s="53">
        <f t="shared" si="120"/>
        <v>19759519.741713371</v>
      </c>
      <c r="P169" s="53">
        <f t="shared" si="120"/>
        <v>96560069.11348334</v>
      </c>
      <c r="Q169" s="26">
        <f t="shared" si="92"/>
        <v>298921473.28863144</v>
      </c>
      <c r="R169" s="54">
        <f>'2025'!S171</f>
        <v>28127622.069992732</v>
      </c>
      <c r="S169" s="28">
        <f>P169/3</f>
        <v>32186689.704494447</v>
      </c>
      <c r="T169" s="55">
        <f t="shared" si="97"/>
        <v>294862405.65412974</v>
      </c>
    </row>
    <row r="170" spans="1:20" ht="30.75" customHeight="1">
      <c r="A170" s="16" t="s">
        <v>21</v>
      </c>
      <c r="B170" s="16" t="s">
        <v>114</v>
      </c>
      <c r="C170" s="24" t="s">
        <v>211</v>
      </c>
      <c r="D170" s="137">
        <v>21232.594619999996</v>
      </c>
      <c r="E170" s="133">
        <v>21867.070055234133</v>
      </c>
      <c r="F170" s="133">
        <v>2177.5108200000004</v>
      </c>
      <c r="G170" s="174">
        <v>2292.9188934600002</v>
      </c>
      <c r="H170" s="140">
        <v>695.73</v>
      </c>
      <c r="I170" s="133">
        <v>400.68399999999997</v>
      </c>
      <c r="J170" s="138">
        <v>146.142</v>
      </c>
      <c r="K170" s="133">
        <v>634.58199999999999</v>
      </c>
      <c r="L170" s="132">
        <f t="shared" si="91"/>
        <v>1877.1379999999999</v>
      </c>
      <c r="M170" s="25">
        <f t="shared" si="107"/>
        <v>13257193.452173999</v>
      </c>
      <c r="N170" s="25">
        <f t="shared" si="93"/>
        <v>7635067.1973191984</v>
      </c>
      <c r="O170" s="25">
        <f>(E170-G170)*J170</f>
        <v>2860605.5990839954</v>
      </c>
      <c r="P170" s="25">
        <f>(E170-G170)*K170</f>
        <v>12421403.992540954</v>
      </c>
      <c r="Q170" s="26">
        <f t="shared" si="92"/>
        <v>36174270.241118148</v>
      </c>
      <c r="R170" s="54">
        <f>'2025'!S172</f>
        <v>0</v>
      </c>
      <c r="S170" s="28"/>
      <c r="T170" s="55"/>
    </row>
    <row r="171" spans="1:20" ht="30.75" customHeight="1">
      <c r="A171" s="16" t="s">
        <v>21</v>
      </c>
      <c r="B171" s="16" t="s">
        <v>112</v>
      </c>
      <c r="C171" s="24" t="s">
        <v>211</v>
      </c>
      <c r="D171" s="137">
        <v>16516.801919999998</v>
      </c>
      <c r="E171" s="133">
        <v>17034.432744645954</v>
      </c>
      <c r="F171" s="133">
        <v>2177.5108200000004</v>
      </c>
      <c r="G171" s="174">
        <v>2292.9188934600002</v>
      </c>
      <c r="H171" s="133">
        <v>28.433</v>
      </c>
      <c r="I171" s="133">
        <v>12.436</v>
      </c>
      <c r="J171" s="138">
        <v>1.5149999999999999</v>
      </c>
      <c r="K171" s="133">
        <v>22.026</v>
      </c>
      <c r="L171" s="132">
        <f t="shared" si="91"/>
        <v>64.41</v>
      </c>
      <c r="M171" s="25">
        <f t="shared" si="107"/>
        <v>407709.06384629995</v>
      </c>
      <c r="N171" s="25">
        <f t="shared" si="93"/>
        <v>178323.42411959998</v>
      </c>
      <c r="O171" s="25">
        <f>(E171-G171)*J171</f>
        <v>22333.393484546719</v>
      </c>
      <c r="P171" s="25">
        <f>(E171-G171)*K171</f>
        <v>324696.58408622182</v>
      </c>
      <c r="Q171" s="26">
        <f t="shared" si="92"/>
        <v>933062.46553666843</v>
      </c>
      <c r="R171" s="54">
        <f>'2025'!S173</f>
        <v>0</v>
      </c>
      <c r="S171" s="28"/>
      <c r="T171" s="55"/>
    </row>
    <row r="172" spans="1:20" ht="30.75" customHeight="1">
      <c r="A172" s="16" t="s">
        <v>21</v>
      </c>
      <c r="B172" s="16" t="s">
        <v>20</v>
      </c>
      <c r="C172" s="24" t="s">
        <v>211</v>
      </c>
      <c r="D172" s="137">
        <v>12943.79925</v>
      </c>
      <c r="E172" s="133">
        <v>13353.270955388776</v>
      </c>
      <c r="F172" s="133">
        <v>2177.5108200000004</v>
      </c>
      <c r="G172" s="174">
        <v>2292.9188934600002</v>
      </c>
      <c r="H172" s="133">
        <v>2298.0709999999999</v>
      </c>
      <c r="I172" s="133">
        <v>1450.8510000000001</v>
      </c>
      <c r="J172" s="138">
        <v>646.37300000000005</v>
      </c>
      <c r="K172" s="133">
        <v>2169.752</v>
      </c>
      <c r="L172" s="132">
        <f t="shared" si="91"/>
        <v>6565.0470000000005</v>
      </c>
      <c r="M172" s="25">
        <f t="shared" si="107"/>
        <v>24741695.218618531</v>
      </c>
      <c r="N172" s="25">
        <f t="shared" si="93"/>
        <v>15620280.334953932</v>
      </c>
      <c r="O172" s="25">
        <f>(E172-G172)*J172</f>
        <v>7149112.9433250893</v>
      </c>
      <c r="P172" s="25">
        <f>(E172-G172)*K172</f>
        <v>23998221.007074084</v>
      </c>
      <c r="Q172" s="26">
        <f t="shared" si="92"/>
        <v>71509309.503971636</v>
      </c>
      <c r="R172" s="54">
        <f>'2025'!S174</f>
        <v>0</v>
      </c>
      <c r="S172" s="28"/>
      <c r="T172" s="55"/>
    </row>
    <row r="173" spans="1:20" ht="45.75" customHeight="1">
      <c r="A173" s="16" t="s">
        <v>241</v>
      </c>
      <c r="B173" s="16" t="s">
        <v>242</v>
      </c>
      <c r="C173" s="24" t="s">
        <v>211</v>
      </c>
      <c r="D173" s="137">
        <v>17527.939462328341</v>
      </c>
      <c r="E173" s="133">
        <v>17527.939462328341</v>
      </c>
      <c r="F173" s="133">
        <v>2169.5445200000004</v>
      </c>
      <c r="G173" s="174">
        <v>2256.3263008000004</v>
      </c>
      <c r="H173" s="133">
        <v>5037.72</v>
      </c>
      <c r="I173" s="133">
        <v>2825.1860000000001</v>
      </c>
      <c r="J173" s="138">
        <v>636.96400000000006</v>
      </c>
      <c r="K173" s="133">
        <v>3916.7930000000001</v>
      </c>
      <c r="L173" s="132">
        <f t="shared" si="91"/>
        <v>12416.663</v>
      </c>
      <c r="M173" s="25">
        <f t="shared" si="107"/>
        <v>77371293.368866339</v>
      </c>
      <c r="N173" s="25">
        <f t="shared" si="93"/>
        <v>43390322.37353684</v>
      </c>
      <c r="O173" s="25">
        <f>(E173-G173)*J173</f>
        <v>9727467.8058197387</v>
      </c>
      <c r="P173" s="25">
        <f>(E173-G173)*K173</f>
        <v>59815747.529782079</v>
      </c>
      <c r="Q173" s="26">
        <f t="shared" si="92"/>
        <v>190304831.07800499</v>
      </c>
      <c r="R173" s="54">
        <f>'2025'!S175</f>
        <v>0</v>
      </c>
      <c r="S173" s="28"/>
      <c r="T173" s="55"/>
    </row>
    <row r="174" spans="1:20" ht="30.75" customHeight="1">
      <c r="A174" s="49" t="s">
        <v>111</v>
      </c>
      <c r="B174" s="49"/>
      <c r="C174" s="49" t="s">
        <v>236</v>
      </c>
      <c r="D174" s="171"/>
      <c r="E174" s="172"/>
      <c r="F174" s="172"/>
      <c r="G174" s="173"/>
      <c r="H174" s="131">
        <f t="shared" ref="H174:K174" si="121">SUM(H175)</f>
        <v>700.65000000000009</v>
      </c>
      <c r="I174" s="131">
        <f t="shared" si="121"/>
        <v>467.1</v>
      </c>
      <c r="J174" s="139">
        <f t="shared" si="121"/>
        <v>233.55</v>
      </c>
      <c r="K174" s="131">
        <f t="shared" si="121"/>
        <v>700.65</v>
      </c>
      <c r="L174" s="132">
        <f t="shared" si="91"/>
        <v>2101.9499999999998</v>
      </c>
      <c r="M174" s="53">
        <f t="shared" ref="M174:N174" si="122">SUM(M175)</f>
        <v>5409878.279246415</v>
      </c>
      <c r="N174" s="53">
        <f t="shared" si="122"/>
        <v>3606585.5194976097</v>
      </c>
      <c r="O174" s="53">
        <f>SUM(O175)</f>
        <v>1781655.0809248048</v>
      </c>
      <c r="P174" s="53">
        <f>SUM(P175)</f>
        <v>5344965.2427744139</v>
      </c>
      <c r="Q174" s="26">
        <f t="shared" si="92"/>
        <v>16143084.122443244</v>
      </c>
      <c r="R174" s="54">
        <f>'2025'!S176</f>
        <v>1476673.690927828</v>
      </c>
      <c r="S174" s="28">
        <f>P174/3</f>
        <v>1781655.0809248046</v>
      </c>
      <c r="T174" s="55">
        <f t="shared" si="97"/>
        <v>15838102.732446268</v>
      </c>
    </row>
    <row r="175" spans="1:20" ht="30.75" customHeight="1">
      <c r="A175" s="16" t="s">
        <v>31</v>
      </c>
      <c r="B175" s="16" t="s">
        <v>268</v>
      </c>
      <c r="C175" s="24" t="s">
        <v>211</v>
      </c>
      <c r="D175" s="137">
        <v>10037.399830223956</v>
      </c>
      <c r="E175" s="133">
        <v>10037.399830223956</v>
      </c>
      <c r="F175" s="133">
        <v>2316.172</v>
      </c>
      <c r="G175" s="174">
        <v>2408.8188800000003</v>
      </c>
      <c r="H175" s="133">
        <v>700.65000000000009</v>
      </c>
      <c r="I175" s="133">
        <v>467.1</v>
      </c>
      <c r="J175" s="138">
        <v>233.55</v>
      </c>
      <c r="K175" s="133">
        <v>700.65</v>
      </c>
      <c r="L175" s="132">
        <f t="shared" si="91"/>
        <v>2101.9499999999998</v>
      </c>
      <c r="M175" s="25">
        <f t="shared" si="107"/>
        <v>5409878.279246415</v>
      </c>
      <c r="N175" s="25">
        <f t="shared" si="93"/>
        <v>3606585.5194976097</v>
      </c>
      <c r="O175" s="25">
        <f>(E175-G175)*J175</f>
        <v>1781655.0809248048</v>
      </c>
      <c r="P175" s="25">
        <f>(E175-G175)*K175</f>
        <v>5344965.2427744139</v>
      </c>
      <c r="Q175" s="26">
        <f t="shared" si="92"/>
        <v>16143084.122443244</v>
      </c>
      <c r="R175" s="54">
        <f>'2025'!S177</f>
        <v>0</v>
      </c>
      <c r="S175" s="28"/>
      <c r="T175" s="55"/>
    </row>
    <row r="176" spans="1:20" ht="30.75" customHeight="1">
      <c r="A176" s="49" t="s">
        <v>110</v>
      </c>
      <c r="B176" s="49"/>
      <c r="C176" s="49" t="s">
        <v>236</v>
      </c>
      <c r="D176" s="171"/>
      <c r="E176" s="172"/>
      <c r="F176" s="172"/>
      <c r="G176" s="173"/>
      <c r="H176" s="135">
        <f t="shared" ref="H176:I176" si="123">SUM(H177:H180)</f>
        <v>113483.84999999999</v>
      </c>
      <c r="I176" s="139">
        <f t="shared" si="123"/>
        <v>55736.479999999996</v>
      </c>
      <c r="J176" s="139">
        <f>SUM(J177:J180)</f>
        <v>14408.869999999999</v>
      </c>
      <c r="K176" s="131">
        <f>SUM(K177:K180)</f>
        <v>93562.53</v>
      </c>
      <c r="L176" s="132">
        <f t="shared" si="91"/>
        <v>277191.73</v>
      </c>
      <c r="M176" s="53">
        <f t="shared" ref="M176:P176" si="124">SUM(M177:M180)</f>
        <v>30239582.298991907</v>
      </c>
      <c r="N176" s="53">
        <f t="shared" si="124"/>
        <v>14788113.804916279</v>
      </c>
      <c r="O176" s="53">
        <f t="shared" si="124"/>
        <v>5428294.810417342</v>
      </c>
      <c r="P176" s="53">
        <f t="shared" si="124"/>
        <v>35448760.573282965</v>
      </c>
      <c r="Q176" s="26">
        <f t="shared" si="92"/>
        <v>85904751.487608492</v>
      </c>
      <c r="R176" s="54">
        <f>'2025'!S178</f>
        <v>1488713.6899325543</v>
      </c>
      <c r="S176" s="28">
        <f>P176/3</f>
        <v>11816253.524427654</v>
      </c>
      <c r="T176" s="55">
        <f t="shared" si="97"/>
        <v>75577211.653113395</v>
      </c>
    </row>
    <row r="177" spans="1:20" ht="30.75" customHeight="1">
      <c r="A177" s="16" t="s">
        <v>109</v>
      </c>
      <c r="B177" s="16" t="s">
        <v>11</v>
      </c>
      <c r="C177" s="24" t="s">
        <v>211</v>
      </c>
      <c r="D177" s="137">
        <v>2579.0616896916576</v>
      </c>
      <c r="E177" s="133">
        <v>2839.431931093914</v>
      </c>
      <c r="F177" s="133">
        <v>2442.4081300000003</v>
      </c>
      <c r="G177" s="174">
        <v>2540.1044552000003</v>
      </c>
      <c r="H177" s="137">
        <v>84351.59</v>
      </c>
      <c r="I177" s="138">
        <v>37944.959999999999</v>
      </c>
      <c r="J177" s="138">
        <v>6315.69</v>
      </c>
      <c r="K177" s="133">
        <v>68182.92</v>
      </c>
      <c r="L177" s="132">
        <f t="shared" si="91"/>
        <v>196795.15999999997</v>
      </c>
      <c r="M177" s="25">
        <f t="shared" si="107"/>
        <v>11526945.03915121</v>
      </c>
      <c r="N177" s="25">
        <f t="shared" si="93"/>
        <v>5185313.8563575521</v>
      </c>
      <c r="O177" s="25">
        <f>(E177-G177)*J177</f>
        <v>1890459.5462284319</v>
      </c>
      <c r="P177" s="25">
        <f>(E177-G177)*K177</f>
        <v>20409021.342676647</v>
      </c>
      <c r="Q177" s="26">
        <f t="shared" si="92"/>
        <v>39011739.784413844</v>
      </c>
      <c r="R177" s="54">
        <f>'2025'!S179</f>
        <v>0</v>
      </c>
      <c r="S177" s="28"/>
      <c r="T177" s="55"/>
    </row>
    <row r="178" spans="1:20" ht="30.75" customHeight="1">
      <c r="A178" s="16" t="s">
        <v>109</v>
      </c>
      <c r="B178" s="16" t="s">
        <v>11</v>
      </c>
      <c r="C178" s="24" t="s">
        <v>212</v>
      </c>
      <c r="D178" s="137">
        <v>2579.0616896916576</v>
      </c>
      <c r="E178" s="133">
        <v>2839.431931093914</v>
      </c>
      <c r="F178" s="133">
        <v>2442.4081300000003</v>
      </c>
      <c r="G178" s="174">
        <v>2540.1044552000003</v>
      </c>
      <c r="H178" s="133">
        <v>6904.01</v>
      </c>
      <c r="I178" s="133">
        <v>6970.54</v>
      </c>
      <c r="J178" s="138">
        <v>5321.31</v>
      </c>
      <c r="K178" s="133">
        <v>6882.01</v>
      </c>
      <c r="L178" s="132">
        <f t="shared" si="91"/>
        <v>26077.870000000003</v>
      </c>
      <c r="M178" s="25">
        <f t="shared" si="107"/>
        <v>943457.54264679959</v>
      </c>
      <c r="N178" s="25">
        <f t="shared" si="93"/>
        <v>952549.10397308553</v>
      </c>
      <c r="O178" s="25">
        <f>(E178-G178)*J178</f>
        <v>1592814.2907490423</v>
      </c>
      <c r="P178" s="25">
        <f>(E178-G178)*K178</f>
        <v>2059974.6823766734</v>
      </c>
      <c r="Q178" s="26">
        <f t="shared" si="92"/>
        <v>5548795.619745601</v>
      </c>
      <c r="R178" s="54">
        <f>'2025'!S180</f>
        <v>0</v>
      </c>
      <c r="S178" s="28"/>
      <c r="T178" s="55"/>
    </row>
    <row r="179" spans="1:20" ht="30.75" customHeight="1">
      <c r="A179" s="16" t="s">
        <v>109</v>
      </c>
      <c r="B179" s="16" t="s">
        <v>10</v>
      </c>
      <c r="C179" s="24" t="s">
        <v>211</v>
      </c>
      <c r="D179" s="137">
        <v>3241.8043810406307</v>
      </c>
      <c r="E179" s="133">
        <v>3241.8043810406307</v>
      </c>
      <c r="F179" s="133">
        <v>2442.4081300000003</v>
      </c>
      <c r="G179" s="174">
        <v>2540.1044552000003</v>
      </c>
      <c r="H179" s="133">
        <v>20585.550000000003</v>
      </c>
      <c r="I179" s="133">
        <v>9189.2000000000007</v>
      </c>
      <c r="J179" s="138">
        <v>1471.14</v>
      </c>
      <c r="K179" s="133">
        <v>16878.830000000002</v>
      </c>
      <c r="L179" s="132">
        <f t="shared" si="91"/>
        <v>48124.72</v>
      </c>
      <c r="M179" s="25">
        <f t="shared" si="107"/>
        <v>16456011.495609453</v>
      </c>
      <c r="N179" s="25">
        <f t="shared" si="93"/>
        <v>7345812.0300625619</v>
      </c>
      <c r="O179" s="25">
        <f>(E179-G179)*J179</f>
        <v>1032298.8289011851</v>
      </c>
      <c r="P179" s="25">
        <f>(E179-G179)*K179</f>
        <v>11843873.759276608</v>
      </c>
      <c r="Q179" s="26">
        <f t="shared" si="92"/>
        <v>36677996.113849811</v>
      </c>
      <c r="R179" s="54">
        <f>'2025'!S181</f>
        <v>0</v>
      </c>
      <c r="S179" s="28"/>
      <c r="T179" s="55"/>
    </row>
    <row r="180" spans="1:20" ht="30.75" customHeight="1">
      <c r="A180" s="16" t="s">
        <v>109</v>
      </c>
      <c r="B180" s="16" t="s">
        <v>10</v>
      </c>
      <c r="C180" s="24" t="s">
        <v>212</v>
      </c>
      <c r="D180" s="137">
        <v>3241.8043810406307</v>
      </c>
      <c r="E180" s="133">
        <v>3241.8043810406307</v>
      </c>
      <c r="F180" s="133">
        <v>2442.4081300000003</v>
      </c>
      <c r="G180" s="174">
        <v>2540.1044552000003</v>
      </c>
      <c r="H180" s="133">
        <v>1642.6999999999998</v>
      </c>
      <c r="I180" s="133">
        <v>1631.7799999999997</v>
      </c>
      <c r="J180" s="138">
        <v>1300.73</v>
      </c>
      <c r="K180" s="133">
        <v>1618.77</v>
      </c>
      <c r="L180" s="132">
        <f t="shared" si="91"/>
        <v>6193.98</v>
      </c>
      <c r="M180" s="25">
        <f t="shared" si="107"/>
        <v>1313168.2215844435</v>
      </c>
      <c r="N180" s="25">
        <f t="shared" si="93"/>
        <v>1304438.8145230797</v>
      </c>
      <c r="O180" s="25">
        <f>(E180-G180)*J180</f>
        <v>912722.14453868312</v>
      </c>
      <c r="P180" s="25">
        <f>(E180-G180)*K180</f>
        <v>1135890.7889530372</v>
      </c>
      <c r="Q180" s="26">
        <f t="shared" si="92"/>
        <v>4666219.9695992433</v>
      </c>
      <c r="R180" s="54">
        <f>'2025'!S182</f>
        <v>0</v>
      </c>
      <c r="S180" s="28"/>
      <c r="T180" s="55"/>
    </row>
    <row r="181" spans="1:20" ht="30.75" customHeight="1">
      <c r="A181" s="49" t="s">
        <v>108</v>
      </c>
      <c r="B181" s="49"/>
      <c r="C181" s="49" t="s">
        <v>236</v>
      </c>
      <c r="D181" s="171"/>
      <c r="E181" s="172"/>
      <c r="F181" s="172"/>
      <c r="G181" s="173"/>
      <c r="H181" s="131">
        <f t="shared" ref="H181:K181" si="125">SUM(H182)</f>
        <v>407.48700000000002</v>
      </c>
      <c r="I181" s="131">
        <f t="shared" si="125"/>
        <v>201.54500000000002</v>
      </c>
      <c r="J181" s="139">
        <f t="shared" si="125"/>
        <v>62.68</v>
      </c>
      <c r="K181" s="131">
        <f t="shared" si="125"/>
        <v>376.1</v>
      </c>
      <c r="L181" s="132">
        <f t="shared" si="91"/>
        <v>1047.8119999999999</v>
      </c>
      <c r="M181" s="53">
        <f t="shared" ref="M181:P181" si="126">SUM(M182)</f>
        <v>856699.67453171976</v>
      </c>
      <c r="N181" s="53">
        <f t="shared" si="126"/>
        <v>423727.71623019991</v>
      </c>
      <c r="O181" s="53">
        <f t="shared" si="126"/>
        <v>134492.77610153667</v>
      </c>
      <c r="P181" s="53">
        <f t="shared" si="126"/>
        <v>806999.5707049768</v>
      </c>
      <c r="Q181" s="26">
        <f t="shared" si="92"/>
        <v>2221919.7375684334</v>
      </c>
      <c r="R181" s="54">
        <f>'2025'!S183</f>
        <v>197712.12151218927</v>
      </c>
      <c r="S181" s="28">
        <f>P181/3</f>
        <v>268999.85690165893</v>
      </c>
      <c r="T181" s="55">
        <f t="shared" si="97"/>
        <v>2150632.0021789642</v>
      </c>
    </row>
    <row r="182" spans="1:20" ht="30.75" customHeight="1">
      <c r="A182" s="16" t="s">
        <v>107</v>
      </c>
      <c r="B182" s="16" t="s">
        <v>106</v>
      </c>
      <c r="C182" s="24" t="s">
        <v>211</v>
      </c>
      <c r="D182" s="137">
        <v>4906.5351599999995</v>
      </c>
      <c r="E182" s="133">
        <v>5062.0078918356203</v>
      </c>
      <c r="F182" s="133">
        <v>2804.1376</v>
      </c>
      <c r="G182" s="174">
        <v>2916.3031040000001</v>
      </c>
      <c r="H182" s="133">
        <v>407.48700000000002</v>
      </c>
      <c r="I182" s="133">
        <v>201.54500000000002</v>
      </c>
      <c r="J182" s="138">
        <v>62.68</v>
      </c>
      <c r="K182" s="133">
        <v>376.1</v>
      </c>
      <c r="L182" s="132">
        <f t="shared" si="91"/>
        <v>1047.8119999999999</v>
      </c>
      <c r="M182" s="25">
        <f t="shared" si="107"/>
        <v>856699.67453171976</v>
      </c>
      <c r="N182" s="25">
        <f t="shared" si="93"/>
        <v>423727.71623019991</v>
      </c>
      <c r="O182" s="25">
        <f>(E182-G182)*J182</f>
        <v>134492.77610153667</v>
      </c>
      <c r="P182" s="25">
        <f>(E182-G182)*K182</f>
        <v>806999.5707049768</v>
      </c>
      <c r="Q182" s="26">
        <f t="shared" si="92"/>
        <v>2221919.7375684334</v>
      </c>
      <c r="R182" s="54">
        <f>'2025'!S184</f>
        <v>0</v>
      </c>
      <c r="S182" s="28"/>
      <c r="T182" s="55"/>
    </row>
    <row r="183" spans="1:20" ht="30.75" customHeight="1">
      <c r="A183" s="49" t="s">
        <v>105</v>
      </c>
      <c r="B183" s="49"/>
      <c r="C183" s="49" t="s">
        <v>236</v>
      </c>
      <c r="D183" s="171"/>
      <c r="E183" s="172"/>
      <c r="F183" s="172"/>
      <c r="G183" s="173"/>
      <c r="H183" s="131">
        <f t="shared" ref="H183:K183" si="127">SUM(H184)</f>
        <v>2149.998</v>
      </c>
      <c r="I183" s="131">
        <f t="shared" si="127"/>
        <v>1433.3320000000001</v>
      </c>
      <c r="J183" s="139">
        <f t="shared" si="127"/>
        <v>716.66600000000005</v>
      </c>
      <c r="K183" s="131">
        <f t="shared" si="127"/>
        <v>2149.998</v>
      </c>
      <c r="L183" s="132">
        <f t="shared" si="91"/>
        <v>6449.9940000000006</v>
      </c>
      <c r="M183" s="53">
        <f t="shared" ref="M183:N183" si="128">SUM(M184)</f>
        <v>8470668.6383536477</v>
      </c>
      <c r="N183" s="53">
        <f t="shared" si="128"/>
        <v>5647112.4255690994</v>
      </c>
      <c r="O183" s="53">
        <f>SUM(O184)</f>
        <v>3165731.1593315308</v>
      </c>
      <c r="P183" s="53">
        <f>SUM(P184)</f>
        <v>9497193.477994591</v>
      </c>
      <c r="Q183" s="26">
        <f t="shared" si="92"/>
        <v>26780705.701248869</v>
      </c>
      <c r="R183" s="54">
        <f>'2025'!S185</f>
        <v>2432996.5251610684</v>
      </c>
      <c r="S183" s="28">
        <f>P183/3</f>
        <v>3165731.1593315303</v>
      </c>
      <c r="T183" s="55">
        <f t="shared" si="97"/>
        <v>26047971.067078408</v>
      </c>
    </row>
    <row r="184" spans="1:20" ht="38.25" customHeight="1">
      <c r="A184" s="16" t="s">
        <v>31</v>
      </c>
      <c r="B184" s="16" t="s">
        <v>265</v>
      </c>
      <c r="C184" s="24" t="s">
        <v>211</v>
      </c>
      <c r="D184" s="137">
        <v>6256.0215432803416</v>
      </c>
      <c r="E184" s="133">
        <v>6826.1222812099513</v>
      </c>
      <c r="F184" s="133">
        <v>2316.172</v>
      </c>
      <c r="G184" s="174">
        <v>2408.8188800000003</v>
      </c>
      <c r="H184" s="133">
        <v>2149.998</v>
      </c>
      <c r="I184" s="133">
        <v>1433.3320000000001</v>
      </c>
      <c r="J184" s="138">
        <v>716.66600000000005</v>
      </c>
      <c r="K184" s="133">
        <v>2149.998</v>
      </c>
      <c r="L184" s="132">
        <f t="shared" ref="L184:L242" si="129">SUM(H184:K184)</f>
        <v>6449.9940000000006</v>
      </c>
      <c r="M184" s="25">
        <f t="shared" si="107"/>
        <v>8470668.6383536477</v>
      </c>
      <c r="N184" s="25">
        <f t="shared" si="93"/>
        <v>5647112.4255690994</v>
      </c>
      <c r="O184" s="25">
        <f>(E184-G184)*J184</f>
        <v>3165731.1593315308</v>
      </c>
      <c r="P184" s="25">
        <f>(E184-G184)*K184</f>
        <v>9497193.477994591</v>
      </c>
      <c r="Q184" s="26">
        <f t="shared" ref="Q184:Q242" si="130">SUM(M184:P184)</f>
        <v>26780705.701248869</v>
      </c>
      <c r="R184" s="54">
        <f>'2025'!S186</f>
        <v>0</v>
      </c>
      <c r="S184" s="28"/>
      <c r="T184" s="55"/>
    </row>
    <row r="185" spans="1:20" ht="30.75" customHeight="1">
      <c r="A185" s="49" t="s">
        <v>103</v>
      </c>
      <c r="B185" s="49"/>
      <c r="C185" s="49" t="s">
        <v>236</v>
      </c>
      <c r="D185" s="171"/>
      <c r="E185" s="172"/>
      <c r="F185" s="172"/>
      <c r="G185" s="173"/>
      <c r="H185" s="134">
        <f t="shared" ref="H185:K185" si="131">SUM(H186:H188)</f>
        <v>9385.9569999999985</v>
      </c>
      <c r="I185" s="131">
        <f t="shared" si="131"/>
        <v>5764.3890000000001</v>
      </c>
      <c r="J185" s="139">
        <f t="shared" si="131"/>
        <v>2316.8999999999996</v>
      </c>
      <c r="K185" s="131">
        <f t="shared" si="131"/>
        <v>8503.7999999999993</v>
      </c>
      <c r="L185" s="132">
        <f t="shared" si="129"/>
        <v>25971.045999999998</v>
      </c>
      <c r="M185" s="53">
        <f t="shared" ref="M185:P185" si="132">SUM(M186:M188)</f>
        <v>42556685.35841506</v>
      </c>
      <c r="N185" s="53">
        <f t="shared" si="132"/>
        <v>26136204.220465619</v>
      </c>
      <c r="O185" s="53">
        <f t="shared" si="132"/>
        <v>10796111.422554888</v>
      </c>
      <c r="P185" s="53">
        <f t="shared" si="132"/>
        <v>39625349.525280438</v>
      </c>
      <c r="Q185" s="26">
        <f t="shared" si="130"/>
        <v>119114350.52671602</v>
      </c>
      <c r="R185" s="54">
        <f>'2025'!S187</f>
        <v>10856469.249983026</v>
      </c>
      <c r="S185" s="28">
        <f>P185/3</f>
        <v>13208449.841760146</v>
      </c>
      <c r="T185" s="55">
        <f t="shared" ref="T185:T240" si="133">Q185+R185-S185</f>
        <v>116762369.93493891</v>
      </c>
    </row>
    <row r="186" spans="1:20" ht="30.75" customHeight="1">
      <c r="A186" s="16" t="s">
        <v>86</v>
      </c>
      <c r="B186" s="16" t="s">
        <v>17</v>
      </c>
      <c r="C186" s="24" t="s">
        <v>211</v>
      </c>
      <c r="D186" s="137">
        <v>6604.9262099999996</v>
      </c>
      <c r="E186" s="133">
        <v>6813.4021115748492</v>
      </c>
      <c r="F186" s="133">
        <v>2070.8456300000003</v>
      </c>
      <c r="G186" s="174">
        <v>2153.6794552000001</v>
      </c>
      <c r="H186" s="140">
        <v>9031.5409999999993</v>
      </c>
      <c r="I186" s="133">
        <v>5415.3310000000001</v>
      </c>
      <c r="J186" s="138">
        <v>2198.1999999999998</v>
      </c>
      <c r="K186" s="133">
        <v>8068</v>
      </c>
      <c r="L186" s="132">
        <f t="shared" si="129"/>
        <v>24713.072</v>
      </c>
      <c r="M186" s="25">
        <f t="shared" ref="M186:M242" si="134">(D186-F186)*H186</f>
        <v>40949734.655573778</v>
      </c>
      <c r="N186" s="25">
        <f t="shared" ref="N186:O242" si="135">(D186-F186)*I186</f>
        <v>24553547.121371981</v>
      </c>
      <c r="O186" s="25">
        <f>(E186-G186)*J186</f>
        <v>10243002.343243193</v>
      </c>
      <c r="P186" s="25">
        <f>(E186-G186)*K186</f>
        <v>37594642.391632281</v>
      </c>
      <c r="Q186" s="26">
        <f t="shared" si="130"/>
        <v>113340926.51182124</v>
      </c>
      <c r="R186" s="54">
        <f>'2025'!S188</f>
        <v>0</v>
      </c>
      <c r="S186" s="28"/>
      <c r="T186" s="55"/>
    </row>
    <row r="187" spans="1:20" ht="30.75" customHeight="1">
      <c r="A187" s="16" t="s">
        <v>86</v>
      </c>
      <c r="B187" s="16" t="s">
        <v>104</v>
      </c>
      <c r="C187" s="24" t="s">
        <v>212</v>
      </c>
      <c r="D187" s="137">
        <v>6604.9262099999996</v>
      </c>
      <c r="E187" s="133">
        <v>6813.4021115748492</v>
      </c>
      <c r="F187" s="133">
        <v>2070.8456300000003</v>
      </c>
      <c r="G187" s="174">
        <v>2153.6794552000001</v>
      </c>
      <c r="H187" s="140">
        <v>195.38</v>
      </c>
      <c r="I187" s="133">
        <v>197.71099999999998</v>
      </c>
      <c r="J187" s="138">
        <v>66.599999999999994</v>
      </c>
      <c r="K187" s="133">
        <v>244.5</v>
      </c>
      <c r="L187" s="132">
        <f t="shared" si="129"/>
        <v>704.19100000000003</v>
      </c>
      <c r="M187" s="25">
        <f t="shared" si="134"/>
        <v>885868.66372039996</v>
      </c>
      <c r="N187" s="25">
        <f t="shared" si="135"/>
        <v>896437.60555237986</v>
      </c>
      <c r="O187" s="25">
        <f>(E187-G187)*J187</f>
        <v>310337.52891456493</v>
      </c>
      <c r="P187" s="25">
        <f>(E187-G187)*K187</f>
        <v>1139302.1894836505</v>
      </c>
      <c r="Q187" s="26">
        <f t="shared" si="130"/>
        <v>3231945.9876709953</v>
      </c>
      <c r="R187" s="54">
        <f>'2025'!S189</f>
        <v>0</v>
      </c>
      <c r="S187" s="28"/>
      <c r="T187" s="55"/>
    </row>
    <row r="188" spans="1:20" ht="30.75" customHeight="1">
      <c r="A188" s="16" t="s">
        <v>86</v>
      </c>
      <c r="B188" s="16" t="s">
        <v>102</v>
      </c>
      <c r="C188" s="24" t="s">
        <v>212</v>
      </c>
      <c r="D188" s="137">
        <v>6604.9262099999996</v>
      </c>
      <c r="E188" s="133">
        <v>6813.4021115748492</v>
      </c>
      <c r="F188" s="133">
        <v>2070.8456300000003</v>
      </c>
      <c r="G188" s="174">
        <v>2153.6794552000001</v>
      </c>
      <c r="H188" s="140">
        <v>159.036</v>
      </c>
      <c r="I188" s="133">
        <v>151.34700000000001</v>
      </c>
      <c r="J188" s="138">
        <v>52.1</v>
      </c>
      <c r="K188" s="133">
        <v>191.3</v>
      </c>
      <c r="L188" s="132">
        <f t="shared" si="129"/>
        <v>553.78300000000013</v>
      </c>
      <c r="M188" s="25">
        <f t="shared" si="134"/>
        <v>721082.03912087996</v>
      </c>
      <c r="N188" s="25">
        <f t="shared" si="135"/>
        <v>686219.49354126002</v>
      </c>
      <c r="O188" s="25">
        <f>(E188-G188)*J188</f>
        <v>242771.55039712964</v>
      </c>
      <c r="P188" s="25">
        <f>(E188-G188)*K188</f>
        <v>891404.94416450872</v>
      </c>
      <c r="Q188" s="26">
        <f t="shared" si="130"/>
        <v>2541478.0272237784</v>
      </c>
      <c r="R188" s="54">
        <f>'2025'!S190</f>
        <v>0</v>
      </c>
      <c r="S188" s="28"/>
      <c r="T188" s="55"/>
    </row>
    <row r="189" spans="1:20" ht="30.75" customHeight="1">
      <c r="A189" s="49" t="s">
        <v>98</v>
      </c>
      <c r="B189" s="49"/>
      <c r="C189" s="49" t="s">
        <v>236</v>
      </c>
      <c r="D189" s="171"/>
      <c r="E189" s="172"/>
      <c r="F189" s="172"/>
      <c r="G189" s="173"/>
      <c r="H189" s="134">
        <f>SUM(H190:H192)</f>
        <v>2366.3700000000003</v>
      </c>
      <c r="I189" s="131">
        <f>SUM(I190:I192)</f>
        <v>1563.8700000000001</v>
      </c>
      <c r="J189" s="139">
        <f t="shared" ref="J189:K189" si="136">SUM(J190:J192)</f>
        <v>764.55600000000004</v>
      </c>
      <c r="K189" s="131">
        <f t="shared" si="136"/>
        <v>2293.6660000000002</v>
      </c>
      <c r="L189" s="132">
        <f t="shared" si="129"/>
        <v>6988.4620000000004</v>
      </c>
      <c r="M189" s="53">
        <f t="shared" ref="M189:P189" si="137">SUM(M190:M192)</f>
        <v>16546688.306023847</v>
      </c>
      <c r="N189" s="53">
        <f t="shared" si="137"/>
        <v>10923038.713822952</v>
      </c>
      <c r="O189" s="53">
        <f t="shared" si="137"/>
        <v>5311713.2172091715</v>
      </c>
      <c r="P189" s="53">
        <f t="shared" si="137"/>
        <v>15935122.747534782</v>
      </c>
      <c r="Q189" s="26">
        <f t="shared" si="130"/>
        <v>48716562.984590754</v>
      </c>
      <c r="R189" s="54">
        <f>'2025'!S191</f>
        <v>4491958.3650628356</v>
      </c>
      <c r="S189" s="28">
        <f>P189/3</f>
        <v>5311707.5825115936</v>
      </c>
      <c r="T189" s="55">
        <f t="shared" si="133"/>
        <v>47896813.76714199</v>
      </c>
    </row>
    <row r="190" spans="1:20" ht="30.75" customHeight="1">
      <c r="A190" s="16" t="s">
        <v>24</v>
      </c>
      <c r="B190" s="16" t="s">
        <v>101</v>
      </c>
      <c r="C190" s="24" t="s">
        <v>211</v>
      </c>
      <c r="D190" s="137">
        <v>7986.8035996144899</v>
      </c>
      <c r="E190" s="133">
        <v>7986.803599614489</v>
      </c>
      <c r="F190" s="133">
        <v>2199.0911700000001</v>
      </c>
      <c r="G190" s="174">
        <v>2287.0548168</v>
      </c>
      <c r="H190" s="133">
        <v>1179.4740000000002</v>
      </c>
      <c r="I190" s="133">
        <v>786.31600000000003</v>
      </c>
      <c r="J190" s="138">
        <v>386.9</v>
      </c>
      <c r="K190" s="133">
        <v>1160.7</v>
      </c>
      <c r="L190" s="132">
        <f t="shared" si="129"/>
        <v>3513.3900000000003</v>
      </c>
      <c r="M190" s="25">
        <f t="shared" si="134"/>
        <v>6826456.3302071225</v>
      </c>
      <c r="N190" s="25">
        <f t="shared" si="135"/>
        <v>4550970.8868047474</v>
      </c>
      <c r="O190" s="25">
        <f>(E190-G190)*J190</f>
        <v>2205232.8040709258</v>
      </c>
      <c r="P190" s="25">
        <f>(E190-G190)*K190</f>
        <v>6615698.4122127779</v>
      </c>
      <c r="Q190" s="26">
        <f t="shared" si="130"/>
        <v>20198358.43329557</v>
      </c>
      <c r="R190" s="54">
        <f>'2025'!S192</f>
        <v>0</v>
      </c>
      <c r="S190" s="28"/>
      <c r="T190" s="55"/>
    </row>
    <row r="191" spans="1:20" ht="30.75" customHeight="1">
      <c r="A191" s="16" t="s">
        <v>24</v>
      </c>
      <c r="B191" s="16" t="s">
        <v>100</v>
      </c>
      <c r="C191" s="24" t="s">
        <v>211</v>
      </c>
      <c r="D191" s="137">
        <v>11330.571179999999</v>
      </c>
      <c r="E191" s="133">
        <v>11695.543889805313</v>
      </c>
      <c r="F191" s="133">
        <v>2477.0793699999999</v>
      </c>
      <c r="G191" s="174">
        <v>2576.1625448</v>
      </c>
      <c r="H191" s="133">
        <v>374.33100000000002</v>
      </c>
      <c r="I191" s="133">
        <v>249.554</v>
      </c>
      <c r="J191" s="138">
        <v>124.77800000000001</v>
      </c>
      <c r="K191" s="133">
        <v>374.33300000000003</v>
      </c>
      <c r="L191" s="132">
        <f t="shared" si="129"/>
        <v>1122.9960000000001</v>
      </c>
      <c r="M191" s="25">
        <f t="shared" si="134"/>
        <v>3314136.4427291099</v>
      </c>
      <c r="N191" s="25">
        <f t="shared" si="135"/>
        <v>2209424.2951527401</v>
      </c>
      <c r="O191" s="25">
        <f>(E191-G191)*J191</f>
        <v>1137898.165467073</v>
      </c>
      <c r="P191" s="25">
        <f>(E191-G191)*K191</f>
        <v>3413685.3770198743</v>
      </c>
      <c r="Q191" s="26">
        <f t="shared" si="130"/>
        <v>10075144.280368797</v>
      </c>
      <c r="R191" s="54">
        <f>'2025'!S193</f>
        <v>0</v>
      </c>
      <c r="S191" s="28"/>
      <c r="T191" s="55"/>
    </row>
    <row r="192" spans="1:20" ht="30.75" customHeight="1">
      <c r="A192" s="16" t="s">
        <v>24</v>
      </c>
      <c r="B192" s="16" t="s">
        <v>99</v>
      </c>
      <c r="C192" s="24" t="s">
        <v>211</v>
      </c>
      <c r="D192" s="137">
        <v>10360.873937927016</v>
      </c>
      <c r="E192" s="133">
        <v>10360.873937927016</v>
      </c>
      <c r="F192" s="133">
        <v>2477.0793699999999</v>
      </c>
      <c r="G192" s="174">
        <v>2576.1625448</v>
      </c>
      <c r="H192" s="133">
        <v>812.56499999999994</v>
      </c>
      <c r="I192" s="133">
        <v>528</v>
      </c>
      <c r="J192" s="138">
        <v>252.87799999999999</v>
      </c>
      <c r="K192" s="133">
        <v>758.63300000000004</v>
      </c>
      <c r="L192" s="132">
        <f t="shared" si="129"/>
        <v>2352.076</v>
      </c>
      <c r="M192" s="25">
        <f t="shared" si="134"/>
        <v>6406095.5330876149</v>
      </c>
      <c r="N192" s="25">
        <f t="shared" si="135"/>
        <v>4162643.5318654645</v>
      </c>
      <c r="O192" s="25">
        <f>(E192-G192)*J192</f>
        <v>1968582.2476711734</v>
      </c>
      <c r="P192" s="25">
        <f>(E192-G192)*K192</f>
        <v>5905738.9583021281</v>
      </c>
      <c r="Q192" s="26">
        <f t="shared" si="130"/>
        <v>18443060.270926382</v>
      </c>
      <c r="R192" s="54">
        <f>'2025'!S194</f>
        <v>0</v>
      </c>
      <c r="S192" s="28"/>
      <c r="T192" s="55"/>
    </row>
    <row r="193" spans="1:20" ht="30.75" customHeight="1">
      <c r="A193" s="49" t="s">
        <v>97</v>
      </c>
      <c r="B193" s="49"/>
      <c r="C193" s="49" t="s">
        <v>236</v>
      </c>
      <c r="D193" s="171"/>
      <c r="E193" s="172"/>
      <c r="F193" s="172"/>
      <c r="G193" s="173"/>
      <c r="H193" s="135">
        <f t="shared" ref="H193:I193" si="138">SUM(H194:H195)</f>
        <v>4126.9399999999996</v>
      </c>
      <c r="I193" s="139">
        <f t="shared" si="138"/>
        <v>2711.81</v>
      </c>
      <c r="J193" s="139">
        <f t="shared" ref="J193:K193" si="139">SUM(J194:J196)</f>
        <v>1853.38</v>
      </c>
      <c r="K193" s="131">
        <f t="shared" si="139"/>
        <v>6034.4000000000005</v>
      </c>
      <c r="L193" s="132">
        <f t="shared" si="129"/>
        <v>14726.530000000002</v>
      </c>
      <c r="M193" s="53">
        <f>SUM(M194:M196)</f>
        <v>37111669.449684612</v>
      </c>
      <c r="N193" s="53">
        <f>SUM(N194:N196)</f>
        <v>24413656.562426455</v>
      </c>
      <c r="O193" s="53">
        <f>SUM(O194:O196)</f>
        <v>11868486.190142479</v>
      </c>
      <c r="P193" s="53">
        <f>SUM(P194:P196)</f>
        <v>35956717.038691089</v>
      </c>
      <c r="Q193" s="26">
        <f t="shared" si="130"/>
        <v>109350529.24094464</v>
      </c>
      <c r="R193" s="54">
        <f>'2025'!S195</f>
        <v>10164242.817478867</v>
      </c>
      <c r="S193" s="28">
        <f>P193/3</f>
        <v>11985572.346230363</v>
      </c>
      <c r="T193" s="55">
        <f t="shared" si="133"/>
        <v>107529199.71219315</v>
      </c>
    </row>
    <row r="194" spans="1:20" ht="30.75" customHeight="1">
      <c r="A194" s="16" t="s">
        <v>313</v>
      </c>
      <c r="B194" s="16" t="s">
        <v>312</v>
      </c>
      <c r="C194" s="24" t="s">
        <v>211</v>
      </c>
      <c r="D194" s="137">
        <v>11535.264014848923</v>
      </c>
      <c r="E194" s="133">
        <v>11535.264014848921</v>
      </c>
      <c r="F194" s="133">
        <v>2613.0177399999998</v>
      </c>
      <c r="G194" s="174">
        <v>2751.5076802199997</v>
      </c>
      <c r="H194" s="133">
        <v>3998.75</v>
      </c>
      <c r="I194" s="133">
        <v>2615.0299999999997</v>
      </c>
      <c r="J194" s="138">
        <v>1307.92</v>
      </c>
      <c r="K194" s="133">
        <v>3923.77</v>
      </c>
      <c r="L194" s="132">
        <f t="shared" si="129"/>
        <v>11845.47</v>
      </c>
      <c r="M194" s="25">
        <f t="shared" si="134"/>
        <v>35677832.291552134</v>
      </c>
      <c r="N194" s="25">
        <f t="shared" si="135"/>
        <v>23331941.676118176</v>
      </c>
      <c r="O194" s="25">
        <f>(E194-G194)*J194</f>
        <v>11488450.585187858</v>
      </c>
      <c r="P194" s="25">
        <f>(E194-G194)*K194</f>
        <v>34465439.593126923</v>
      </c>
      <c r="Q194" s="26">
        <f t="shared" si="130"/>
        <v>104963664.14598508</v>
      </c>
      <c r="R194" s="54">
        <f>'2025'!S196</f>
        <v>0</v>
      </c>
      <c r="S194" s="28"/>
      <c r="T194" s="55"/>
    </row>
    <row r="195" spans="1:20" ht="30.75" customHeight="1">
      <c r="A195" s="16" t="s">
        <v>313</v>
      </c>
      <c r="B195" s="16" t="s">
        <v>311</v>
      </c>
      <c r="C195" s="24" t="s">
        <v>212</v>
      </c>
      <c r="D195" s="137">
        <v>11535.264014848923</v>
      </c>
      <c r="E195" s="133">
        <v>11535.264014848921</v>
      </c>
      <c r="F195" s="133">
        <v>2613.0177399999998</v>
      </c>
      <c r="G195" s="174">
        <v>2751.5076802199997</v>
      </c>
      <c r="H195" s="133">
        <v>128.19</v>
      </c>
      <c r="I195" s="133">
        <v>96.78</v>
      </c>
      <c r="J195" s="138">
        <v>34.200000000000003</v>
      </c>
      <c r="K195" s="133">
        <v>134.74</v>
      </c>
      <c r="L195" s="132">
        <f t="shared" si="129"/>
        <v>393.91</v>
      </c>
      <c r="M195" s="25">
        <f t="shared" si="134"/>
        <v>1143742.7499728834</v>
      </c>
      <c r="N195" s="25">
        <f t="shared" si="135"/>
        <v>863494.99447987881</v>
      </c>
      <c r="O195" s="25">
        <f>(E195-G195)*J195</f>
        <v>300404.46664430911</v>
      </c>
      <c r="P195" s="25">
        <f>(E195-G195)*K195</f>
        <v>1183523.3285279009</v>
      </c>
      <c r="Q195" s="26">
        <f t="shared" si="130"/>
        <v>3491165.5396249723</v>
      </c>
      <c r="R195" s="54">
        <f>'2025'!S197</f>
        <v>0</v>
      </c>
      <c r="S195" s="28"/>
      <c r="T195" s="55"/>
    </row>
    <row r="196" spans="1:20" ht="30.75" customHeight="1">
      <c r="A196" s="16" t="s">
        <v>313</v>
      </c>
      <c r="B196" s="16" t="s">
        <v>311</v>
      </c>
      <c r="C196" s="24" t="s">
        <v>13</v>
      </c>
      <c r="D196" s="137">
        <v>239.22902999999999</v>
      </c>
      <c r="E196" s="133">
        <v>247.19876120000001</v>
      </c>
      <c r="F196" s="133">
        <v>87.927000000000007</v>
      </c>
      <c r="G196" s="174">
        <v>91.444080000000014</v>
      </c>
      <c r="H196" s="133">
        <v>1917.32</v>
      </c>
      <c r="I196" s="133">
        <v>1442.28</v>
      </c>
      <c r="J196" s="138">
        <v>511.26</v>
      </c>
      <c r="K196" s="133">
        <v>1975.89</v>
      </c>
      <c r="L196" s="132">
        <f t="shared" si="129"/>
        <v>5846.75</v>
      </c>
      <c r="M196" s="25">
        <f t="shared" si="134"/>
        <v>290094.40815959999</v>
      </c>
      <c r="N196" s="25">
        <f t="shared" si="135"/>
        <v>218219.8918284</v>
      </c>
      <c r="O196" s="25">
        <f>(E196-G196)*J196</f>
        <v>79631.138310311988</v>
      </c>
      <c r="P196" s="25">
        <f>(E196-G196)*K196</f>
        <v>307754.117036268</v>
      </c>
      <c r="Q196" s="26">
        <f t="shared" si="130"/>
        <v>895699.5553345799</v>
      </c>
      <c r="R196" s="54">
        <f>'2025'!S198</f>
        <v>0</v>
      </c>
      <c r="S196" s="28"/>
      <c r="T196" s="55"/>
    </row>
    <row r="197" spans="1:20" ht="30.75" customHeight="1">
      <c r="A197" s="49" t="s">
        <v>94</v>
      </c>
      <c r="B197" s="49"/>
      <c r="C197" s="49" t="s">
        <v>236</v>
      </c>
      <c r="D197" s="171"/>
      <c r="E197" s="172"/>
      <c r="F197" s="172"/>
      <c r="G197" s="173"/>
      <c r="H197" s="131">
        <f t="shared" ref="H197:K197" si="140">SUM(H198)</f>
        <v>691.077</v>
      </c>
      <c r="I197" s="131">
        <f t="shared" si="140"/>
        <v>333.988</v>
      </c>
      <c r="J197" s="139">
        <f t="shared" si="140"/>
        <v>127.81</v>
      </c>
      <c r="K197" s="131">
        <f t="shared" si="140"/>
        <v>649.44000000000005</v>
      </c>
      <c r="L197" s="132">
        <f t="shared" si="129"/>
        <v>1802.3150000000001</v>
      </c>
      <c r="M197" s="53">
        <f t="shared" ref="M197:N197" si="141">SUM(M198)</f>
        <v>2424243.1896862322</v>
      </c>
      <c r="N197" s="53">
        <f t="shared" si="141"/>
        <v>1171603.35886873</v>
      </c>
      <c r="O197" s="53">
        <f>SUM(O198)</f>
        <v>503252.76360291213</v>
      </c>
      <c r="P197" s="53">
        <f>SUM(P198)</f>
        <v>2557174.515251352</v>
      </c>
      <c r="Q197" s="26">
        <f t="shared" si="130"/>
        <v>6656273.8274092264</v>
      </c>
      <c r="R197" s="54">
        <f>'2025'!S199</f>
        <v>648408.90169165679</v>
      </c>
      <c r="S197" s="28">
        <f>P197/3</f>
        <v>852391.505083784</v>
      </c>
      <c r="T197" s="55">
        <f t="shared" si="133"/>
        <v>6452291.2240170985</v>
      </c>
    </row>
    <row r="198" spans="1:20" ht="30.75" customHeight="1">
      <c r="A198" s="16" t="s">
        <v>272</v>
      </c>
      <c r="B198" s="16" t="s">
        <v>302</v>
      </c>
      <c r="C198" s="24" t="s">
        <v>211</v>
      </c>
      <c r="D198" s="137">
        <v>6140.4205207035284</v>
      </c>
      <c r="E198" s="133">
        <v>6709.5294525304134</v>
      </c>
      <c r="F198" s="133">
        <v>2632.5</v>
      </c>
      <c r="G198" s="174">
        <v>2772.0225</v>
      </c>
      <c r="H198" s="133">
        <v>691.077</v>
      </c>
      <c r="I198" s="133">
        <v>333.988</v>
      </c>
      <c r="J198" s="138">
        <v>127.81</v>
      </c>
      <c r="K198" s="133">
        <v>649.44000000000005</v>
      </c>
      <c r="L198" s="132">
        <f t="shared" si="129"/>
        <v>1802.3150000000001</v>
      </c>
      <c r="M198" s="25">
        <f t="shared" si="134"/>
        <v>2424243.1896862322</v>
      </c>
      <c r="N198" s="25">
        <f t="shared" si="135"/>
        <v>1171603.35886873</v>
      </c>
      <c r="O198" s="25">
        <f>(E198-G198)*J198</f>
        <v>503252.76360291213</v>
      </c>
      <c r="P198" s="25">
        <f>(E198-G198)*K198</f>
        <v>2557174.515251352</v>
      </c>
      <c r="Q198" s="26">
        <f t="shared" si="130"/>
        <v>6656273.8274092264</v>
      </c>
      <c r="R198" s="54">
        <f>'2025'!S200</f>
        <v>0</v>
      </c>
      <c r="S198" s="28"/>
      <c r="T198" s="55"/>
    </row>
    <row r="199" spans="1:20" ht="30.75" customHeight="1">
      <c r="A199" s="49" t="s">
        <v>93</v>
      </c>
      <c r="B199" s="49"/>
      <c r="C199" s="49" t="s">
        <v>236</v>
      </c>
      <c r="D199" s="171"/>
      <c r="E199" s="172"/>
      <c r="F199" s="172"/>
      <c r="G199" s="173"/>
      <c r="H199" s="131">
        <f t="shared" ref="H199:K199" si="142">SUM(H200)</f>
        <v>770.85599999999999</v>
      </c>
      <c r="I199" s="131">
        <f t="shared" si="142"/>
        <v>463.79200000000003</v>
      </c>
      <c r="J199" s="139">
        <f t="shared" si="142"/>
        <v>200</v>
      </c>
      <c r="K199" s="131">
        <f t="shared" si="142"/>
        <v>681.22</v>
      </c>
      <c r="L199" s="132">
        <f t="shared" si="129"/>
        <v>2115.8680000000004</v>
      </c>
      <c r="M199" s="53">
        <f t="shared" ref="M199:N199" si="143">SUM(M200)</f>
        <v>3056738.7102846429</v>
      </c>
      <c r="N199" s="53">
        <f t="shared" si="143"/>
        <v>1839112.5708567295</v>
      </c>
      <c r="O199" s="53">
        <f>SUM(O200)</f>
        <v>774547.07674464816</v>
      </c>
      <c r="P199" s="53">
        <f>SUM(P200)</f>
        <v>2638184.7980999462</v>
      </c>
      <c r="Q199" s="26">
        <f t="shared" si="130"/>
        <v>8308583.1559859663</v>
      </c>
      <c r="R199" s="54">
        <f>'2025'!S201</f>
        <v>718030.69504893862</v>
      </c>
      <c r="S199" s="28">
        <f>P199/3</f>
        <v>879394.93269998208</v>
      </c>
      <c r="T199" s="55">
        <f t="shared" si="133"/>
        <v>8147218.9183349237</v>
      </c>
    </row>
    <row r="200" spans="1:20" ht="30.75" customHeight="1">
      <c r="A200" s="16" t="s">
        <v>31</v>
      </c>
      <c r="B200" s="16" t="s">
        <v>303</v>
      </c>
      <c r="C200" s="24" t="s">
        <v>211</v>
      </c>
      <c r="D200" s="137">
        <v>6281.5542637232411</v>
      </c>
      <c r="E200" s="133">
        <v>6281.5542637232411</v>
      </c>
      <c r="F200" s="133">
        <v>2316.172</v>
      </c>
      <c r="G200" s="174">
        <v>2408.8188800000003</v>
      </c>
      <c r="H200" s="133">
        <v>770.85599999999999</v>
      </c>
      <c r="I200" s="133">
        <v>463.79200000000003</v>
      </c>
      <c r="J200" s="138">
        <v>200</v>
      </c>
      <c r="K200" s="133">
        <v>681.22</v>
      </c>
      <c r="L200" s="132">
        <f t="shared" si="129"/>
        <v>2115.8680000000004</v>
      </c>
      <c r="M200" s="25">
        <f t="shared" si="134"/>
        <v>3056738.7102846429</v>
      </c>
      <c r="N200" s="25">
        <f t="shared" si="135"/>
        <v>1839112.5708567295</v>
      </c>
      <c r="O200" s="25">
        <f>(E200-G200)*J200</f>
        <v>774547.07674464816</v>
      </c>
      <c r="P200" s="25">
        <f>(E200-G200)*K200</f>
        <v>2638184.7980999462</v>
      </c>
      <c r="Q200" s="26">
        <f t="shared" si="130"/>
        <v>8308583.1559859663</v>
      </c>
      <c r="R200" s="54">
        <f>'2025'!S202</f>
        <v>0</v>
      </c>
      <c r="S200" s="28"/>
      <c r="T200" s="55"/>
    </row>
    <row r="201" spans="1:20" ht="30.75" customHeight="1">
      <c r="A201" s="49" t="s">
        <v>92</v>
      </c>
      <c r="B201" s="49"/>
      <c r="C201" s="49" t="s">
        <v>236</v>
      </c>
      <c r="D201" s="171"/>
      <c r="E201" s="172"/>
      <c r="F201" s="172"/>
      <c r="G201" s="173"/>
      <c r="H201" s="131">
        <f t="shared" ref="H201:K201" si="144">SUM(H202)</f>
        <v>879.97699999999986</v>
      </c>
      <c r="I201" s="131">
        <f t="shared" si="144"/>
        <v>458.09</v>
      </c>
      <c r="J201" s="139">
        <f t="shared" si="144"/>
        <v>102.649</v>
      </c>
      <c r="K201" s="131">
        <f t="shared" si="144"/>
        <v>805.01900000000001</v>
      </c>
      <c r="L201" s="132">
        <f t="shared" si="129"/>
        <v>2245.7349999999997</v>
      </c>
      <c r="M201" s="53">
        <f t="shared" ref="M201:P201" si="145">SUM(M202)</f>
        <v>4225537.6737242192</v>
      </c>
      <c r="N201" s="53">
        <f t="shared" si="145"/>
        <v>2199689.9384373995</v>
      </c>
      <c r="O201" s="53">
        <f t="shared" si="145"/>
        <v>505747.53147365933</v>
      </c>
      <c r="P201" s="53">
        <f t="shared" si="145"/>
        <v>3966296.5254351604</v>
      </c>
      <c r="Q201" s="26">
        <f t="shared" si="130"/>
        <v>10897271.669070438</v>
      </c>
      <c r="R201" s="54">
        <f>'2025'!S203</f>
        <v>1072103.0786554725</v>
      </c>
      <c r="S201" s="28">
        <f>P201/3</f>
        <v>1322098.84181172</v>
      </c>
      <c r="T201" s="55">
        <f t="shared" si="133"/>
        <v>10647275.905914189</v>
      </c>
    </row>
    <row r="202" spans="1:20" ht="30.75" customHeight="1">
      <c r="A202" s="16" t="s">
        <v>24</v>
      </c>
      <c r="B202" s="16" t="s">
        <v>91</v>
      </c>
      <c r="C202" s="24" t="s">
        <v>211</v>
      </c>
      <c r="D202" s="137">
        <v>7774.3728599999995</v>
      </c>
      <c r="E202" s="133">
        <v>8018.3601406117868</v>
      </c>
      <c r="F202" s="133">
        <v>2972.5</v>
      </c>
      <c r="G202" s="174">
        <v>3091.4</v>
      </c>
      <c r="H202" s="133">
        <v>879.97699999999986</v>
      </c>
      <c r="I202" s="133">
        <v>458.09</v>
      </c>
      <c r="J202" s="138">
        <v>102.649</v>
      </c>
      <c r="K202" s="133">
        <v>805.01900000000001</v>
      </c>
      <c r="L202" s="132">
        <f t="shared" si="129"/>
        <v>2245.7349999999997</v>
      </c>
      <c r="M202" s="25">
        <f t="shared" si="134"/>
        <v>4225537.6737242192</v>
      </c>
      <c r="N202" s="25">
        <f t="shared" si="135"/>
        <v>2199689.9384373995</v>
      </c>
      <c r="O202" s="25">
        <f>(E202-G202)*J202</f>
        <v>505747.53147365933</v>
      </c>
      <c r="P202" s="25">
        <f>(E202-G202)*K202</f>
        <v>3966296.5254351604</v>
      </c>
      <c r="Q202" s="26">
        <f t="shared" si="130"/>
        <v>10897271.669070438</v>
      </c>
      <c r="R202" s="54">
        <f>'2025'!S204</f>
        <v>0</v>
      </c>
      <c r="S202" s="28"/>
      <c r="T202" s="55"/>
    </row>
    <row r="203" spans="1:20" ht="30.75" customHeight="1">
      <c r="A203" s="49" t="s">
        <v>90</v>
      </c>
      <c r="B203" s="49"/>
      <c r="C203" s="49" t="s">
        <v>236</v>
      </c>
      <c r="D203" s="171"/>
      <c r="E203" s="172"/>
      <c r="F203" s="172"/>
      <c r="G203" s="173"/>
      <c r="H203" s="135">
        <f t="shared" ref="H203:I203" si="146">SUM(H204:H205)</f>
        <v>6852.1469999999999</v>
      </c>
      <c r="I203" s="139">
        <f t="shared" si="146"/>
        <v>3835.9629999999997</v>
      </c>
      <c r="J203" s="139">
        <f t="shared" ref="J203:K203" si="147">SUM(J204:J205)</f>
        <v>866.12699999999995</v>
      </c>
      <c r="K203" s="131">
        <f t="shared" si="147"/>
        <v>6518.3</v>
      </c>
      <c r="L203" s="132">
        <f t="shared" si="129"/>
        <v>18072.537</v>
      </c>
      <c r="M203" s="53">
        <f t="shared" ref="M203:P203" si="148">SUM(M204:M206)</f>
        <v>32960954.798686441</v>
      </c>
      <c r="N203" s="53">
        <f t="shared" si="148"/>
        <v>18452173.17323076</v>
      </c>
      <c r="O203" s="53">
        <f t="shared" si="148"/>
        <v>4282265.7437901124</v>
      </c>
      <c r="P203" s="53">
        <f t="shared" si="148"/>
        <v>32227482.572125211</v>
      </c>
      <c r="Q203" s="26">
        <f t="shared" si="130"/>
        <v>87922876.287832528</v>
      </c>
      <c r="R203" s="54">
        <f>'2025'!S205</f>
        <v>8917627.8260186464</v>
      </c>
      <c r="S203" s="28">
        <f>P203/3</f>
        <v>10742494.190708404</v>
      </c>
      <c r="T203" s="55">
        <f t="shared" si="133"/>
        <v>86098009.923142776</v>
      </c>
    </row>
    <row r="204" spans="1:20" ht="30.75" customHeight="1">
      <c r="A204" s="16" t="s">
        <v>31</v>
      </c>
      <c r="B204" s="16" t="s">
        <v>257</v>
      </c>
      <c r="C204" s="24" t="s">
        <v>211</v>
      </c>
      <c r="D204" s="137">
        <v>6740.4498899999999</v>
      </c>
      <c r="E204" s="133">
        <v>6951.499490022713</v>
      </c>
      <c r="F204" s="133">
        <v>1930.1393700000001</v>
      </c>
      <c r="G204" s="174">
        <v>2007.3449448000001</v>
      </c>
      <c r="H204" s="137">
        <v>6430.0079999999998</v>
      </c>
      <c r="I204" s="138">
        <v>3535.8919999999998</v>
      </c>
      <c r="J204" s="138">
        <v>774.71699999999998</v>
      </c>
      <c r="K204" s="133">
        <v>6075.6850000000004</v>
      </c>
      <c r="L204" s="132">
        <f t="shared" si="129"/>
        <v>16816.302</v>
      </c>
      <c r="M204" s="25">
        <f t="shared" si="134"/>
        <v>30930335.12608416</v>
      </c>
      <c r="N204" s="25">
        <f t="shared" si="135"/>
        <v>17008738.485183839</v>
      </c>
      <c r="O204" s="25">
        <f>(E204-G204)*J204</f>
        <v>3830320.5768113043</v>
      </c>
      <c r="P204" s="25">
        <f>(E204-G204)*K204</f>
        <v>30039125.608091459</v>
      </c>
      <c r="Q204" s="26">
        <f t="shared" si="130"/>
        <v>81808519.796170771</v>
      </c>
      <c r="R204" s="54">
        <f>'2025'!S206</f>
        <v>0</v>
      </c>
      <c r="S204" s="28"/>
      <c r="T204" s="55"/>
    </row>
    <row r="205" spans="1:20" ht="30.75" customHeight="1">
      <c r="A205" s="16" t="s">
        <v>31</v>
      </c>
      <c r="B205" s="16" t="s">
        <v>257</v>
      </c>
      <c r="C205" s="24" t="s">
        <v>212</v>
      </c>
      <c r="D205" s="137">
        <v>6740.4498899999999</v>
      </c>
      <c r="E205" s="133">
        <v>6951.499490022713</v>
      </c>
      <c r="F205" s="133">
        <v>1930.1393700000001</v>
      </c>
      <c r="G205" s="174">
        <v>2007.3449448000001</v>
      </c>
      <c r="H205" s="137">
        <v>422.13900000000001</v>
      </c>
      <c r="I205" s="138">
        <v>300.07100000000003</v>
      </c>
      <c r="J205" s="138">
        <v>91.41</v>
      </c>
      <c r="K205" s="133">
        <v>442.61500000000001</v>
      </c>
      <c r="L205" s="132">
        <f t="shared" si="129"/>
        <v>1256.2350000000001</v>
      </c>
      <c r="M205" s="25">
        <f t="shared" si="134"/>
        <v>2030619.67260228</v>
      </c>
      <c r="N205" s="25">
        <f t="shared" si="135"/>
        <v>1443434.6880469201</v>
      </c>
      <c r="O205" s="25">
        <f>(E205-G205)*J205</f>
        <v>451945.16697880818</v>
      </c>
      <c r="P205" s="25">
        <f>(E205-G205)*K205</f>
        <v>2188356.9640337513</v>
      </c>
      <c r="Q205" s="26">
        <f t="shared" si="130"/>
        <v>6114356.4916617591</v>
      </c>
      <c r="R205" s="54">
        <f>'2025'!S207</f>
        <v>0</v>
      </c>
      <c r="S205" s="28"/>
      <c r="T205" s="55"/>
    </row>
    <row r="206" spans="1:20" ht="30.75" customHeight="1">
      <c r="A206" s="16" t="s">
        <v>31</v>
      </c>
      <c r="B206" s="16" t="s">
        <v>257</v>
      </c>
      <c r="C206" s="24" t="s">
        <v>13</v>
      </c>
      <c r="D206" s="137">
        <v>65.071119999999979</v>
      </c>
      <c r="E206" s="133">
        <v>67.673964799999979</v>
      </c>
      <c r="F206" s="133">
        <v>65.071119999999979</v>
      </c>
      <c r="G206" s="174">
        <v>67.673964799999979</v>
      </c>
      <c r="H206" s="137">
        <v>8591.2309999999998</v>
      </c>
      <c r="I206" s="138">
        <v>5563.6640000000007</v>
      </c>
      <c r="J206" s="138">
        <v>0</v>
      </c>
      <c r="K206" s="133">
        <v>0</v>
      </c>
      <c r="L206" s="132">
        <f t="shared" si="129"/>
        <v>14154.895</v>
      </c>
      <c r="M206" s="25">
        <f t="shared" si="134"/>
        <v>0</v>
      </c>
      <c r="N206" s="25">
        <f t="shared" si="135"/>
        <v>0</v>
      </c>
      <c r="O206" s="25">
        <f>(E206-G206)*J206</f>
        <v>0</v>
      </c>
      <c r="P206" s="25">
        <f>(E206-G206)*K206</f>
        <v>0</v>
      </c>
      <c r="Q206" s="26">
        <f t="shared" si="130"/>
        <v>0</v>
      </c>
      <c r="R206" s="54">
        <f>'2025'!S208</f>
        <v>0</v>
      </c>
      <c r="S206" s="28"/>
      <c r="T206" s="55"/>
    </row>
    <row r="207" spans="1:20" ht="30.75" customHeight="1">
      <c r="A207" s="49" t="s">
        <v>89</v>
      </c>
      <c r="B207" s="49"/>
      <c r="C207" s="49" t="s">
        <v>236</v>
      </c>
      <c r="D207" s="171"/>
      <c r="E207" s="172"/>
      <c r="F207" s="172"/>
      <c r="G207" s="173"/>
      <c r="H207" s="135">
        <f t="shared" ref="H207:K207" si="149">SUM(H208)</f>
        <v>511.99200000000002</v>
      </c>
      <c r="I207" s="139">
        <f t="shared" si="149"/>
        <v>267.75299999999999</v>
      </c>
      <c r="J207" s="139">
        <f t="shared" si="149"/>
        <v>120</v>
      </c>
      <c r="K207" s="131">
        <f t="shared" si="149"/>
        <v>307.47399999999999</v>
      </c>
      <c r="L207" s="132">
        <f t="shared" si="129"/>
        <v>1207.2190000000001</v>
      </c>
      <c r="M207" s="53">
        <f t="shared" ref="M207:P207" si="150">SUM(M208)</f>
        <v>2697173.7110501011</v>
      </c>
      <c r="N207" s="53">
        <f t="shared" si="150"/>
        <v>1410522.7281965297</v>
      </c>
      <c r="O207" s="53">
        <f t="shared" si="150"/>
        <v>711521.66638838232</v>
      </c>
      <c r="P207" s="53">
        <f t="shared" si="150"/>
        <v>1823120.1070925121</v>
      </c>
      <c r="Q207" s="26">
        <f t="shared" si="130"/>
        <v>6642338.2127275253</v>
      </c>
      <c r="R207" s="54">
        <f>'2025'!S209</f>
        <v>491469.09441202012</v>
      </c>
      <c r="S207" s="28">
        <f>P207/3</f>
        <v>607706.70236417069</v>
      </c>
      <c r="T207" s="55">
        <f t="shared" si="133"/>
        <v>6526100.6047753748</v>
      </c>
    </row>
    <row r="208" spans="1:20" ht="30.75" customHeight="1">
      <c r="A208" s="16" t="s">
        <v>31</v>
      </c>
      <c r="B208" s="16" t="s">
        <v>297</v>
      </c>
      <c r="C208" s="24" t="s">
        <v>211</v>
      </c>
      <c r="D208" s="137">
        <v>7584.1717168903051</v>
      </c>
      <c r="E208" s="133">
        <v>8338.1660999031865</v>
      </c>
      <c r="F208" s="133">
        <v>2316.172</v>
      </c>
      <c r="G208" s="174">
        <v>2408.8188800000003</v>
      </c>
      <c r="H208" s="137">
        <v>511.99200000000002</v>
      </c>
      <c r="I208" s="138">
        <v>267.75299999999999</v>
      </c>
      <c r="J208" s="138">
        <v>120</v>
      </c>
      <c r="K208" s="133">
        <v>307.47399999999999</v>
      </c>
      <c r="L208" s="132">
        <f t="shared" si="129"/>
        <v>1207.2190000000001</v>
      </c>
      <c r="M208" s="25">
        <f t="shared" si="134"/>
        <v>2697173.7110501011</v>
      </c>
      <c r="N208" s="25">
        <f t="shared" si="135"/>
        <v>1410522.7281965297</v>
      </c>
      <c r="O208" s="25">
        <f>(E208-G208)*J208</f>
        <v>711521.66638838232</v>
      </c>
      <c r="P208" s="25">
        <f>(E208-G208)*K208</f>
        <v>1823120.1070925121</v>
      </c>
      <c r="Q208" s="26">
        <f t="shared" si="130"/>
        <v>6642338.2127275253</v>
      </c>
      <c r="R208" s="54">
        <f>'2025'!S210</f>
        <v>0</v>
      </c>
      <c r="S208" s="28"/>
      <c r="T208" s="55"/>
    </row>
    <row r="209" spans="1:20" ht="30.75" customHeight="1">
      <c r="A209" s="49" t="s">
        <v>237</v>
      </c>
      <c r="B209" s="49"/>
      <c r="C209" s="49" t="s">
        <v>236</v>
      </c>
      <c r="D209" s="171"/>
      <c r="E209" s="172"/>
      <c r="F209" s="172"/>
      <c r="G209" s="173"/>
      <c r="H209" s="135">
        <f>SUM(H210:H212)</f>
        <v>729.65100000000007</v>
      </c>
      <c r="I209" s="139">
        <f t="shared" ref="I209:K209" si="151">SUM(I210:I212)</f>
        <v>417.82299999999998</v>
      </c>
      <c r="J209" s="139">
        <f t="shared" si="151"/>
        <v>992.84</v>
      </c>
      <c r="K209" s="131">
        <f t="shared" si="151"/>
        <v>2439.8199999999997</v>
      </c>
      <c r="L209" s="132">
        <f t="shared" si="129"/>
        <v>4580.134</v>
      </c>
      <c r="M209" s="53">
        <f t="shared" ref="M209:P209" si="152">SUM(M210:M212)</f>
        <v>7350952.75674963</v>
      </c>
      <c r="N209" s="53">
        <f t="shared" si="152"/>
        <v>4355600.051528357</v>
      </c>
      <c r="O209" s="53">
        <f t="shared" si="152"/>
        <v>8368525.5923895314</v>
      </c>
      <c r="P209" s="53">
        <f t="shared" si="152"/>
        <v>20873360.897415381</v>
      </c>
      <c r="Q209" s="26">
        <f t="shared" si="130"/>
        <v>40948439.298082903</v>
      </c>
      <c r="R209" s="54">
        <f>'2025'!S211</f>
        <v>5441602.0074439356</v>
      </c>
      <c r="S209" s="28">
        <f>P209/3</f>
        <v>6957786.9658051273</v>
      </c>
      <c r="T209" s="55">
        <f t="shared" si="133"/>
        <v>39432254.339721709</v>
      </c>
    </row>
    <row r="210" spans="1:20" ht="30.75" customHeight="1">
      <c r="A210" s="16" t="s">
        <v>86</v>
      </c>
      <c r="B210" s="16" t="s">
        <v>88</v>
      </c>
      <c r="C210" s="24" t="s">
        <v>211</v>
      </c>
      <c r="D210" s="176">
        <v>6696.8842199999999</v>
      </c>
      <c r="E210" s="133">
        <v>6904.5085003189379</v>
      </c>
      <c r="F210" s="133">
        <v>2070.8456300000003</v>
      </c>
      <c r="G210" s="174">
        <v>2153.6794552000001</v>
      </c>
      <c r="H210" s="133">
        <v>115.22999999999999</v>
      </c>
      <c r="I210" s="133">
        <v>76.819999999999993</v>
      </c>
      <c r="J210" s="138">
        <v>38.409999999999997</v>
      </c>
      <c r="K210" s="133">
        <v>115.23</v>
      </c>
      <c r="L210" s="132">
        <f t="shared" si="129"/>
        <v>345.69</v>
      </c>
      <c r="M210" s="25">
        <f t="shared" si="134"/>
        <v>533058.42672569992</v>
      </c>
      <c r="N210" s="25">
        <f t="shared" si="135"/>
        <v>355372.2844838</v>
      </c>
      <c r="O210" s="25">
        <f>(E210-G210)*J210</f>
        <v>182479.34362301839</v>
      </c>
      <c r="P210" s="25">
        <f>(E210-G210)*K210</f>
        <v>547438.03086905519</v>
      </c>
      <c r="Q210" s="26">
        <f t="shared" si="130"/>
        <v>1618348.0857015736</v>
      </c>
      <c r="R210" s="54">
        <f>'2025'!S212</f>
        <v>0</v>
      </c>
      <c r="S210" s="28"/>
      <c r="T210" s="55"/>
    </row>
    <row r="211" spans="1:20" ht="30.75" customHeight="1">
      <c r="A211" s="16" t="s">
        <v>86</v>
      </c>
      <c r="B211" s="16" t="s">
        <v>87</v>
      </c>
      <c r="C211" s="24" t="s">
        <v>211</v>
      </c>
      <c r="D211" s="223">
        <v>21877.201109999998</v>
      </c>
      <c r="E211" s="138">
        <v>22567.726496708536</v>
      </c>
      <c r="F211" s="133">
        <v>2070.8456300000003</v>
      </c>
      <c r="G211" s="174">
        <v>2153.6794552000001</v>
      </c>
      <c r="H211" s="133">
        <v>163.29</v>
      </c>
      <c r="I211" s="133">
        <v>108.86</v>
      </c>
      <c r="J211" s="138">
        <v>54.43</v>
      </c>
      <c r="K211" s="133">
        <v>163.49</v>
      </c>
      <c r="L211" s="132">
        <f t="shared" si="129"/>
        <v>490.07</v>
      </c>
      <c r="M211" s="25">
        <f>(D211-F211)*H211</f>
        <v>3234179.7863291996</v>
      </c>
      <c r="N211" s="25">
        <f>(D211-F211)*I211</f>
        <v>2156119.8575527999</v>
      </c>
      <c r="O211" s="25">
        <f>(E211-G211)*J211</f>
        <v>1111136.5804693096</v>
      </c>
      <c r="P211" s="25">
        <f>(E211-G211)*K211</f>
        <v>3337492.5508162309</v>
      </c>
      <c r="Q211" s="26">
        <f t="shared" si="130"/>
        <v>9838928.7751675397</v>
      </c>
      <c r="R211" s="54">
        <f>'2025'!S213</f>
        <v>0</v>
      </c>
      <c r="S211" s="28"/>
      <c r="T211" s="55"/>
    </row>
    <row r="212" spans="1:20" ht="30.75" customHeight="1">
      <c r="A212" s="16" t="s">
        <v>86</v>
      </c>
      <c r="B212" s="16" t="s">
        <v>85</v>
      </c>
      <c r="C212" s="24" t="s">
        <v>211</v>
      </c>
      <c r="D212" s="224">
        <v>10014.690197752449</v>
      </c>
      <c r="E212" s="133">
        <v>10014.690197752449</v>
      </c>
      <c r="F212" s="133">
        <v>2070.8456300000003</v>
      </c>
      <c r="G212" s="174">
        <v>2153.6794552000001</v>
      </c>
      <c r="H212" s="140">
        <v>451.13100000000003</v>
      </c>
      <c r="I212" s="133">
        <v>232.143</v>
      </c>
      <c r="J212" s="138">
        <v>900</v>
      </c>
      <c r="K212" s="133">
        <v>2161.1</v>
      </c>
      <c r="L212" s="132">
        <f t="shared" si="129"/>
        <v>3744.3739999999998</v>
      </c>
      <c r="M212" s="25">
        <f t="shared" si="134"/>
        <v>3583714.5436947304</v>
      </c>
      <c r="N212" s="25">
        <f t="shared" si="135"/>
        <v>1844107.9094917567</v>
      </c>
      <c r="O212" s="25">
        <f>(E212-G212)*J212</f>
        <v>7074909.6682972033</v>
      </c>
      <c r="P212" s="25">
        <f>(E212-G212)*K212</f>
        <v>16988430.315730095</v>
      </c>
      <c r="Q212" s="26">
        <f t="shared" si="130"/>
        <v>29491162.437213786</v>
      </c>
      <c r="R212" s="54">
        <f>'2025'!S214</f>
        <v>0</v>
      </c>
      <c r="S212" s="28"/>
      <c r="T212" s="55"/>
    </row>
    <row r="213" spans="1:20" ht="30.75" customHeight="1">
      <c r="A213" s="49" t="s">
        <v>81</v>
      </c>
      <c r="B213" s="49"/>
      <c r="C213" s="49" t="s">
        <v>236</v>
      </c>
      <c r="D213" s="171"/>
      <c r="E213" s="172"/>
      <c r="F213" s="172"/>
      <c r="G213" s="173"/>
      <c r="H213" s="134">
        <f>SUM(H214:H219)</f>
        <v>4521.6030000000001</v>
      </c>
      <c r="I213" s="131">
        <f t="shared" ref="I213:K213" si="153">SUM(I214:I219)</f>
        <v>2504.6929999999998</v>
      </c>
      <c r="J213" s="139">
        <f t="shared" si="153"/>
        <v>1818.89</v>
      </c>
      <c r="K213" s="131">
        <f t="shared" si="153"/>
        <v>3534.29</v>
      </c>
      <c r="L213" s="132">
        <f t="shared" si="129"/>
        <v>12379.475999999999</v>
      </c>
      <c r="M213" s="53">
        <f t="shared" ref="M213:P213" si="154">SUM(M214:M219)</f>
        <v>92582690.555555597</v>
      </c>
      <c r="N213" s="53">
        <f t="shared" si="154"/>
        <v>51643170.168441348</v>
      </c>
      <c r="O213" s="53">
        <f t="shared" si="154"/>
        <v>37191681.794995442</v>
      </c>
      <c r="P213" s="53">
        <f t="shared" si="154"/>
        <v>73339619.435992673</v>
      </c>
      <c r="Q213" s="26">
        <f t="shared" si="130"/>
        <v>254757161.95498502</v>
      </c>
      <c r="R213" s="54">
        <f>'2025'!S215</f>
        <v>20421085.175134528</v>
      </c>
      <c r="S213" s="28">
        <f>P213/3</f>
        <v>24446539.811997559</v>
      </c>
      <c r="T213" s="55">
        <f t="shared" si="133"/>
        <v>250731707.318122</v>
      </c>
    </row>
    <row r="214" spans="1:20" ht="40.5" customHeight="1">
      <c r="A214" s="16" t="s">
        <v>24</v>
      </c>
      <c r="B214" s="16" t="s">
        <v>83</v>
      </c>
      <c r="C214" s="24" t="s">
        <v>211</v>
      </c>
      <c r="D214" s="133">
        <v>20047.736228132773</v>
      </c>
      <c r="E214" s="133">
        <v>20047.736228132777</v>
      </c>
      <c r="F214" s="133">
        <v>2972.5</v>
      </c>
      <c r="G214" s="133">
        <v>3130.0425</v>
      </c>
      <c r="H214" s="133">
        <v>2612.8330000000001</v>
      </c>
      <c r="I214" s="133">
        <v>1224.194</v>
      </c>
      <c r="J214" s="138">
        <v>946.61</v>
      </c>
      <c r="K214" s="133">
        <v>1790.02</v>
      </c>
      <c r="L214" s="132">
        <f t="shared" si="129"/>
        <v>6573.6569999999992</v>
      </c>
      <c r="M214" s="25">
        <f t="shared" si="134"/>
        <v>44614740.699660838</v>
      </c>
      <c r="N214" s="25">
        <f t="shared" si="135"/>
        <v>20903401.739062771</v>
      </c>
      <c r="O214" s="25">
        <f t="shared" si="135"/>
        <v>16014458.059987769</v>
      </c>
      <c r="P214" s="25">
        <f t="shared" ref="P214:P219" si="155">(E214-G214)*K214</f>
        <v>30283010.127232235</v>
      </c>
      <c r="Q214" s="26">
        <f t="shared" si="130"/>
        <v>111815610.62594362</v>
      </c>
      <c r="R214" s="54">
        <f>'2025'!S216</f>
        <v>0</v>
      </c>
      <c r="S214" s="28"/>
      <c r="T214" s="55"/>
    </row>
    <row r="215" spans="1:20" ht="40.5" customHeight="1">
      <c r="A215" s="16" t="s">
        <v>24</v>
      </c>
      <c r="B215" s="16" t="s">
        <v>82</v>
      </c>
      <c r="C215" s="24" t="s">
        <v>211</v>
      </c>
      <c r="D215" s="133">
        <v>28413.562644408274</v>
      </c>
      <c r="E215" s="133">
        <v>28413.562644408274</v>
      </c>
      <c r="F215" s="133">
        <v>2972.5</v>
      </c>
      <c r="G215" s="133">
        <v>3091.4</v>
      </c>
      <c r="H215" s="133">
        <v>55.15</v>
      </c>
      <c r="I215" s="133">
        <v>25.423000000000002</v>
      </c>
      <c r="J215" s="138">
        <v>4.37</v>
      </c>
      <c r="K215" s="133">
        <v>16.32</v>
      </c>
      <c r="L215" s="132">
        <f t="shared" si="129"/>
        <v>101.26300000000001</v>
      </c>
      <c r="M215" s="25">
        <f t="shared" si="134"/>
        <v>1403074.6048391163</v>
      </c>
      <c r="N215" s="25">
        <f t="shared" si="135"/>
        <v>646788.13560879161</v>
      </c>
      <c r="O215" s="25">
        <f t="shared" si="135"/>
        <v>110657.85075606416</v>
      </c>
      <c r="P215" s="25">
        <f t="shared" si="155"/>
        <v>413257.69435674301</v>
      </c>
      <c r="Q215" s="26">
        <f t="shared" si="130"/>
        <v>2573778.285560715</v>
      </c>
      <c r="R215" s="54">
        <f>'2025'!S217</f>
        <v>0</v>
      </c>
      <c r="S215" s="28"/>
      <c r="T215" s="55"/>
    </row>
    <row r="216" spans="1:20" ht="40.5" customHeight="1">
      <c r="A216" s="16" t="s">
        <v>24</v>
      </c>
      <c r="B216" s="16" t="s">
        <v>9</v>
      </c>
      <c r="C216" s="24" t="s">
        <v>211</v>
      </c>
      <c r="D216" s="133">
        <v>28413.562644408274</v>
      </c>
      <c r="E216" s="133">
        <v>28413.562644408274</v>
      </c>
      <c r="F216" s="133">
        <v>2972.5</v>
      </c>
      <c r="G216" s="133">
        <v>3091.4</v>
      </c>
      <c r="H216" s="138">
        <v>1766.1030000000001</v>
      </c>
      <c r="I216" s="133">
        <v>1015.7660000000001</v>
      </c>
      <c r="J216" s="138">
        <v>750.61</v>
      </c>
      <c r="K216" s="133">
        <v>1549.82</v>
      </c>
      <c r="L216" s="132">
        <f t="shared" si="129"/>
        <v>5082.299</v>
      </c>
      <c r="M216" s="25">
        <f t="shared" si="134"/>
        <v>44931537.059477389</v>
      </c>
      <c r="N216" s="25">
        <f t="shared" si="135"/>
        <v>25842166.438060015</v>
      </c>
      <c r="O216" s="25">
        <f t="shared" si="135"/>
        <v>19007068.502519295</v>
      </c>
      <c r="P216" s="25">
        <f t="shared" si="155"/>
        <v>39244794.109556824</v>
      </c>
      <c r="Q216" s="26">
        <f t="shared" si="130"/>
        <v>129025566.10961352</v>
      </c>
      <c r="R216" s="54">
        <f>'2025'!S218</f>
        <v>0</v>
      </c>
      <c r="S216" s="28"/>
      <c r="T216" s="55"/>
    </row>
    <row r="217" spans="1:20" ht="33.75" customHeight="1">
      <c r="A217" s="16" t="s">
        <v>24</v>
      </c>
      <c r="B217" s="16" t="s">
        <v>304</v>
      </c>
      <c r="C217" s="24" t="s">
        <v>212</v>
      </c>
      <c r="D217" s="133">
        <v>20047.736228132773</v>
      </c>
      <c r="E217" s="133">
        <v>20047.736228132777</v>
      </c>
      <c r="F217" s="133">
        <f t="shared" ref="F217:G217" si="156">F214</f>
        <v>2972.5</v>
      </c>
      <c r="G217" s="133">
        <f t="shared" si="156"/>
        <v>3130.0425</v>
      </c>
      <c r="H217" s="138">
        <v>70.906000000000006</v>
      </c>
      <c r="I217" s="133">
        <v>219.642</v>
      </c>
      <c r="J217" s="138">
        <v>108.37</v>
      </c>
      <c r="K217" s="133">
        <v>132.32</v>
      </c>
      <c r="L217" s="132">
        <f t="shared" si="129"/>
        <v>531.23800000000006</v>
      </c>
      <c r="M217" s="25">
        <f t="shared" si="134"/>
        <v>1210736.6999919824</v>
      </c>
      <c r="N217" s="25">
        <f t="shared" si="135"/>
        <v>3750439.0356195387</v>
      </c>
      <c r="O217" s="25">
        <f t="shared" si="135"/>
        <v>1833370.4693177491</v>
      </c>
      <c r="P217" s="25">
        <f t="shared" si="155"/>
        <v>2238549.234106529</v>
      </c>
      <c r="Q217" s="26">
        <f t="shared" si="130"/>
        <v>9033095.4390357994</v>
      </c>
      <c r="R217" s="54">
        <f>'2025'!S219</f>
        <v>0</v>
      </c>
      <c r="S217" s="28"/>
      <c r="T217" s="55"/>
    </row>
    <row r="218" spans="1:20" ht="33.75" customHeight="1">
      <c r="A218" s="16" t="s">
        <v>24</v>
      </c>
      <c r="B218" s="16" t="s">
        <v>82</v>
      </c>
      <c r="C218" s="24" t="s">
        <v>212</v>
      </c>
      <c r="D218" s="133">
        <v>28413.562644408274</v>
      </c>
      <c r="E218" s="133">
        <v>28413.562644408274</v>
      </c>
      <c r="F218" s="133">
        <v>2972.5</v>
      </c>
      <c r="G218" s="133">
        <v>3091.4</v>
      </c>
      <c r="H218" s="138">
        <v>2.29</v>
      </c>
      <c r="I218" s="133">
        <v>2.819</v>
      </c>
      <c r="J218" s="138">
        <v>1.17</v>
      </c>
      <c r="K218" s="133">
        <v>5.14</v>
      </c>
      <c r="L218" s="132">
        <f t="shared" si="129"/>
        <v>11.419</v>
      </c>
      <c r="M218" s="25">
        <f t="shared" si="134"/>
        <v>58260.033455694946</v>
      </c>
      <c r="N218" s="25">
        <f t="shared" si="135"/>
        <v>71718.355594586916</v>
      </c>
      <c r="O218" s="25">
        <f t="shared" si="135"/>
        <v>29626.930293957677</v>
      </c>
      <c r="P218" s="25">
        <f t="shared" si="155"/>
        <v>130155.91599225851</v>
      </c>
      <c r="Q218" s="26">
        <f t="shared" si="130"/>
        <v>289761.23533649807</v>
      </c>
      <c r="R218" s="54">
        <f>'2025'!S220</f>
        <v>0</v>
      </c>
      <c r="S218" s="28"/>
      <c r="T218" s="55"/>
    </row>
    <row r="219" spans="1:20" ht="33.75" customHeight="1">
      <c r="A219" s="16" t="s">
        <v>24</v>
      </c>
      <c r="B219" s="16" t="s">
        <v>305</v>
      </c>
      <c r="C219" s="24" t="s">
        <v>212</v>
      </c>
      <c r="D219" s="133">
        <v>28413.562644408274</v>
      </c>
      <c r="E219" s="133">
        <v>28413.562644408274</v>
      </c>
      <c r="F219" s="133">
        <f t="shared" ref="F219:G219" si="157">F216</f>
        <v>2972.5</v>
      </c>
      <c r="G219" s="133">
        <f t="shared" si="157"/>
        <v>3091.4</v>
      </c>
      <c r="H219" s="138">
        <v>14.321000000000002</v>
      </c>
      <c r="I219" s="133">
        <v>16.848999999999997</v>
      </c>
      <c r="J219" s="138">
        <v>7.76</v>
      </c>
      <c r="K219" s="133">
        <v>40.67</v>
      </c>
      <c r="L219" s="132">
        <f t="shared" si="129"/>
        <v>79.599999999999994</v>
      </c>
      <c r="M219" s="25">
        <f t="shared" si="134"/>
        <v>364341.45813057094</v>
      </c>
      <c r="N219" s="25">
        <f t="shared" si="135"/>
        <v>428656.46449563489</v>
      </c>
      <c r="O219" s="25">
        <f t="shared" si="135"/>
        <v>196499.98212060818</v>
      </c>
      <c r="P219" s="25">
        <f t="shared" si="155"/>
        <v>1029852.3547480844</v>
      </c>
      <c r="Q219" s="26">
        <f t="shared" si="130"/>
        <v>2019350.2594948984</v>
      </c>
      <c r="R219" s="54">
        <f>'2025'!S221</f>
        <v>0</v>
      </c>
      <c r="S219" s="28"/>
      <c r="T219" s="55"/>
    </row>
    <row r="220" spans="1:20" ht="30.75" customHeight="1">
      <c r="A220" s="49" t="s">
        <v>80</v>
      </c>
      <c r="B220" s="49"/>
      <c r="C220" s="49" t="s">
        <v>236</v>
      </c>
      <c r="D220" s="213"/>
      <c r="E220" s="214"/>
      <c r="F220" s="214"/>
      <c r="G220" s="215"/>
      <c r="H220" s="131">
        <f>SUM(H221)</f>
        <v>21.75</v>
      </c>
      <c r="I220" s="131">
        <f t="shared" ref="I220:K220" si="158">SUM(I221)</f>
        <v>12.324999999999999</v>
      </c>
      <c r="J220" s="139">
        <f t="shared" si="158"/>
        <v>2.1749999999999998</v>
      </c>
      <c r="K220" s="131">
        <f t="shared" si="158"/>
        <v>21.75</v>
      </c>
      <c r="L220" s="132">
        <f t="shared" si="129"/>
        <v>58</v>
      </c>
      <c r="M220" s="53">
        <f t="shared" ref="M220:N220" si="159">SUM(M221)</f>
        <v>235843.01359290001</v>
      </c>
      <c r="N220" s="53">
        <f t="shared" si="159"/>
        <v>133644.37436931001</v>
      </c>
      <c r="O220" s="53">
        <f>SUM(O221)</f>
        <v>25952.878142074096</v>
      </c>
      <c r="P220" s="53">
        <f>SUM(P221)</f>
        <v>259528.781420741</v>
      </c>
      <c r="Q220" s="26">
        <f t="shared" si="130"/>
        <v>654969.04752502509</v>
      </c>
      <c r="R220" s="54">
        <f>'2025'!S222</f>
        <v>71193.746048700457</v>
      </c>
      <c r="S220" s="28">
        <f>P220/3</f>
        <v>86509.593806913661</v>
      </c>
      <c r="T220" s="55">
        <f t="shared" si="133"/>
        <v>639653.1997668118</v>
      </c>
    </row>
    <row r="221" spans="1:20" ht="30.75" customHeight="1">
      <c r="A221" s="16" t="s">
        <v>79</v>
      </c>
      <c r="B221" s="16" t="s">
        <v>266</v>
      </c>
      <c r="C221" s="24" t="s">
        <v>211</v>
      </c>
      <c r="D221" s="137">
        <v>13063.356946800001</v>
      </c>
      <c r="E221" s="133">
        <v>14241.157766470849</v>
      </c>
      <c r="F221" s="133">
        <v>2220</v>
      </c>
      <c r="G221" s="174">
        <v>2308.8000000000002</v>
      </c>
      <c r="H221" s="140">
        <v>21.75</v>
      </c>
      <c r="I221" s="133">
        <v>12.324999999999999</v>
      </c>
      <c r="J221" s="138">
        <v>2.1749999999999998</v>
      </c>
      <c r="K221" s="133">
        <v>21.75</v>
      </c>
      <c r="L221" s="132">
        <f t="shared" si="129"/>
        <v>58</v>
      </c>
      <c r="M221" s="25">
        <f t="shared" si="134"/>
        <v>235843.01359290001</v>
      </c>
      <c r="N221" s="25">
        <f t="shared" si="135"/>
        <v>133644.37436931001</v>
      </c>
      <c r="O221" s="25">
        <f>(E221-G221)*J221</f>
        <v>25952.878142074096</v>
      </c>
      <c r="P221" s="25">
        <f>(E221-G221)*K221</f>
        <v>259528.781420741</v>
      </c>
      <c r="Q221" s="26">
        <f t="shared" si="130"/>
        <v>654969.04752502509</v>
      </c>
      <c r="R221" s="54">
        <f>'2025'!S223</f>
        <v>0</v>
      </c>
      <c r="S221" s="28"/>
      <c r="T221" s="55"/>
    </row>
    <row r="222" spans="1:20" ht="30.75" customHeight="1">
      <c r="A222" s="49" t="s">
        <v>65</v>
      </c>
      <c r="B222" s="49"/>
      <c r="C222" s="49" t="s">
        <v>236</v>
      </c>
      <c r="D222" s="171"/>
      <c r="E222" s="172"/>
      <c r="F222" s="172"/>
      <c r="G222" s="173"/>
      <c r="H222" s="134">
        <f>SUM(H223:H236)</f>
        <v>6053.7810000000009</v>
      </c>
      <c r="I222" s="131">
        <f t="shared" ref="I222:K222" si="160">SUM(I223:I236)</f>
        <v>3297.1919999999996</v>
      </c>
      <c r="J222" s="139">
        <f t="shared" si="160"/>
        <v>673.28399999999999</v>
      </c>
      <c r="K222" s="131">
        <f t="shared" si="160"/>
        <v>6067.3759999999993</v>
      </c>
      <c r="L222" s="132">
        <f t="shared" si="129"/>
        <v>16091.632999999998</v>
      </c>
      <c r="M222" s="53">
        <f t="shared" ref="M222:P222" si="161">SUM(M223:M236)</f>
        <v>16198491.0250738</v>
      </c>
      <c r="N222" s="53">
        <f t="shared" si="161"/>
        <v>8831536.4439074844</v>
      </c>
      <c r="O222" s="53">
        <f t="shared" si="161"/>
        <v>2041346.1445784306</v>
      </c>
      <c r="P222" s="53">
        <f t="shared" si="161"/>
        <v>18364751.736237448</v>
      </c>
      <c r="Q222" s="26">
        <f t="shared" si="130"/>
        <v>45436125.349797159</v>
      </c>
      <c r="R222" s="54">
        <f>'2025'!S224</f>
        <v>4607919.823422336</v>
      </c>
      <c r="S222" s="28">
        <f>P222/3</f>
        <v>6121583.9120791489</v>
      </c>
      <c r="T222" s="55">
        <f t="shared" si="133"/>
        <v>43922461.261140347</v>
      </c>
    </row>
    <row r="223" spans="1:20" ht="30.75" customHeight="1">
      <c r="A223" s="16" t="s">
        <v>62</v>
      </c>
      <c r="B223" s="16" t="s">
        <v>78</v>
      </c>
      <c r="C223" s="24" t="s">
        <v>211</v>
      </c>
      <c r="D223" s="137">
        <v>13340.12016</v>
      </c>
      <c r="E223" s="133">
        <v>13748.565609082289</v>
      </c>
      <c r="F223" s="133">
        <v>2154.7771400000001</v>
      </c>
      <c r="G223" s="174">
        <v>2240.9682256000001</v>
      </c>
      <c r="H223" s="140">
        <v>78.498000000000005</v>
      </c>
      <c r="I223" s="133">
        <v>43.046999999999997</v>
      </c>
      <c r="J223" s="138">
        <v>8.7219999999999995</v>
      </c>
      <c r="K223" s="133">
        <v>78.498000000000005</v>
      </c>
      <c r="L223" s="132">
        <f t="shared" si="129"/>
        <v>208.76499999999999</v>
      </c>
      <c r="M223" s="25">
        <f t="shared" si="134"/>
        <v>878027.05638396007</v>
      </c>
      <c r="N223" s="25">
        <f t="shared" si="135"/>
        <v>481495.46098193998</v>
      </c>
      <c r="O223" s="25">
        <f t="shared" si="135"/>
        <v>100369.26437873252</v>
      </c>
      <c r="P223" s="25">
        <f t="shared" ref="P223:P236" si="162">(E223-G223)*K223</f>
        <v>903323.37940859282</v>
      </c>
      <c r="Q223" s="26">
        <f t="shared" si="130"/>
        <v>2363215.1611532252</v>
      </c>
      <c r="R223" s="54">
        <f>'2025'!S225</f>
        <v>0</v>
      </c>
      <c r="S223" s="28"/>
      <c r="T223" s="55"/>
    </row>
    <row r="224" spans="1:20" ht="30.75" customHeight="1">
      <c r="A224" s="16" t="s">
        <v>62</v>
      </c>
      <c r="B224" s="16" t="s">
        <v>77</v>
      </c>
      <c r="C224" s="24" t="s">
        <v>211</v>
      </c>
      <c r="D224" s="137">
        <v>3987.1435199999996</v>
      </c>
      <c r="E224" s="133">
        <v>4111.8264921485534</v>
      </c>
      <c r="F224" s="133">
        <v>1820</v>
      </c>
      <c r="G224" s="174">
        <v>1892.8</v>
      </c>
      <c r="H224" s="133">
        <v>551.83699999999999</v>
      </c>
      <c r="I224" s="133">
        <v>288.40899999999999</v>
      </c>
      <c r="J224" s="138">
        <v>53.427</v>
      </c>
      <c r="K224" s="133">
        <v>513.99199999999996</v>
      </c>
      <c r="L224" s="132">
        <f t="shared" si="129"/>
        <v>1407.665</v>
      </c>
      <c r="M224" s="25">
        <f t="shared" si="134"/>
        <v>1195909.9786462397</v>
      </c>
      <c r="N224" s="25">
        <f t="shared" si="135"/>
        <v>625023.69545967982</v>
      </c>
      <c r="O224" s="25">
        <f t="shared" si="135"/>
        <v>118555.92839602075</v>
      </c>
      <c r="P224" s="25">
        <f t="shared" si="162"/>
        <v>1140561.8647524191</v>
      </c>
      <c r="Q224" s="26">
        <f t="shared" si="130"/>
        <v>3080051.4672543593</v>
      </c>
      <c r="R224" s="54">
        <f>'2025'!S226</f>
        <v>0</v>
      </c>
      <c r="S224" s="28"/>
      <c r="T224" s="55"/>
    </row>
    <row r="225" spans="1:20" ht="30.75" customHeight="1">
      <c r="A225" s="16" t="s">
        <v>62</v>
      </c>
      <c r="B225" s="16" t="s">
        <v>76</v>
      </c>
      <c r="C225" s="24" t="s">
        <v>211</v>
      </c>
      <c r="D225" s="137">
        <v>5886.709915200001</v>
      </c>
      <c r="E225" s="133">
        <v>6425.4207816637936</v>
      </c>
      <c r="F225" s="133">
        <v>2204.7864800000002</v>
      </c>
      <c r="G225" s="174">
        <v>2292.9779392000005</v>
      </c>
      <c r="H225" s="133">
        <v>103.917</v>
      </c>
      <c r="I225" s="133">
        <v>56.987000000000002</v>
      </c>
      <c r="J225" s="138">
        <v>11.545999999999999</v>
      </c>
      <c r="K225" s="133">
        <v>103.917</v>
      </c>
      <c r="L225" s="132">
        <f t="shared" si="129"/>
        <v>276.36699999999996</v>
      </c>
      <c r="M225" s="25">
        <f t="shared" si="134"/>
        <v>382614.43761567847</v>
      </c>
      <c r="N225" s="25">
        <f t="shared" si="135"/>
        <v>209821.77080174244</v>
      </c>
      <c r="O225" s="25">
        <f t="shared" si="135"/>
        <v>47713.185059086958</v>
      </c>
      <c r="P225" s="25">
        <f t="shared" si="162"/>
        <v>429431.06286031002</v>
      </c>
      <c r="Q225" s="26">
        <f t="shared" si="130"/>
        <v>1069580.4563368179</v>
      </c>
      <c r="R225" s="54">
        <f>'2025'!S227</f>
        <v>0</v>
      </c>
      <c r="S225" s="28"/>
      <c r="T225" s="55"/>
    </row>
    <row r="226" spans="1:20" ht="30.75" customHeight="1">
      <c r="A226" s="16" t="s">
        <v>62</v>
      </c>
      <c r="B226" s="16" t="s">
        <v>75</v>
      </c>
      <c r="C226" s="24" t="s">
        <v>211</v>
      </c>
      <c r="D226" s="137">
        <v>4753.0811663402628</v>
      </c>
      <c r="E226" s="133">
        <v>5215.1425979739324</v>
      </c>
      <c r="F226" s="133">
        <v>2204.7864800000002</v>
      </c>
      <c r="G226" s="174">
        <v>2292.9779392000005</v>
      </c>
      <c r="H226" s="133">
        <v>813.50900000000001</v>
      </c>
      <c r="I226" s="133">
        <v>437.40300000000002</v>
      </c>
      <c r="J226" s="138">
        <v>90.465000000000003</v>
      </c>
      <c r="K226" s="133">
        <v>814.48199999999997</v>
      </c>
      <c r="L226" s="132">
        <f t="shared" si="129"/>
        <v>2155.8589999999999</v>
      </c>
      <c r="M226" s="25">
        <f t="shared" si="134"/>
        <v>2073060.6619899808</v>
      </c>
      <c r="N226" s="25">
        <f t="shared" si="135"/>
        <v>1114631.74068929</v>
      </c>
      <c r="O226" s="25">
        <f t="shared" si="135"/>
        <v>264353.62585598376</v>
      </c>
      <c r="P226" s="25">
        <f t="shared" si="162"/>
        <v>2380050.5156075098</v>
      </c>
      <c r="Q226" s="26">
        <f t="shared" si="130"/>
        <v>5832096.5441427641</v>
      </c>
      <c r="R226" s="54">
        <f>'2025'!S228</f>
        <v>0</v>
      </c>
      <c r="S226" s="28"/>
      <c r="T226" s="55"/>
    </row>
    <row r="227" spans="1:20" ht="30.75" customHeight="1">
      <c r="A227" s="16" t="s">
        <v>62</v>
      </c>
      <c r="B227" s="16" t="s">
        <v>74</v>
      </c>
      <c r="C227" s="24" t="s">
        <v>211</v>
      </c>
      <c r="D227" s="137">
        <v>4753.0811663402628</v>
      </c>
      <c r="E227" s="133">
        <v>5215.1425979739324</v>
      </c>
      <c r="F227" s="133">
        <v>2035.4372100000003</v>
      </c>
      <c r="G227" s="174">
        <v>2116.8546984000004</v>
      </c>
      <c r="H227" s="133">
        <v>75.045000000000002</v>
      </c>
      <c r="I227" s="133">
        <v>41.153999999999996</v>
      </c>
      <c r="J227" s="138">
        <v>8.3379999999999992</v>
      </c>
      <c r="K227" s="133">
        <v>75.045000000000002</v>
      </c>
      <c r="L227" s="132">
        <f t="shared" si="129"/>
        <v>199.58199999999999</v>
      </c>
      <c r="M227" s="25">
        <f t="shared" si="134"/>
        <v>203945.59070355503</v>
      </c>
      <c r="N227" s="25">
        <f t="shared" si="135"/>
        <v>111841.91937922717</v>
      </c>
      <c r="O227" s="25">
        <f t="shared" si="135"/>
        <v>25833.524506647442</v>
      </c>
      <c r="P227" s="25">
        <f t="shared" si="162"/>
        <v>232511.01542352574</v>
      </c>
      <c r="Q227" s="26">
        <f t="shared" si="130"/>
        <v>574132.05001295533</v>
      </c>
      <c r="R227" s="54">
        <f>'2025'!S229</f>
        <v>0</v>
      </c>
      <c r="S227" s="28"/>
      <c r="T227" s="55"/>
    </row>
    <row r="228" spans="1:20" ht="30.75" customHeight="1">
      <c r="A228" s="16" t="s">
        <v>62</v>
      </c>
      <c r="B228" s="16" t="s">
        <v>73</v>
      </c>
      <c r="C228" s="24" t="s">
        <v>211</v>
      </c>
      <c r="D228" s="137">
        <v>4753.0811663402628</v>
      </c>
      <c r="E228" s="133">
        <v>5215.1425979739324</v>
      </c>
      <c r="F228" s="133">
        <v>2000</v>
      </c>
      <c r="G228" s="174">
        <v>2080</v>
      </c>
      <c r="H228" s="133">
        <v>192.62700000000001</v>
      </c>
      <c r="I228" s="133">
        <v>105.634</v>
      </c>
      <c r="J228" s="138">
        <v>23.741</v>
      </c>
      <c r="K228" s="133">
        <v>192.62700000000001</v>
      </c>
      <c r="L228" s="132">
        <f t="shared" si="129"/>
        <v>514.62900000000002</v>
      </c>
      <c r="M228" s="25">
        <f t="shared" si="134"/>
        <v>530317.76582862588</v>
      </c>
      <c r="N228" s="25">
        <f t="shared" si="135"/>
        <v>290818.97592518735</v>
      </c>
      <c r="O228" s="25">
        <f t="shared" si="135"/>
        <v>74431.420418499125</v>
      </c>
      <c r="P228" s="25">
        <f t="shared" si="162"/>
        <v>603913.11321992474</v>
      </c>
      <c r="Q228" s="26">
        <f t="shared" si="130"/>
        <v>1499481.2753922371</v>
      </c>
      <c r="R228" s="54">
        <f>'2025'!S230</f>
        <v>0</v>
      </c>
      <c r="S228" s="28"/>
      <c r="T228" s="55"/>
    </row>
    <row r="229" spans="1:20" ht="30.75" customHeight="1">
      <c r="A229" s="16" t="s">
        <v>62</v>
      </c>
      <c r="B229" s="16" t="s">
        <v>72</v>
      </c>
      <c r="C229" s="24" t="s">
        <v>211</v>
      </c>
      <c r="D229" s="137">
        <v>4753.0811663402628</v>
      </c>
      <c r="E229" s="133">
        <v>5215.1425979739324</v>
      </c>
      <c r="F229" s="133">
        <v>2278.9206300000001</v>
      </c>
      <c r="G229" s="174">
        <v>2370.0774552000003</v>
      </c>
      <c r="H229" s="133">
        <v>106.035</v>
      </c>
      <c r="I229" s="133">
        <v>58.147999999999996</v>
      </c>
      <c r="J229" s="138">
        <v>11.782</v>
      </c>
      <c r="K229" s="133">
        <v>106.035</v>
      </c>
      <c r="L229" s="132">
        <f t="shared" si="129"/>
        <v>282</v>
      </c>
      <c r="M229" s="25">
        <f t="shared" si="134"/>
        <v>262347.61247083975</v>
      </c>
      <c r="N229" s="25">
        <f t="shared" si="135"/>
        <v>143867.48686711359</v>
      </c>
      <c r="O229" s="25">
        <f t="shared" si="135"/>
        <v>33520.557512162472</v>
      </c>
      <c r="P229" s="25">
        <f t="shared" si="162"/>
        <v>301676.4824140339</v>
      </c>
      <c r="Q229" s="26">
        <f t="shared" si="130"/>
        <v>741412.13926414982</v>
      </c>
      <c r="R229" s="54">
        <f>'2025'!S231</f>
        <v>0</v>
      </c>
      <c r="S229" s="28"/>
      <c r="T229" s="55"/>
    </row>
    <row r="230" spans="1:20" ht="30.75" customHeight="1">
      <c r="A230" s="16" t="s">
        <v>62</v>
      </c>
      <c r="B230" s="16" t="s">
        <v>71</v>
      </c>
      <c r="C230" s="24" t="s">
        <v>211</v>
      </c>
      <c r="D230" s="137">
        <v>4753.0811663402628</v>
      </c>
      <c r="E230" s="133">
        <v>5215.1425979739324</v>
      </c>
      <c r="F230" s="133">
        <v>2000</v>
      </c>
      <c r="G230" s="174">
        <v>2080</v>
      </c>
      <c r="H230" s="133">
        <v>189.17699999999999</v>
      </c>
      <c r="I230" s="133">
        <v>103.72499999999999</v>
      </c>
      <c r="J230" s="138">
        <v>21.02</v>
      </c>
      <c r="K230" s="133">
        <v>189.17699999999999</v>
      </c>
      <c r="L230" s="132">
        <f t="shared" si="129"/>
        <v>503.09899999999993</v>
      </c>
      <c r="M230" s="25">
        <f t="shared" si="134"/>
        <v>520819.63580475189</v>
      </c>
      <c r="N230" s="25">
        <f t="shared" si="135"/>
        <v>285563.34397864377</v>
      </c>
      <c r="O230" s="25">
        <f t="shared" si="135"/>
        <v>65900.697409412052</v>
      </c>
      <c r="P230" s="25">
        <f t="shared" si="162"/>
        <v>593096.87125691457</v>
      </c>
      <c r="Q230" s="26">
        <f t="shared" si="130"/>
        <v>1465380.5484497221</v>
      </c>
      <c r="R230" s="54">
        <f>'2025'!S232</f>
        <v>0</v>
      </c>
      <c r="S230" s="28"/>
      <c r="T230" s="55"/>
    </row>
    <row r="231" spans="1:20" ht="30.75" customHeight="1">
      <c r="A231" s="16" t="s">
        <v>62</v>
      </c>
      <c r="B231" s="16" t="s">
        <v>70</v>
      </c>
      <c r="C231" s="24" t="s">
        <v>211</v>
      </c>
      <c r="D231" s="137">
        <v>4753.0811663402628</v>
      </c>
      <c r="E231" s="133">
        <v>5215.1425979739324</v>
      </c>
      <c r="F231" s="133">
        <v>2204.7864800000002</v>
      </c>
      <c r="G231" s="174">
        <v>2292.9779392000005</v>
      </c>
      <c r="H231" s="133">
        <v>439.04400000000004</v>
      </c>
      <c r="I231" s="133">
        <v>240.767</v>
      </c>
      <c r="J231" s="138">
        <v>43.436</v>
      </c>
      <c r="K231" s="133">
        <v>433.178</v>
      </c>
      <c r="L231" s="132">
        <f t="shared" si="129"/>
        <v>1156.4250000000002</v>
      </c>
      <c r="M231" s="25">
        <f t="shared" si="134"/>
        <v>1118813.4922695744</v>
      </c>
      <c r="N231" s="25">
        <f t="shared" si="135"/>
        <v>613545.26674608595</v>
      </c>
      <c r="O231" s="25">
        <f t="shared" si="135"/>
        <v>126927.14411850451</v>
      </c>
      <c r="P231" s="25">
        <f t="shared" si="162"/>
        <v>1265817.4425583743</v>
      </c>
      <c r="Q231" s="26">
        <f t="shared" si="130"/>
        <v>3125103.3456925391</v>
      </c>
      <c r="R231" s="54">
        <f>'2025'!S233</f>
        <v>0</v>
      </c>
      <c r="S231" s="28"/>
      <c r="T231" s="55"/>
    </row>
    <row r="232" spans="1:20" ht="30.75" customHeight="1">
      <c r="A232" s="16" t="s">
        <v>62</v>
      </c>
      <c r="B232" s="16" t="s">
        <v>69</v>
      </c>
      <c r="C232" s="24" t="s">
        <v>211</v>
      </c>
      <c r="D232" s="137">
        <v>4753.0811663402628</v>
      </c>
      <c r="E232" s="133">
        <v>5215.1425979739324</v>
      </c>
      <c r="F232" s="133">
        <v>2204.7864800000002</v>
      </c>
      <c r="G232" s="174">
        <v>2292.9779392000005</v>
      </c>
      <c r="H232" s="133">
        <v>294.27299999999997</v>
      </c>
      <c r="I232" s="133">
        <v>145.19499999999999</v>
      </c>
      <c r="J232" s="138">
        <v>35.807000000000002</v>
      </c>
      <c r="K232" s="133">
        <v>294.79000000000002</v>
      </c>
      <c r="L232" s="132">
        <f t="shared" si="129"/>
        <v>770.06500000000005</v>
      </c>
      <c r="M232" s="25">
        <f t="shared" si="134"/>
        <v>749894.32223340799</v>
      </c>
      <c r="N232" s="25">
        <f t="shared" si="135"/>
        <v>369999.64698317443</v>
      </c>
      <c r="O232" s="25">
        <f t="shared" si="135"/>
        <v>104633.94993671819</v>
      </c>
      <c r="P232" s="25">
        <f t="shared" si="162"/>
        <v>861424.91975996748</v>
      </c>
      <c r="Q232" s="26">
        <f t="shared" si="130"/>
        <v>2085952.8389132679</v>
      </c>
      <c r="R232" s="54">
        <f>'2025'!S234</f>
        <v>0</v>
      </c>
      <c r="S232" s="28"/>
      <c r="T232" s="55"/>
    </row>
    <row r="233" spans="1:20" ht="30.75" customHeight="1">
      <c r="A233" s="16" t="s">
        <v>62</v>
      </c>
      <c r="B233" s="16" t="s">
        <v>68</v>
      </c>
      <c r="C233" s="24" t="s">
        <v>211</v>
      </c>
      <c r="D233" s="137">
        <v>4753.0811663402628</v>
      </c>
      <c r="E233" s="133">
        <v>5215.1425979739324</v>
      </c>
      <c r="F233" s="133">
        <v>2278.9206300000001</v>
      </c>
      <c r="G233" s="174">
        <v>2370.0774552000003</v>
      </c>
      <c r="H233" s="133">
        <v>127.62899999999999</v>
      </c>
      <c r="I233" s="133">
        <v>69.656999999999996</v>
      </c>
      <c r="J233" s="138">
        <v>13.454000000000001</v>
      </c>
      <c r="K233" s="133">
        <v>127.955</v>
      </c>
      <c r="L233" s="132">
        <f t="shared" si="129"/>
        <v>338.69499999999999</v>
      </c>
      <c r="M233" s="25">
        <f t="shared" si="134"/>
        <v>315774.63509257138</v>
      </c>
      <c r="N233" s="25">
        <f t="shared" si="135"/>
        <v>172342.60047985366</v>
      </c>
      <c r="O233" s="25">
        <f t="shared" si="135"/>
        <v>38277.506430880487</v>
      </c>
      <c r="P233" s="25">
        <f t="shared" si="162"/>
        <v>364040.31034363847</v>
      </c>
      <c r="Q233" s="26">
        <f t="shared" si="130"/>
        <v>890435.05234694411</v>
      </c>
      <c r="R233" s="54">
        <f>'2025'!S235</f>
        <v>0</v>
      </c>
      <c r="S233" s="28"/>
      <c r="T233" s="55"/>
    </row>
    <row r="234" spans="1:20" ht="30.75" customHeight="1">
      <c r="A234" s="16" t="s">
        <v>62</v>
      </c>
      <c r="B234" s="16" t="s">
        <v>67</v>
      </c>
      <c r="C234" s="24" t="s">
        <v>211</v>
      </c>
      <c r="D234" s="137">
        <v>4753.0811663402628</v>
      </c>
      <c r="E234" s="133">
        <v>5215.1425979739324</v>
      </c>
      <c r="F234" s="133">
        <v>2204.7864800000002</v>
      </c>
      <c r="G234" s="174">
        <v>2292.9779392000005</v>
      </c>
      <c r="H234" s="133">
        <v>829.86199999999997</v>
      </c>
      <c r="I234" s="133">
        <v>457.75299999999999</v>
      </c>
      <c r="J234" s="138">
        <v>90.94</v>
      </c>
      <c r="K234" s="133">
        <v>828.74300000000005</v>
      </c>
      <c r="L234" s="132">
        <f t="shared" si="129"/>
        <v>2207.2980000000002</v>
      </c>
      <c r="M234" s="25">
        <f t="shared" si="134"/>
        <v>2114732.9249957032</v>
      </c>
      <c r="N234" s="25">
        <f t="shared" si="135"/>
        <v>1166489.5375563141</v>
      </c>
      <c r="O234" s="25">
        <f t="shared" si="135"/>
        <v>265741.65406890138</v>
      </c>
      <c r="P234" s="25">
        <f t="shared" si="162"/>
        <v>2421723.505806285</v>
      </c>
      <c r="Q234" s="26">
        <f t="shared" si="130"/>
        <v>5968687.6224272037</v>
      </c>
      <c r="R234" s="54">
        <f>'2025'!S236</f>
        <v>0</v>
      </c>
      <c r="S234" s="28"/>
      <c r="T234" s="55"/>
    </row>
    <row r="235" spans="1:20" ht="43.5" customHeight="1">
      <c r="A235" s="16" t="s">
        <v>62</v>
      </c>
      <c r="B235" s="16" t="s">
        <v>66</v>
      </c>
      <c r="C235" s="24" t="s">
        <v>211</v>
      </c>
      <c r="D235" s="137">
        <v>4753.0811663402628</v>
      </c>
      <c r="E235" s="133">
        <v>5215.1425979739324</v>
      </c>
      <c r="F235" s="133">
        <v>2154.7771400000001</v>
      </c>
      <c r="G235" s="174">
        <v>2240.9682256000001</v>
      </c>
      <c r="H235" s="133">
        <v>698.39700000000005</v>
      </c>
      <c r="I235" s="133">
        <v>382.99200000000002</v>
      </c>
      <c r="J235" s="138">
        <v>77.588999999999999</v>
      </c>
      <c r="K235" s="133">
        <v>698.38</v>
      </c>
      <c r="L235" s="132">
        <f t="shared" si="129"/>
        <v>1857.3580000000002</v>
      </c>
      <c r="M235" s="25">
        <f t="shared" si="134"/>
        <v>1814647.7370839606</v>
      </c>
      <c r="N235" s="25">
        <f t="shared" si="135"/>
        <v>995129.65565610991</v>
      </c>
      <c r="O235" s="25">
        <f t="shared" si="135"/>
        <v>230763.21537812104</v>
      </c>
      <c r="P235" s="25">
        <f t="shared" si="162"/>
        <v>2077103.8981785069</v>
      </c>
      <c r="Q235" s="26">
        <f t="shared" si="130"/>
        <v>5117644.506296698</v>
      </c>
      <c r="R235" s="54">
        <f>'2025'!S237</f>
        <v>0</v>
      </c>
      <c r="S235" s="28"/>
      <c r="T235" s="55"/>
    </row>
    <row r="236" spans="1:20" ht="30.75" customHeight="1">
      <c r="A236" s="16" t="s">
        <v>62</v>
      </c>
      <c r="B236" s="16" t="s">
        <v>64</v>
      </c>
      <c r="C236" s="24" t="s">
        <v>211</v>
      </c>
      <c r="D236" s="137">
        <v>4753.0811663402628</v>
      </c>
      <c r="E236" s="133">
        <v>5215.1425979739324</v>
      </c>
      <c r="F236" s="133">
        <v>2154.7771400000001</v>
      </c>
      <c r="G236" s="174">
        <v>2240.9682256000001</v>
      </c>
      <c r="H236" s="133">
        <v>1553.931</v>
      </c>
      <c r="I236" s="133">
        <v>866.32100000000003</v>
      </c>
      <c r="J236" s="138">
        <v>183.017</v>
      </c>
      <c r="K236" s="133">
        <v>1610.557</v>
      </c>
      <c r="L236" s="132">
        <f t="shared" si="129"/>
        <v>4213.826</v>
      </c>
      <c r="M236" s="25">
        <f t="shared" si="134"/>
        <v>4037585.1739549506</v>
      </c>
      <c r="N236" s="25">
        <f t="shared" si="135"/>
        <v>2250965.3424031227</v>
      </c>
      <c r="O236" s="25">
        <f t="shared" si="135"/>
        <v>544324.47110875999</v>
      </c>
      <c r="P236" s="25">
        <f t="shared" si="162"/>
        <v>4790077.3546474436</v>
      </c>
      <c r="Q236" s="26">
        <f t="shared" si="130"/>
        <v>11622952.342114277</v>
      </c>
      <c r="R236" s="54">
        <f>'2025'!S238</f>
        <v>0</v>
      </c>
      <c r="S236" s="28"/>
      <c r="T236" s="55"/>
    </row>
    <row r="237" spans="1:20" ht="30.75" customHeight="1">
      <c r="A237" s="49" t="s">
        <v>63</v>
      </c>
      <c r="B237" s="49"/>
      <c r="C237" s="49" t="s">
        <v>236</v>
      </c>
      <c r="D237" s="171"/>
      <c r="E237" s="172"/>
      <c r="F237" s="172"/>
      <c r="G237" s="173"/>
      <c r="H237" s="134">
        <f t="shared" ref="H237:I237" si="163">SUM(H238:H239)</f>
        <v>930.74799999999993</v>
      </c>
      <c r="I237" s="131">
        <f t="shared" si="163"/>
        <v>423.2</v>
      </c>
      <c r="J237" s="139">
        <f>SUM(J238:J239)</f>
        <v>146.59</v>
      </c>
      <c r="K237" s="131">
        <f t="shared" ref="K237" si="164">SUM(K238:K239)</f>
        <v>762.27</v>
      </c>
      <c r="L237" s="132">
        <f t="shared" si="129"/>
        <v>2262.808</v>
      </c>
      <c r="M237" s="53">
        <f t="shared" ref="M237:P237" si="165">SUM(M238:M239)</f>
        <v>7436052.6292054588</v>
      </c>
      <c r="N237" s="53">
        <f t="shared" si="165"/>
        <v>3381084.3243066333</v>
      </c>
      <c r="O237" s="53">
        <f t="shared" si="165"/>
        <v>1154423.4701234342</v>
      </c>
      <c r="P237" s="53">
        <f t="shared" si="165"/>
        <v>6003017.7950132368</v>
      </c>
      <c r="Q237" s="26">
        <f t="shared" si="130"/>
        <v>17974578.218648762</v>
      </c>
      <c r="R237" s="54">
        <f>'2025'!S239</f>
        <v>1702541.8825271111</v>
      </c>
      <c r="S237" s="28">
        <f>P237/3</f>
        <v>2001005.931671079</v>
      </c>
      <c r="T237" s="55">
        <f t="shared" si="133"/>
        <v>17676114.169504795</v>
      </c>
    </row>
    <row r="238" spans="1:20" ht="30.75" customHeight="1">
      <c r="A238" s="16" t="s">
        <v>62</v>
      </c>
      <c r="B238" s="16" t="s">
        <v>61</v>
      </c>
      <c r="C238" s="24" t="s">
        <v>211</v>
      </c>
      <c r="D238" s="137">
        <v>10842.929688815297</v>
      </c>
      <c r="E238" s="133">
        <v>10842.929688815297</v>
      </c>
      <c r="F238" s="133">
        <v>2853.6000000000004</v>
      </c>
      <c r="G238" s="174">
        <v>2967.7440000000006</v>
      </c>
      <c r="H238" s="140">
        <v>867.74099999999999</v>
      </c>
      <c r="I238" s="133">
        <v>362.553</v>
      </c>
      <c r="J238" s="138">
        <v>128.04</v>
      </c>
      <c r="K238" s="133">
        <v>665.84</v>
      </c>
      <c r="L238" s="132">
        <f t="shared" si="129"/>
        <v>2024.174</v>
      </c>
      <c r="M238" s="25">
        <f t="shared" si="134"/>
        <v>6932668.9335022736</v>
      </c>
      <c r="N238" s="25">
        <f t="shared" si="135"/>
        <v>2896555.4466690519</v>
      </c>
      <c r="O238" s="25">
        <f>(E238-G238)*J238</f>
        <v>1008338.7755959105</v>
      </c>
      <c r="P238" s="25">
        <f>(E238-G238)*K238</f>
        <v>5243613.6390407775</v>
      </c>
      <c r="Q238" s="26">
        <f t="shared" si="130"/>
        <v>16081176.794808013</v>
      </c>
      <c r="R238" s="54">
        <f>'2025'!S240</f>
        <v>0</v>
      </c>
      <c r="S238" s="28"/>
      <c r="T238" s="55"/>
    </row>
    <row r="239" spans="1:20" ht="30.75" customHeight="1">
      <c r="A239" s="16" t="s">
        <v>62</v>
      </c>
      <c r="B239" s="16" t="s">
        <v>61</v>
      </c>
      <c r="C239" s="24" t="s">
        <v>212</v>
      </c>
      <c r="D239" s="137">
        <v>10842.929688815297</v>
      </c>
      <c r="E239" s="133">
        <v>10842.929688815297</v>
      </c>
      <c r="F239" s="133">
        <v>2853.6000000000004</v>
      </c>
      <c r="G239" s="174">
        <v>2967.7440000000006</v>
      </c>
      <c r="H239" s="140">
        <v>63.006999999999991</v>
      </c>
      <c r="I239" s="133">
        <v>60.646999999999998</v>
      </c>
      <c r="J239" s="138">
        <v>18.55</v>
      </c>
      <c r="K239" s="133">
        <v>96.43</v>
      </c>
      <c r="L239" s="132">
        <f t="shared" si="129"/>
        <v>238.63400000000001</v>
      </c>
      <c r="M239" s="25">
        <f t="shared" si="134"/>
        <v>503383.69570318528</v>
      </c>
      <c r="N239" s="25">
        <f t="shared" si="135"/>
        <v>484528.87763758126</v>
      </c>
      <c r="O239" s="25">
        <f>(E239-G239)*J239</f>
        <v>146084.69452752374</v>
      </c>
      <c r="P239" s="25">
        <f>(E239-G239)*K239</f>
        <v>759404.155972459</v>
      </c>
      <c r="Q239" s="26">
        <f t="shared" si="130"/>
        <v>1893401.4238407495</v>
      </c>
      <c r="R239" s="54">
        <f>'2025'!S241</f>
        <v>0</v>
      </c>
      <c r="S239" s="28"/>
      <c r="T239" s="55"/>
    </row>
    <row r="240" spans="1:20" ht="30" customHeight="1">
      <c r="A240" s="49" t="s">
        <v>59</v>
      </c>
      <c r="B240" s="49"/>
      <c r="C240" s="49" t="s">
        <v>236</v>
      </c>
      <c r="D240" s="171"/>
      <c r="E240" s="172"/>
      <c r="F240" s="172"/>
      <c r="G240" s="173"/>
      <c r="H240" s="134">
        <f t="shared" ref="H240:I240" si="166">SUM(H241:H242)</f>
        <v>657.96899999999994</v>
      </c>
      <c r="I240" s="131">
        <f t="shared" si="166"/>
        <v>396.71300000000002</v>
      </c>
      <c r="J240" s="139">
        <f>SUM(J241:J242)</f>
        <v>144.87300000000002</v>
      </c>
      <c r="K240" s="131">
        <f t="shared" ref="K240" si="167">SUM(K241:K242)</f>
        <v>598.72199999999998</v>
      </c>
      <c r="L240" s="132">
        <f t="shared" si="129"/>
        <v>1798.277</v>
      </c>
      <c r="M240" s="53">
        <f t="shared" ref="M240:P240" si="168">SUM(M241:M242)</f>
        <v>5860765.1988812806</v>
      </c>
      <c r="N240" s="53">
        <f t="shared" si="168"/>
        <v>3422159.7418871932</v>
      </c>
      <c r="O240" s="53">
        <f t="shared" si="168"/>
        <v>1214321.5248972417</v>
      </c>
      <c r="P240" s="53">
        <f t="shared" si="168"/>
        <v>5761740.7355977008</v>
      </c>
      <c r="Q240" s="26">
        <f t="shared" si="130"/>
        <v>16258987.201263417</v>
      </c>
      <c r="R240" s="54">
        <f>'2025'!S242</f>
        <v>1547675.8506664515</v>
      </c>
      <c r="S240" s="28">
        <f>P240/3</f>
        <v>1920580.2451992335</v>
      </c>
      <c r="T240" s="55">
        <f t="shared" si="133"/>
        <v>15886082.806730635</v>
      </c>
    </row>
    <row r="241" spans="1:20" ht="30.75" customHeight="1">
      <c r="A241" s="16" t="s">
        <v>24</v>
      </c>
      <c r="B241" s="16" t="s">
        <v>60</v>
      </c>
      <c r="C241" s="24" t="s">
        <v>211</v>
      </c>
      <c r="D241" s="137">
        <v>10259.427637541667</v>
      </c>
      <c r="E241" s="133">
        <v>11188.553923753563</v>
      </c>
      <c r="F241" s="133">
        <v>2972.5</v>
      </c>
      <c r="G241" s="174">
        <v>3091.4</v>
      </c>
      <c r="H241" s="140">
        <v>408.96299999999997</v>
      </c>
      <c r="I241" s="133">
        <v>272.62</v>
      </c>
      <c r="J241" s="138">
        <v>136.30600000000001</v>
      </c>
      <c r="K241" s="133">
        <v>408.99799999999999</v>
      </c>
      <c r="L241" s="132">
        <f t="shared" si="129"/>
        <v>1226.8869999999999</v>
      </c>
      <c r="M241" s="25">
        <f t="shared" si="134"/>
        <v>2980083.7874319525</v>
      </c>
      <c r="N241" s="25">
        <f t="shared" si="135"/>
        <v>1986562.2125466091</v>
      </c>
      <c r="O241" s="25">
        <f>(E241-G241)*J241</f>
        <v>1103690.6627311534</v>
      </c>
      <c r="P241" s="25">
        <f>(E241-G241)*K241</f>
        <v>3311719.7605073601</v>
      </c>
      <c r="Q241" s="26">
        <f t="shared" si="130"/>
        <v>9382056.4232170749</v>
      </c>
      <c r="R241" s="54">
        <f>'2025'!S243</f>
        <v>0</v>
      </c>
      <c r="S241" s="28"/>
      <c r="T241" s="55"/>
    </row>
    <row r="242" spans="1:20" ht="30.75" customHeight="1">
      <c r="A242" s="16" t="s">
        <v>24</v>
      </c>
      <c r="B242" s="16" t="s">
        <v>58</v>
      </c>
      <c r="C242" s="24" t="s">
        <v>211</v>
      </c>
      <c r="D242" s="137">
        <v>14541.222888000002</v>
      </c>
      <c r="E242" s="133">
        <v>16005.005949117354</v>
      </c>
      <c r="F242" s="133">
        <v>2972.5</v>
      </c>
      <c r="G242" s="174">
        <v>3091.4</v>
      </c>
      <c r="H242" s="140">
        <v>249.00599999999997</v>
      </c>
      <c r="I242" s="133">
        <v>124.093</v>
      </c>
      <c r="J242" s="138">
        <v>8.5670000000000002</v>
      </c>
      <c r="K242" s="133">
        <v>189.72399999999999</v>
      </c>
      <c r="L242" s="132">
        <f t="shared" si="129"/>
        <v>571.39</v>
      </c>
      <c r="M242" s="25">
        <f t="shared" si="134"/>
        <v>2880681.4114493281</v>
      </c>
      <c r="N242" s="25">
        <f t="shared" si="135"/>
        <v>1435597.5293405843</v>
      </c>
      <c r="O242" s="25">
        <f>(E242-G242)*J242</f>
        <v>110630.86216608838</v>
      </c>
      <c r="P242" s="25">
        <f>(E242-G242)*K242</f>
        <v>2450020.9750903407</v>
      </c>
      <c r="Q242" s="26">
        <f t="shared" si="130"/>
        <v>6876930.7780463407</v>
      </c>
      <c r="R242" s="54">
        <f>'2025'!S244</f>
        <v>0</v>
      </c>
      <c r="S242" s="28"/>
      <c r="T242" s="55"/>
    </row>
    <row r="243" spans="1:20" ht="30.75" customHeight="1">
      <c r="A243" s="49" t="s">
        <v>57</v>
      </c>
      <c r="B243" s="49"/>
      <c r="C243" s="49" t="s">
        <v>236</v>
      </c>
      <c r="D243" s="171"/>
      <c r="E243" s="172"/>
      <c r="F243" s="172"/>
      <c r="G243" s="173"/>
      <c r="H243" s="134">
        <f>SUM(H244:H245)</f>
        <v>11943.67</v>
      </c>
      <c r="I243" s="131">
        <f t="shared" ref="I243:K243" si="169">SUM(I244:I245)</f>
        <v>6574.6860000000006</v>
      </c>
      <c r="J243" s="139">
        <f t="shared" si="169"/>
        <v>659.32500000000005</v>
      </c>
      <c r="K243" s="131">
        <f t="shared" si="169"/>
        <v>10446.858</v>
      </c>
      <c r="L243" s="132">
        <f t="shared" ref="L243:L304" si="170">SUM(H243:K243)</f>
        <v>29624.539000000001</v>
      </c>
      <c r="M243" s="53">
        <f t="shared" ref="M243:P243" si="171">SUM(M244:M246)</f>
        <v>79805099.395581186</v>
      </c>
      <c r="N243" s="53">
        <f t="shared" si="171"/>
        <v>43930895.263616867</v>
      </c>
      <c r="O243" s="53">
        <f t="shared" si="171"/>
        <v>4332268.0183452619</v>
      </c>
      <c r="P243" s="53">
        <f t="shared" si="171"/>
        <v>68643823.312621757</v>
      </c>
      <c r="Q243" s="26">
        <f t="shared" ref="Q243:Q304" si="172">SUM(M243:P243)</f>
        <v>196712085.99016505</v>
      </c>
      <c r="R243" s="54">
        <f>'2025'!S245</f>
        <v>19288165.324410859</v>
      </c>
      <c r="S243" s="28">
        <f>P243/3</f>
        <v>22881274.437540587</v>
      </c>
      <c r="T243" s="55">
        <f t="shared" ref="T243:T304" si="173">Q243+R243-S243</f>
        <v>193118976.87703532</v>
      </c>
    </row>
    <row r="244" spans="1:20" ht="30.75" customHeight="1">
      <c r="A244" s="16" t="s">
        <v>55</v>
      </c>
      <c r="B244" s="16" t="s">
        <v>54</v>
      </c>
      <c r="C244" s="24" t="s">
        <v>211</v>
      </c>
      <c r="D244" s="137">
        <v>8772.246642050879</v>
      </c>
      <c r="E244" s="133">
        <v>8772.246642050879</v>
      </c>
      <c r="F244" s="133">
        <v>2090.6781500000002</v>
      </c>
      <c r="G244" s="174">
        <v>2201.4840919500002</v>
      </c>
      <c r="H244" s="140">
        <v>11636.088</v>
      </c>
      <c r="I244" s="133">
        <v>6375.5560000000005</v>
      </c>
      <c r="J244" s="138">
        <v>482.44900000000001</v>
      </c>
      <c r="K244" s="133">
        <v>10118.053</v>
      </c>
      <c r="L244" s="132">
        <f t="shared" si="170"/>
        <v>28612.146000000001</v>
      </c>
      <c r="M244" s="25">
        <f t="shared" ref="M244:M305" si="174">(D244-F244)*H244</f>
        <v>77747318.951531336</v>
      </c>
      <c r="N244" s="25">
        <f t="shared" ref="N244:O305" si="175">(D244-F244)*I244</f>
        <v>42598714.088905938</v>
      </c>
      <c r="O244" s="25">
        <f>(E244-G244)*J244</f>
        <v>3170057.821533619</v>
      </c>
      <c r="P244" s="25">
        <f>(E244-G244)*K244</f>
        <v>66483323.732335843</v>
      </c>
      <c r="Q244" s="26">
        <f t="shared" si="172"/>
        <v>189999414.59430674</v>
      </c>
      <c r="R244" s="54">
        <f>'2025'!S246</f>
        <v>0</v>
      </c>
      <c r="S244" s="28"/>
      <c r="T244" s="55"/>
    </row>
    <row r="245" spans="1:20" ht="30.75" customHeight="1">
      <c r="A245" s="16" t="s">
        <v>55</v>
      </c>
      <c r="B245" s="16" t="s">
        <v>54</v>
      </c>
      <c r="C245" s="24" t="s">
        <v>212</v>
      </c>
      <c r="D245" s="137">
        <v>8772.246642050879</v>
      </c>
      <c r="E245" s="133">
        <v>8772.246642050879</v>
      </c>
      <c r="F245" s="133">
        <v>2090.6781500000002</v>
      </c>
      <c r="G245" s="174">
        <v>2201.4840919500002</v>
      </c>
      <c r="H245" s="140">
        <v>307.58199999999999</v>
      </c>
      <c r="I245" s="133">
        <v>199.13</v>
      </c>
      <c r="J245" s="138">
        <v>176.876</v>
      </c>
      <c r="K245" s="133">
        <v>328.80500000000001</v>
      </c>
      <c r="L245" s="132">
        <f t="shared" si="170"/>
        <v>1012.393</v>
      </c>
      <c r="M245" s="25">
        <f t="shared" si="174"/>
        <v>2055130.1999219935</v>
      </c>
      <c r="N245" s="25">
        <f t="shared" si="175"/>
        <v>1330500.7338220915</v>
      </c>
      <c r="O245" s="25">
        <f>(E245-G245)*J245</f>
        <v>1162210.196811643</v>
      </c>
      <c r="P245" s="25">
        <f>(E245-G245)*K245</f>
        <v>2160499.5802859194</v>
      </c>
      <c r="Q245" s="26">
        <f t="shared" si="172"/>
        <v>6708340.7108416483</v>
      </c>
      <c r="R245" s="54">
        <f>'2025'!S247</f>
        <v>0</v>
      </c>
      <c r="S245" s="28"/>
      <c r="T245" s="55"/>
    </row>
    <row r="246" spans="1:20" ht="30.75" customHeight="1">
      <c r="A246" s="16" t="s">
        <v>55</v>
      </c>
      <c r="B246" s="16" t="s">
        <v>54</v>
      </c>
      <c r="C246" s="24" t="s">
        <v>13</v>
      </c>
      <c r="D246" s="137">
        <v>68.779779999999988</v>
      </c>
      <c r="E246" s="133">
        <v>70.826028000000008</v>
      </c>
      <c r="F246" s="133">
        <v>68.101950000000002</v>
      </c>
      <c r="G246" s="174">
        <v>70.826028000000008</v>
      </c>
      <c r="H246" s="140">
        <v>3909.895</v>
      </c>
      <c r="I246" s="133">
        <v>2479.1480000000001</v>
      </c>
      <c r="J246" s="138">
        <v>2292.0320000000002</v>
      </c>
      <c r="K246" s="133">
        <v>4258.8220000000001</v>
      </c>
      <c r="L246" s="132">
        <f t="shared" si="170"/>
        <v>12939.897000000001</v>
      </c>
      <c r="M246" s="25">
        <f t="shared" si="174"/>
        <v>2650.244127849945</v>
      </c>
      <c r="N246" s="25">
        <f t="shared" si="175"/>
        <v>1680.4408888399653</v>
      </c>
      <c r="O246" s="25">
        <f>(E246-G246)*J246</f>
        <v>0</v>
      </c>
      <c r="P246" s="25">
        <f>(E246-G246)*K246</f>
        <v>0</v>
      </c>
      <c r="Q246" s="26">
        <f t="shared" si="172"/>
        <v>4330.6850166899103</v>
      </c>
      <c r="R246" s="54">
        <f>'2025'!S248</f>
        <v>0</v>
      </c>
      <c r="S246" s="28"/>
      <c r="T246" s="55"/>
    </row>
    <row r="247" spans="1:20" ht="30.75" customHeight="1">
      <c r="A247" s="49" t="s">
        <v>296</v>
      </c>
      <c r="B247" s="49"/>
      <c r="C247" s="49" t="s">
        <v>236</v>
      </c>
      <c r="D247" s="171"/>
      <c r="E247" s="172"/>
      <c r="F247" s="172"/>
      <c r="G247" s="173"/>
      <c r="H247" s="134">
        <f t="shared" ref="H247:I247" si="176">SUM(H248:H249)</f>
        <v>1836.6610000000003</v>
      </c>
      <c r="I247" s="131">
        <f t="shared" si="176"/>
        <v>998.37199999999984</v>
      </c>
      <c r="J247" s="139">
        <f t="shared" ref="J247:K247" si="177">SUM(J248:J249)</f>
        <v>844.61</v>
      </c>
      <c r="K247" s="131">
        <f t="shared" si="177"/>
        <v>1309.51</v>
      </c>
      <c r="L247" s="132">
        <f t="shared" si="170"/>
        <v>4989.1530000000002</v>
      </c>
      <c r="M247" s="53">
        <f t="shared" ref="M247:P247" si="178">SUM(M248:M249)</f>
        <v>15807287.792809844</v>
      </c>
      <c r="N247" s="53">
        <f t="shared" si="178"/>
        <v>8592523.8943295181</v>
      </c>
      <c r="O247" s="53">
        <f t="shared" si="178"/>
        <v>7158281.0099707348</v>
      </c>
      <c r="P247" s="53">
        <f t="shared" si="178"/>
        <v>11098424.794126019</v>
      </c>
      <c r="Q247" s="26">
        <f t="shared" si="172"/>
        <v>42656517.49123612</v>
      </c>
      <c r="R247" s="54">
        <f>'2025'!S249</f>
        <v>3157989.2262447034</v>
      </c>
      <c r="S247" s="28">
        <f>P247/3</f>
        <v>3699474.9313753396</v>
      </c>
      <c r="T247" s="55">
        <f t="shared" si="173"/>
        <v>42115031.786105484</v>
      </c>
    </row>
    <row r="248" spans="1:20" ht="42.75" customHeight="1">
      <c r="A248" s="16" t="s">
        <v>24</v>
      </c>
      <c r="B248" s="16" t="s">
        <v>84</v>
      </c>
      <c r="C248" s="24" t="s">
        <v>211</v>
      </c>
      <c r="D248" s="137">
        <v>11083.614703853031</v>
      </c>
      <c r="E248" s="133">
        <v>11083.614703853029</v>
      </c>
      <c r="F248" s="133">
        <v>2477.0793699999999</v>
      </c>
      <c r="G248" s="174">
        <v>2608.3645766099999</v>
      </c>
      <c r="H248" s="140">
        <v>1608.3180000000002</v>
      </c>
      <c r="I248" s="133">
        <v>781.81099999999992</v>
      </c>
      <c r="J248" s="138">
        <v>736.24</v>
      </c>
      <c r="K248" s="133">
        <v>1218.1099999999999</v>
      </c>
      <c r="L248" s="132">
        <f t="shared" si="170"/>
        <v>4344.4789999999994</v>
      </c>
      <c r="M248" s="25">
        <f t="shared" si="174"/>
        <v>13842045.695071841</v>
      </c>
      <c r="N248" s="25">
        <f t="shared" si="175"/>
        <v>6728683.9958949713</v>
      </c>
      <c r="O248" s="25">
        <f>(E248-G248)*J248</f>
        <v>6239818.1536814077</v>
      </c>
      <c r="P248" s="25">
        <f>(E248-G248)*K248</f>
        <v>10323786.932496006</v>
      </c>
      <c r="Q248" s="26">
        <f t="shared" si="172"/>
        <v>37134334.777144223</v>
      </c>
      <c r="R248" s="54">
        <f>'2025'!S250</f>
        <v>0</v>
      </c>
      <c r="S248" s="28"/>
      <c r="T248" s="55"/>
    </row>
    <row r="249" spans="1:20" ht="43.5" customHeight="1">
      <c r="A249" s="16" t="s">
        <v>24</v>
      </c>
      <c r="B249" s="16" t="s">
        <v>84</v>
      </c>
      <c r="C249" s="24" t="s">
        <v>212</v>
      </c>
      <c r="D249" s="137">
        <v>11083.614703853031</v>
      </c>
      <c r="E249" s="133">
        <v>11083.614703853029</v>
      </c>
      <c r="F249" s="133">
        <v>2477.0793699999999</v>
      </c>
      <c r="G249" s="174">
        <v>2608.3645766099999</v>
      </c>
      <c r="H249" s="140">
        <v>228.34299999999999</v>
      </c>
      <c r="I249" s="133">
        <v>216.56099999999998</v>
      </c>
      <c r="J249" s="138">
        <v>108.37</v>
      </c>
      <c r="K249" s="133">
        <v>91.4</v>
      </c>
      <c r="L249" s="132">
        <f t="shared" si="170"/>
        <v>644.67399999999998</v>
      </c>
      <c r="M249" s="25">
        <f t="shared" si="174"/>
        <v>1965242.0977380027</v>
      </c>
      <c r="N249" s="25">
        <f t="shared" si="175"/>
        <v>1863839.8984345461</v>
      </c>
      <c r="O249" s="25">
        <f>(E249-G249)*J249</f>
        <v>918462.85628932714</v>
      </c>
      <c r="P249" s="25">
        <f>(E249-G249)*K249</f>
        <v>774637.86163001286</v>
      </c>
      <c r="Q249" s="26">
        <f t="shared" si="172"/>
        <v>5522182.7140918896</v>
      </c>
      <c r="R249" s="54">
        <f>'2025'!S251</f>
        <v>0</v>
      </c>
      <c r="S249" s="28"/>
      <c r="T249" s="55"/>
    </row>
    <row r="250" spans="1:20" ht="30.75" customHeight="1">
      <c r="A250" s="49" t="s">
        <v>56</v>
      </c>
      <c r="B250" s="49"/>
      <c r="C250" s="49" t="s">
        <v>236</v>
      </c>
      <c r="D250" s="171"/>
      <c r="E250" s="172"/>
      <c r="F250" s="172"/>
      <c r="G250" s="173"/>
      <c r="H250" s="134">
        <f t="shared" ref="H250:I250" si="179">SUM(H251:H252)</f>
        <v>908.78199999999993</v>
      </c>
      <c r="I250" s="131">
        <f t="shared" si="179"/>
        <v>333.66900000000004</v>
      </c>
      <c r="J250" s="139">
        <f t="shared" ref="J250:K250" si="180">SUM(J251:J252)</f>
        <v>259.21199999999999</v>
      </c>
      <c r="K250" s="131">
        <f t="shared" si="180"/>
        <v>1031.396</v>
      </c>
      <c r="L250" s="132">
        <f t="shared" si="170"/>
        <v>2533.0590000000002</v>
      </c>
      <c r="M250" s="53">
        <f t="shared" ref="M250:P250" si="181">SUM(M251:M252)</f>
        <v>5203603.4054386187</v>
      </c>
      <c r="N250" s="53">
        <f t="shared" si="181"/>
        <v>1910558.4669252899</v>
      </c>
      <c r="O250" s="53">
        <f t="shared" si="181"/>
        <v>1522643.275205804</v>
      </c>
      <c r="P250" s="53">
        <f t="shared" si="181"/>
        <v>6058547.3800370563</v>
      </c>
      <c r="Q250" s="26">
        <f t="shared" si="172"/>
        <v>14695352.527606769</v>
      </c>
      <c r="R250" s="54">
        <f>'2025'!S252</f>
        <v>1625370.6923659248</v>
      </c>
      <c r="S250" s="28">
        <f>P250/3</f>
        <v>2019515.7933456853</v>
      </c>
      <c r="T250" s="55">
        <f t="shared" si="173"/>
        <v>14301207.426627006</v>
      </c>
    </row>
    <row r="251" spans="1:20" ht="30.75" customHeight="1">
      <c r="A251" s="16" t="s">
        <v>55</v>
      </c>
      <c r="B251" s="16" t="s">
        <v>54</v>
      </c>
      <c r="C251" s="24" t="s">
        <v>211</v>
      </c>
      <c r="D251" s="137">
        <v>7615.9094099999993</v>
      </c>
      <c r="E251" s="133">
        <v>7864.2934017167572</v>
      </c>
      <c r="F251" s="133">
        <v>1890</v>
      </c>
      <c r="G251" s="174">
        <v>1990.1699999999998</v>
      </c>
      <c r="H251" s="133">
        <v>861.39599999999996</v>
      </c>
      <c r="I251" s="133">
        <v>302.82100000000003</v>
      </c>
      <c r="J251" s="138">
        <v>213.74199999999999</v>
      </c>
      <c r="K251" s="133">
        <v>850.48599999999999</v>
      </c>
      <c r="L251" s="132">
        <f t="shared" si="170"/>
        <v>2228.4450000000002</v>
      </c>
      <c r="M251" s="25">
        <f t="shared" si="174"/>
        <v>4932275.462136359</v>
      </c>
      <c r="N251" s="25">
        <f t="shared" si="175"/>
        <v>1733925.61344561</v>
      </c>
      <c r="O251" s="25">
        <f>(E251-G251)*J251</f>
        <v>1255546.8841297431</v>
      </c>
      <c r="P251" s="25">
        <f>(E251-G251)*K251</f>
        <v>4995859.7154324781</v>
      </c>
      <c r="Q251" s="26">
        <f t="shared" si="172"/>
        <v>12917607.67514419</v>
      </c>
      <c r="R251" s="54">
        <f>'2025'!S253</f>
        <v>0</v>
      </c>
      <c r="S251" s="28"/>
      <c r="T251" s="55"/>
    </row>
    <row r="252" spans="1:20" ht="30.75" customHeight="1">
      <c r="A252" s="16" t="s">
        <v>55</v>
      </c>
      <c r="B252" s="16" t="s">
        <v>306</v>
      </c>
      <c r="C252" s="24" t="s">
        <v>212</v>
      </c>
      <c r="D252" s="137">
        <v>7615.9094099999993</v>
      </c>
      <c r="E252" s="133">
        <v>7864.2934017167572</v>
      </c>
      <c r="F252" s="133">
        <v>1890</v>
      </c>
      <c r="G252" s="174">
        <v>1990.1699999999998</v>
      </c>
      <c r="H252" s="133">
        <v>47.386000000000003</v>
      </c>
      <c r="I252" s="133">
        <v>30.847999999999999</v>
      </c>
      <c r="J252" s="138">
        <v>45.47</v>
      </c>
      <c r="K252" s="133">
        <v>180.91</v>
      </c>
      <c r="L252" s="132">
        <f t="shared" si="170"/>
        <v>304.61400000000003</v>
      </c>
      <c r="M252" s="25">
        <f t="shared" si="174"/>
        <v>271327.94330225996</v>
      </c>
      <c r="N252" s="25">
        <f t="shared" si="175"/>
        <v>176632.85347967996</v>
      </c>
      <c r="O252" s="25">
        <f>(E252-G252)*J252</f>
        <v>267096.39107606094</v>
      </c>
      <c r="P252" s="25">
        <f>(E252-G252)*K252</f>
        <v>1062687.6646045784</v>
      </c>
      <c r="Q252" s="26">
        <f t="shared" si="172"/>
        <v>1777744.8524625793</v>
      </c>
      <c r="R252" s="54">
        <f>'2025'!S254</f>
        <v>0</v>
      </c>
      <c r="S252" s="28"/>
      <c r="T252" s="55">
        <f t="shared" si="173"/>
        <v>1777744.8524625793</v>
      </c>
    </row>
    <row r="253" spans="1:20" ht="30.75" customHeight="1">
      <c r="A253" s="49" t="s">
        <v>53</v>
      </c>
      <c r="B253" s="49"/>
      <c r="C253" s="49" t="s">
        <v>236</v>
      </c>
      <c r="D253" s="171"/>
      <c r="E253" s="172"/>
      <c r="F253" s="172"/>
      <c r="G253" s="173"/>
      <c r="H253" s="134">
        <f t="shared" ref="H253:I253" si="182">SUM(H254:H255)</f>
        <v>635.971</v>
      </c>
      <c r="I253" s="131">
        <f t="shared" si="182"/>
        <v>244.76400000000001</v>
      </c>
      <c r="J253" s="139">
        <f t="shared" ref="J253:K253" si="183">SUM(J254:J255)</f>
        <v>85</v>
      </c>
      <c r="K253" s="131">
        <f t="shared" si="183"/>
        <v>445.89300000000003</v>
      </c>
      <c r="L253" s="132">
        <f t="shared" si="170"/>
        <v>1411.6280000000002</v>
      </c>
      <c r="M253" s="53">
        <f t="shared" ref="M253:P253" si="184">SUM(M254:M255)</f>
        <v>4452095.4627586901</v>
      </c>
      <c r="N253" s="53">
        <f t="shared" si="184"/>
        <v>1667074.2370185598</v>
      </c>
      <c r="O253" s="53">
        <f t="shared" si="184"/>
        <v>599412.69261139096</v>
      </c>
      <c r="P253" s="53">
        <f t="shared" si="184"/>
        <v>3229381.2520341156</v>
      </c>
      <c r="Q253" s="26">
        <f t="shared" si="172"/>
        <v>9947963.6444227565</v>
      </c>
      <c r="R253" s="54">
        <f>'2025'!S255</f>
        <v>892325.86571056896</v>
      </c>
      <c r="S253" s="28">
        <f>P253/3</f>
        <v>1076460.4173447052</v>
      </c>
      <c r="T253" s="55">
        <f t="shared" si="173"/>
        <v>9763829.0927886218</v>
      </c>
    </row>
    <row r="254" spans="1:20" ht="42.75" customHeight="1">
      <c r="A254" s="16" t="s">
        <v>246</v>
      </c>
      <c r="B254" s="16" t="s">
        <v>300</v>
      </c>
      <c r="C254" s="24" t="s">
        <v>211</v>
      </c>
      <c r="D254" s="137">
        <v>8267.5936199999996</v>
      </c>
      <c r="E254" s="133">
        <v>8524.6014382915473</v>
      </c>
      <c r="F254" s="133">
        <v>2570.7250100000001</v>
      </c>
      <c r="G254" s="174">
        <v>2673.5540104000002</v>
      </c>
      <c r="H254" s="140">
        <v>361.56999999999994</v>
      </c>
      <c r="I254" s="133">
        <v>154.51</v>
      </c>
      <c r="J254" s="138">
        <v>58.607999999999997</v>
      </c>
      <c r="K254" s="133">
        <v>285.47300000000001</v>
      </c>
      <c r="L254" s="132">
        <f t="shared" si="170"/>
        <v>860.16099999999983</v>
      </c>
      <c r="M254" s="25">
        <f t="shared" si="174"/>
        <v>2059816.7833176996</v>
      </c>
      <c r="N254" s="25">
        <f t="shared" si="175"/>
        <v>880223.16893109982</v>
      </c>
      <c r="O254" s="25">
        <f>(E254-G254)*J254</f>
        <v>342918.18765386776</v>
      </c>
      <c r="P254" s="25">
        <f>(E254-G254)*K254</f>
        <v>1670316.0623824836</v>
      </c>
      <c r="Q254" s="26">
        <f t="shared" si="172"/>
        <v>4953274.202285151</v>
      </c>
      <c r="R254" s="54">
        <f>'2025'!S256</f>
        <v>0</v>
      </c>
      <c r="S254" s="28"/>
      <c r="T254" s="55"/>
    </row>
    <row r="255" spans="1:20" ht="43.5" customHeight="1">
      <c r="A255" s="16" t="s">
        <v>246</v>
      </c>
      <c r="B255" s="16" t="s">
        <v>301</v>
      </c>
      <c r="C255" s="24" t="s">
        <v>211</v>
      </c>
      <c r="D255" s="137">
        <v>11288.91</v>
      </c>
      <c r="E255" s="133">
        <v>12392.2</v>
      </c>
      <c r="F255" s="133">
        <v>2570.7250100000001</v>
      </c>
      <c r="G255" s="174">
        <v>2673.5540104000002</v>
      </c>
      <c r="H255" s="140">
        <v>274.40100000000001</v>
      </c>
      <c r="I255" s="133">
        <v>90.254000000000005</v>
      </c>
      <c r="J255" s="138">
        <v>26.391999999999999</v>
      </c>
      <c r="K255" s="133">
        <v>160.41999999999999</v>
      </c>
      <c r="L255" s="132">
        <f t="shared" si="170"/>
        <v>551.46699999999998</v>
      </c>
      <c r="M255" s="25">
        <f t="shared" si="174"/>
        <v>2392278.6794409901</v>
      </c>
      <c r="N255" s="25">
        <f t="shared" si="175"/>
        <v>786851.06808746001</v>
      </c>
      <c r="O255" s="25">
        <f>(E255-G255)*J255</f>
        <v>256494.50495752323</v>
      </c>
      <c r="P255" s="25">
        <f>(E255-G255)*K255</f>
        <v>1559065.1896516322</v>
      </c>
      <c r="Q255" s="26">
        <f t="shared" si="172"/>
        <v>4994689.4421376055</v>
      </c>
      <c r="R255" s="54">
        <f>'2025'!S257</f>
        <v>0</v>
      </c>
      <c r="S255" s="28"/>
      <c r="T255" s="55"/>
    </row>
    <row r="256" spans="1:20" ht="30.75" customHeight="1">
      <c r="A256" s="49" t="s">
        <v>52</v>
      </c>
      <c r="B256" s="49"/>
      <c r="C256" s="49" t="s">
        <v>236</v>
      </c>
      <c r="D256" s="171"/>
      <c r="E256" s="172"/>
      <c r="F256" s="172"/>
      <c r="G256" s="173"/>
      <c r="H256" s="207">
        <f t="shared" ref="H256:K256" si="185">SUM(H257)</f>
        <v>4872.6189999999997</v>
      </c>
      <c r="I256" s="131">
        <f t="shared" si="185"/>
        <v>2373.91</v>
      </c>
      <c r="J256" s="139">
        <f t="shared" si="185"/>
        <v>564.20899999999995</v>
      </c>
      <c r="K256" s="131">
        <f t="shared" si="185"/>
        <v>4243.2730000000001</v>
      </c>
      <c r="L256" s="132">
        <f t="shared" si="170"/>
        <v>12054.010999999999</v>
      </c>
      <c r="M256" s="53">
        <f t="shared" ref="M256:N256" si="186">SUM(M257)</f>
        <v>20553019.624849986</v>
      </c>
      <c r="N256" s="53">
        <f t="shared" si="186"/>
        <v>10013304.71716086</v>
      </c>
      <c r="O256" s="53">
        <f>SUM(O257)</f>
        <v>2327597.5645712698</v>
      </c>
      <c r="P256" s="53">
        <f>SUM(P257)</f>
        <v>17505271.806389172</v>
      </c>
      <c r="Q256" s="26">
        <f t="shared" si="172"/>
        <v>50399193.712971285</v>
      </c>
      <c r="R256" s="54">
        <f>'2025'!S258</f>
        <v>4879185.1140633281</v>
      </c>
      <c r="S256" s="28">
        <f>P256/3</f>
        <v>5835090.6021297239</v>
      </c>
      <c r="T256" s="55">
        <f t="shared" si="173"/>
        <v>49443288.224904895</v>
      </c>
    </row>
    <row r="257" spans="1:20" ht="40.5" customHeight="1">
      <c r="A257" s="16" t="s">
        <v>31</v>
      </c>
      <c r="B257" s="16" t="s">
        <v>258</v>
      </c>
      <c r="C257" s="24" t="s">
        <v>211</v>
      </c>
      <c r="D257" s="137">
        <v>6534.2361714137687</v>
      </c>
      <c r="E257" s="133">
        <v>6534.2361714137678</v>
      </c>
      <c r="F257" s="133">
        <v>2316.172</v>
      </c>
      <c r="G257" s="174">
        <v>2408.8188800000003</v>
      </c>
      <c r="H257" s="140">
        <v>4872.6189999999997</v>
      </c>
      <c r="I257" s="133">
        <v>2373.91</v>
      </c>
      <c r="J257" s="138">
        <v>564.20899999999995</v>
      </c>
      <c r="K257" s="133">
        <v>4243.2730000000001</v>
      </c>
      <c r="L257" s="132">
        <f t="shared" si="170"/>
        <v>12054.010999999999</v>
      </c>
      <c r="M257" s="25">
        <f t="shared" si="174"/>
        <v>20553019.624849986</v>
      </c>
      <c r="N257" s="25">
        <f t="shared" si="175"/>
        <v>10013304.71716086</v>
      </c>
      <c r="O257" s="25">
        <f>(E257-G257)*J257</f>
        <v>2327597.5645712698</v>
      </c>
      <c r="P257" s="25">
        <f>(E257-G257)*K257</f>
        <v>17505271.806389172</v>
      </c>
      <c r="Q257" s="26">
        <f t="shared" si="172"/>
        <v>50399193.712971285</v>
      </c>
      <c r="R257" s="54">
        <f>'2025'!S259</f>
        <v>0</v>
      </c>
      <c r="S257" s="28"/>
      <c r="T257" s="55"/>
    </row>
    <row r="258" spans="1:20" ht="30.75" customHeight="1">
      <c r="A258" s="49" t="s">
        <v>51</v>
      </c>
      <c r="B258" s="49"/>
      <c r="C258" s="49" t="s">
        <v>236</v>
      </c>
      <c r="D258" s="171"/>
      <c r="E258" s="172"/>
      <c r="F258" s="172"/>
      <c r="G258" s="173"/>
      <c r="H258" s="207">
        <f t="shared" ref="H258:K258" si="187">SUM(H259)</f>
        <v>201.71</v>
      </c>
      <c r="I258" s="131">
        <f t="shared" si="187"/>
        <v>100.23299999999999</v>
      </c>
      <c r="J258" s="139">
        <f t="shared" si="187"/>
        <v>30.414000000000001</v>
      </c>
      <c r="K258" s="131">
        <f t="shared" si="187"/>
        <v>197.054</v>
      </c>
      <c r="L258" s="132">
        <f t="shared" si="170"/>
        <v>529.41099999999994</v>
      </c>
      <c r="M258" s="53">
        <f t="shared" ref="M258:N258" si="188">SUM(M259)</f>
        <v>1732385.4131852998</v>
      </c>
      <c r="N258" s="53">
        <f t="shared" si="188"/>
        <v>860850.66243518982</v>
      </c>
      <c r="O258" s="53">
        <f>SUM(O259)</f>
        <v>268519.78399591468</v>
      </c>
      <c r="P258" s="53">
        <f>SUM(P259)</f>
        <v>1739754.636533536</v>
      </c>
      <c r="Q258" s="26">
        <f t="shared" si="172"/>
        <v>4601510.4961499404</v>
      </c>
      <c r="R258" s="54">
        <f>'2025'!S260</f>
        <v>482812.9033827614</v>
      </c>
      <c r="S258" s="28">
        <f>P258/3</f>
        <v>579918.2121778453</v>
      </c>
      <c r="T258" s="55">
        <f t="shared" si="173"/>
        <v>4504405.1873548562</v>
      </c>
    </row>
    <row r="259" spans="1:20" ht="30.75" customHeight="1">
      <c r="A259" s="16" t="s">
        <v>286</v>
      </c>
      <c r="B259" s="16" t="s">
        <v>287</v>
      </c>
      <c r="C259" s="24" t="s">
        <v>211</v>
      </c>
      <c r="D259" s="137">
        <v>11301.05625</v>
      </c>
      <c r="E259" s="133">
        <v>11685.148270162001</v>
      </c>
      <c r="F259" s="133">
        <v>2712.5608200000001</v>
      </c>
      <c r="G259" s="174">
        <v>2856.3265434599998</v>
      </c>
      <c r="H259" s="140">
        <v>201.71</v>
      </c>
      <c r="I259" s="133">
        <v>100.23299999999999</v>
      </c>
      <c r="J259" s="138">
        <v>30.414000000000001</v>
      </c>
      <c r="K259" s="133">
        <v>197.054</v>
      </c>
      <c r="L259" s="132">
        <f t="shared" si="170"/>
        <v>529.41099999999994</v>
      </c>
      <c r="M259" s="25">
        <f t="shared" si="174"/>
        <v>1732385.4131852998</v>
      </c>
      <c r="N259" s="25">
        <f t="shared" si="175"/>
        <v>860850.66243518982</v>
      </c>
      <c r="O259" s="25">
        <f>(E259-G259)*J259</f>
        <v>268519.78399591468</v>
      </c>
      <c r="P259" s="25">
        <f>(E259-G259)*K259</f>
        <v>1739754.636533536</v>
      </c>
      <c r="Q259" s="26">
        <f t="shared" si="172"/>
        <v>4601510.4961499404</v>
      </c>
      <c r="R259" s="54">
        <f>'2025'!S261</f>
        <v>0</v>
      </c>
      <c r="S259" s="28"/>
      <c r="T259" s="55"/>
    </row>
    <row r="260" spans="1:20" ht="30.75" customHeight="1">
      <c r="A260" s="49" t="s">
        <v>42</v>
      </c>
      <c r="B260" s="49"/>
      <c r="C260" s="49" t="s">
        <v>236</v>
      </c>
      <c r="D260" s="171"/>
      <c r="E260" s="172"/>
      <c r="F260" s="172"/>
      <c r="G260" s="173"/>
      <c r="H260" s="134">
        <f>SUM(H261:H280)</f>
        <v>31368.839</v>
      </c>
      <c r="I260" s="131">
        <f t="shared" ref="I260:K260" si="189">SUM(I261:I280)</f>
        <v>17243.978999999999</v>
      </c>
      <c r="J260" s="139">
        <f t="shared" si="189"/>
        <v>5891.1919999999982</v>
      </c>
      <c r="K260" s="131">
        <f t="shared" si="189"/>
        <v>26859.865000000002</v>
      </c>
      <c r="L260" s="132">
        <f t="shared" si="170"/>
        <v>81363.875</v>
      </c>
      <c r="M260" s="53">
        <f>SUM(M261:M281)</f>
        <v>164005437.24388665</v>
      </c>
      <c r="N260" s="53">
        <f t="shared" ref="N260:P260" si="190">SUM(N261:N281)</f>
        <v>92566748.210748658</v>
      </c>
      <c r="O260" s="53">
        <f t="shared" si="190"/>
        <v>35242510.675158903</v>
      </c>
      <c r="P260" s="53">
        <f t="shared" si="190"/>
        <v>150949828.2350395</v>
      </c>
      <c r="Q260" s="26">
        <f t="shared" si="172"/>
        <v>442764524.36483371</v>
      </c>
      <c r="R260" s="54">
        <f>'2025'!S262</f>
        <v>40999356.703182124</v>
      </c>
      <c r="S260" s="28">
        <f>P260/3</f>
        <v>50316609.411679834</v>
      </c>
      <c r="T260" s="55">
        <f t="shared" si="173"/>
        <v>433447271.65633595</v>
      </c>
    </row>
    <row r="261" spans="1:20" ht="65.25" customHeight="1">
      <c r="A261" s="16" t="s">
        <v>44</v>
      </c>
      <c r="B261" s="16" t="s">
        <v>7</v>
      </c>
      <c r="C261" s="24" t="s">
        <v>211</v>
      </c>
      <c r="D261" s="137">
        <v>16567.52</v>
      </c>
      <c r="E261" s="133">
        <v>18019.259999999998</v>
      </c>
      <c r="F261" s="133">
        <v>2204.7864800000002</v>
      </c>
      <c r="G261" s="174">
        <v>2292.9779392000005</v>
      </c>
      <c r="H261" s="140">
        <v>100.455</v>
      </c>
      <c r="I261" s="133">
        <v>66.97</v>
      </c>
      <c r="J261" s="138">
        <v>33.601999999999997</v>
      </c>
      <c r="K261" s="133">
        <v>100.456</v>
      </c>
      <c r="L261" s="132">
        <f t="shared" si="170"/>
        <v>301.483</v>
      </c>
      <c r="M261" s="25">
        <f t="shared" si="174"/>
        <v>1442808.3957515999</v>
      </c>
      <c r="N261" s="25">
        <f t="shared" si="175"/>
        <v>961872.26383439999</v>
      </c>
      <c r="O261" s="25">
        <f t="shared" si="175"/>
        <v>528434.52980700147</v>
      </c>
      <c r="P261" s="25">
        <f t="shared" ref="P261:P281" si="191">(E261-G261)*K261</f>
        <v>1579799.3906997247</v>
      </c>
      <c r="Q261" s="26">
        <f t="shared" si="172"/>
        <v>4512914.5800927263</v>
      </c>
      <c r="R261" s="54">
        <f>'2025'!S263</f>
        <v>0</v>
      </c>
      <c r="S261" s="28"/>
      <c r="T261" s="55"/>
    </row>
    <row r="262" spans="1:20" ht="50.25" customHeight="1">
      <c r="A262" s="16" t="s">
        <v>44</v>
      </c>
      <c r="B262" s="16" t="s">
        <v>50</v>
      </c>
      <c r="C262" s="24" t="s">
        <v>211</v>
      </c>
      <c r="D262" s="137">
        <v>7278.1576799999993</v>
      </c>
      <c r="E262" s="133">
        <v>7507.8577048545676</v>
      </c>
      <c r="F262" s="133">
        <v>2000</v>
      </c>
      <c r="G262" s="174">
        <v>2106</v>
      </c>
      <c r="H262" s="133">
        <v>410.83799999999997</v>
      </c>
      <c r="I262" s="133">
        <v>403.91499999999996</v>
      </c>
      <c r="J262" s="138">
        <v>136.94399999999999</v>
      </c>
      <c r="K262" s="133">
        <v>413.99900000000002</v>
      </c>
      <c r="L262" s="132">
        <f t="shared" si="170"/>
        <v>1365.6959999999999</v>
      </c>
      <c r="M262" s="25">
        <f t="shared" si="174"/>
        <v>2168467.7449358394</v>
      </c>
      <c r="N262" s="25">
        <f t="shared" si="175"/>
        <v>2131927.0593171995</v>
      </c>
      <c r="O262" s="25">
        <f t="shared" si="175"/>
        <v>739752.00153360388</v>
      </c>
      <c r="P262" s="25">
        <f t="shared" si="191"/>
        <v>2236363.6879520863</v>
      </c>
      <c r="Q262" s="26">
        <f t="shared" si="172"/>
        <v>7276510.4937387295</v>
      </c>
      <c r="R262" s="54">
        <f>'2025'!S264</f>
        <v>0</v>
      </c>
      <c r="S262" s="28"/>
      <c r="T262" s="55"/>
    </row>
    <row r="263" spans="1:20" ht="50.25" customHeight="1">
      <c r="A263" s="16" t="s">
        <v>44</v>
      </c>
      <c r="B263" s="16" t="s">
        <v>49</v>
      </c>
      <c r="C263" s="24" t="s">
        <v>211</v>
      </c>
      <c r="D263" s="137">
        <v>11549.975525879998</v>
      </c>
      <c r="E263" s="133">
        <v>12574.355284265361</v>
      </c>
      <c r="F263" s="133">
        <v>2000</v>
      </c>
      <c r="G263" s="174">
        <v>2106</v>
      </c>
      <c r="H263" s="133">
        <v>161.739</v>
      </c>
      <c r="I263" s="133">
        <v>109.062</v>
      </c>
      <c r="J263" s="138">
        <v>52.677</v>
      </c>
      <c r="K263" s="133">
        <v>158.03</v>
      </c>
      <c r="L263" s="132">
        <f t="shared" si="170"/>
        <v>481.50800000000004</v>
      </c>
      <c r="M263" s="25">
        <f t="shared" si="174"/>
        <v>1544603.4915803049</v>
      </c>
      <c r="N263" s="25">
        <f t="shared" si="175"/>
        <v>1041539.4308035243</v>
      </c>
      <c r="O263" s="25">
        <f t="shared" si="175"/>
        <v>551441.55130924645</v>
      </c>
      <c r="P263" s="25">
        <f t="shared" si="191"/>
        <v>1654314.1855724549</v>
      </c>
      <c r="Q263" s="26">
        <f t="shared" si="172"/>
        <v>4791898.6592655303</v>
      </c>
      <c r="R263" s="54">
        <f>'2025'!S265</f>
        <v>0</v>
      </c>
      <c r="S263" s="28"/>
      <c r="T263" s="55"/>
    </row>
    <row r="264" spans="1:20" ht="50.25" customHeight="1">
      <c r="A264" s="16" t="s">
        <v>35</v>
      </c>
      <c r="B264" s="16" t="s">
        <v>48</v>
      </c>
      <c r="C264" s="24" t="s">
        <v>211</v>
      </c>
      <c r="D264" s="137">
        <v>21789.381149811426</v>
      </c>
      <c r="E264" s="133">
        <v>21789.381149811423</v>
      </c>
      <c r="F264" s="133">
        <v>2615.8000000000002</v>
      </c>
      <c r="G264" s="174">
        <v>2720.4320000000002</v>
      </c>
      <c r="H264" s="133">
        <v>684.93399999999997</v>
      </c>
      <c r="I264" s="133">
        <v>454.762</v>
      </c>
      <c r="J264" s="138">
        <v>216.73599999999999</v>
      </c>
      <c r="K264" s="133">
        <v>691.68700000000001</v>
      </c>
      <c r="L264" s="132">
        <f t="shared" si="170"/>
        <v>2048.1189999999997</v>
      </c>
      <c r="M264" s="25">
        <f t="shared" si="174"/>
        <v>13132637.63126494</v>
      </c>
      <c r="N264" s="25">
        <f t="shared" si="175"/>
        <v>8719416.1108505446</v>
      </c>
      <c r="O264" s="25">
        <f t="shared" si="175"/>
        <v>4132927.7629335281</v>
      </c>
      <c r="P264" s="25">
        <f t="shared" si="191"/>
        <v>13189744.230585614</v>
      </c>
      <c r="Q264" s="26">
        <f t="shared" si="172"/>
        <v>39174725.735634625</v>
      </c>
      <c r="R264" s="54">
        <f>'2025'!S266</f>
        <v>0</v>
      </c>
      <c r="S264" s="28"/>
      <c r="T264" s="55"/>
    </row>
    <row r="265" spans="1:20" ht="50.25" customHeight="1">
      <c r="A265" s="16" t="s">
        <v>35</v>
      </c>
      <c r="B265" s="16" t="s">
        <v>47</v>
      </c>
      <c r="C265" s="24" t="s">
        <v>211</v>
      </c>
      <c r="D265" s="137">
        <v>9341.2265788322929</v>
      </c>
      <c r="E265" s="133">
        <v>9341.2265788322929</v>
      </c>
      <c r="F265" s="133">
        <v>2615.8000000000002</v>
      </c>
      <c r="G265" s="174">
        <v>2720.4320000000002</v>
      </c>
      <c r="H265" s="133">
        <v>191.584</v>
      </c>
      <c r="I265" s="133">
        <v>126.71600000000001</v>
      </c>
      <c r="J265" s="138">
        <v>62.357999999999997</v>
      </c>
      <c r="K265" s="133">
        <v>191.76499999999999</v>
      </c>
      <c r="L265" s="132">
        <f t="shared" si="170"/>
        <v>572.423</v>
      </c>
      <c r="M265" s="25">
        <f t="shared" si="174"/>
        <v>1288484.1256790061</v>
      </c>
      <c r="N265" s="25">
        <f t="shared" si="175"/>
        <v>852219.15436331287</v>
      </c>
      <c r="O265" s="25">
        <f t="shared" si="175"/>
        <v>412859.50834682403</v>
      </c>
      <c r="P265" s="25">
        <f t="shared" si="191"/>
        <v>1269636.6724097745</v>
      </c>
      <c r="Q265" s="26">
        <f t="shared" si="172"/>
        <v>3823199.4607989173</v>
      </c>
      <c r="R265" s="54">
        <f>'2025'!S267</f>
        <v>0</v>
      </c>
      <c r="S265" s="28"/>
      <c r="T265" s="55"/>
    </row>
    <row r="266" spans="1:20" ht="50.25" customHeight="1">
      <c r="A266" s="16" t="s">
        <v>35</v>
      </c>
      <c r="B266" s="16" t="s">
        <v>43</v>
      </c>
      <c r="C266" s="24" t="s">
        <v>211</v>
      </c>
      <c r="D266" s="137">
        <v>5726.33</v>
      </c>
      <c r="E266" s="133">
        <v>6262.1</v>
      </c>
      <c r="F266" s="133">
        <v>2615.8000000000002</v>
      </c>
      <c r="G266" s="174">
        <v>2720.4320000000002</v>
      </c>
      <c r="H266" s="133">
        <v>11100.077000000001</v>
      </c>
      <c r="I266" s="133">
        <v>5388.183</v>
      </c>
      <c r="J266" s="138">
        <v>962.29300000000001</v>
      </c>
      <c r="K266" s="133">
        <v>8367.0589999999993</v>
      </c>
      <c r="L266" s="132">
        <f t="shared" si="170"/>
        <v>25817.612000000001</v>
      </c>
      <c r="M266" s="25">
        <f t="shared" si="174"/>
        <v>34527122.510810003</v>
      </c>
      <c r="N266" s="25">
        <f t="shared" si="175"/>
        <v>16760104.866989998</v>
      </c>
      <c r="O266" s="25">
        <f t="shared" si="175"/>
        <v>3408122.3247239999</v>
      </c>
      <c r="P266" s="25">
        <f t="shared" si="191"/>
        <v>29633345.114411999</v>
      </c>
      <c r="Q266" s="26">
        <f t="shared" si="172"/>
        <v>84328694.816936001</v>
      </c>
      <c r="R266" s="54">
        <f>'2025'!S268</f>
        <v>0</v>
      </c>
      <c r="S266" s="28"/>
      <c r="T266" s="55"/>
    </row>
    <row r="267" spans="1:20" ht="50.25" customHeight="1">
      <c r="A267" s="16" t="s">
        <v>24</v>
      </c>
      <c r="B267" s="16" t="s">
        <v>41</v>
      </c>
      <c r="C267" s="24" t="s">
        <v>211</v>
      </c>
      <c r="D267" s="137">
        <v>7774.7120909426294</v>
      </c>
      <c r="E267" s="133">
        <v>7774.7120909426294</v>
      </c>
      <c r="F267" s="133">
        <v>2477.0793699999999</v>
      </c>
      <c r="G267" s="174">
        <v>2608.3645766099999</v>
      </c>
      <c r="H267" s="133">
        <v>1960.0320000000002</v>
      </c>
      <c r="I267" s="133">
        <v>954.64799999999991</v>
      </c>
      <c r="J267" s="138">
        <v>90.013000000000005</v>
      </c>
      <c r="K267" s="133">
        <v>1621.3409999999999</v>
      </c>
      <c r="L267" s="132">
        <f t="shared" si="170"/>
        <v>4626.0339999999997</v>
      </c>
      <c r="M267" s="25">
        <f t="shared" si="174"/>
        <v>10383529.657294624</v>
      </c>
      <c r="N267" s="25">
        <f t="shared" si="175"/>
        <v>5057374.4817824382</v>
      </c>
      <c r="O267" s="25">
        <f t="shared" si="175"/>
        <v>465038.438807623</v>
      </c>
      <c r="P267" s="25">
        <f t="shared" si="191"/>
        <v>8376411.0452355798</v>
      </c>
      <c r="Q267" s="26">
        <f t="shared" si="172"/>
        <v>24282353.623120263</v>
      </c>
      <c r="R267" s="54">
        <f>'2025'!S269</f>
        <v>0</v>
      </c>
      <c r="S267" s="28"/>
      <c r="T267" s="55"/>
    </row>
    <row r="268" spans="1:20" ht="50.25" customHeight="1">
      <c r="A268" s="16" t="s">
        <v>46</v>
      </c>
      <c r="B268" s="16" t="s">
        <v>45</v>
      </c>
      <c r="C268" s="24" t="s">
        <v>211</v>
      </c>
      <c r="D268" s="137">
        <v>7183.1214899999995</v>
      </c>
      <c r="E268" s="133">
        <v>7411.4518769518063</v>
      </c>
      <c r="F268" s="133">
        <v>2241.2650000000003</v>
      </c>
      <c r="G268" s="174">
        <v>2330.9156000000003</v>
      </c>
      <c r="H268" s="133">
        <v>2028.682</v>
      </c>
      <c r="I268" s="133">
        <v>1204.752</v>
      </c>
      <c r="J268" s="138">
        <v>532.99599999999998</v>
      </c>
      <c r="K268" s="133">
        <v>1922.3330000000001</v>
      </c>
      <c r="L268" s="132">
        <f t="shared" si="170"/>
        <v>5688.7630000000008</v>
      </c>
      <c r="M268" s="25">
        <f t="shared" si="174"/>
        <v>10025455.307846179</v>
      </c>
      <c r="N268" s="25">
        <f t="shared" si="175"/>
        <v>5953711.4900404792</v>
      </c>
      <c r="O268" s="25">
        <f t="shared" si="175"/>
        <v>2707905.5134702045</v>
      </c>
      <c r="P268" s="25">
        <f t="shared" si="191"/>
        <v>9766482.5428815968</v>
      </c>
      <c r="Q268" s="26">
        <f t="shared" si="172"/>
        <v>28453554.854238462</v>
      </c>
      <c r="R268" s="54">
        <f>'2025'!S270</f>
        <v>0</v>
      </c>
      <c r="S268" s="28"/>
      <c r="T268" s="55"/>
    </row>
    <row r="269" spans="1:20" ht="50.25" customHeight="1">
      <c r="A269" s="16" t="s">
        <v>46</v>
      </c>
      <c r="B269" s="16" t="s">
        <v>288</v>
      </c>
      <c r="C269" s="24" t="s">
        <v>211</v>
      </c>
      <c r="D269" s="137">
        <v>9814.8606899999995</v>
      </c>
      <c r="E269" s="133">
        <v>10126.111649990786</v>
      </c>
      <c r="F269" s="133">
        <v>1910</v>
      </c>
      <c r="G269" s="174">
        <v>1986.4</v>
      </c>
      <c r="H269" s="133">
        <v>2870.085</v>
      </c>
      <c r="I269" s="133">
        <v>1935.2819999999999</v>
      </c>
      <c r="J269" s="138">
        <v>879.13800000000003</v>
      </c>
      <c r="K269" s="133">
        <v>2696.0230000000001</v>
      </c>
      <c r="L269" s="132">
        <f t="shared" si="170"/>
        <v>8380.5280000000002</v>
      </c>
      <c r="M269" s="25">
        <f t="shared" si="174"/>
        <v>22687622.093458649</v>
      </c>
      <c r="N269" s="25">
        <f t="shared" si="175"/>
        <v>15298134.605864579</v>
      </c>
      <c r="O269" s="25">
        <f t="shared" si="175"/>
        <v>7155929.8205495998</v>
      </c>
      <c r="P269" s="25">
        <f t="shared" si="191"/>
        <v>21944849.821743112</v>
      </c>
      <c r="Q269" s="26">
        <f t="shared" si="172"/>
        <v>67086536.341615945</v>
      </c>
      <c r="R269" s="54">
        <f>'2025'!S271</f>
        <v>0</v>
      </c>
      <c r="S269" s="28"/>
      <c r="T269" s="55"/>
    </row>
    <row r="270" spans="1:20" ht="50.25" customHeight="1">
      <c r="A270" s="16" t="s">
        <v>44</v>
      </c>
      <c r="B270" s="16" t="s">
        <v>12</v>
      </c>
      <c r="C270" s="24" t="s">
        <v>211</v>
      </c>
      <c r="D270" s="137">
        <v>9449.830951980246</v>
      </c>
      <c r="E270" s="133">
        <v>9449.830951980246</v>
      </c>
      <c r="F270" s="133">
        <v>2335.7905000000001</v>
      </c>
      <c r="G270" s="174">
        <v>2429.2221200000004</v>
      </c>
      <c r="H270" s="133">
        <v>2969.788</v>
      </c>
      <c r="I270" s="133">
        <v>1283.0820000000001</v>
      </c>
      <c r="J270" s="138">
        <v>317.18299999999999</v>
      </c>
      <c r="K270" s="133">
        <v>2323.7640000000001</v>
      </c>
      <c r="L270" s="132">
        <f t="shared" si="170"/>
        <v>6893.817</v>
      </c>
      <c r="M270" s="25">
        <f t="shared" si="174"/>
        <v>21127191.965805512</v>
      </c>
      <c r="N270" s="25">
        <f t="shared" si="175"/>
        <v>9127897.2512077186</v>
      </c>
      <c r="O270" s="25">
        <f t="shared" si="175"/>
        <v>2226817.7711539902</v>
      </c>
      <c r="P270" s="25">
        <f t="shared" si="191"/>
        <v>16314238.061837744</v>
      </c>
      <c r="Q270" s="26">
        <f t="shared" si="172"/>
        <v>48796145.050004967</v>
      </c>
      <c r="R270" s="54">
        <f>'2025'!S272</f>
        <v>0</v>
      </c>
      <c r="S270" s="28"/>
      <c r="T270" s="55"/>
    </row>
    <row r="271" spans="1:20" ht="50.25" customHeight="1">
      <c r="A271" s="16" t="s">
        <v>44</v>
      </c>
      <c r="B271" s="16" t="s">
        <v>14</v>
      </c>
      <c r="C271" s="24" t="s">
        <v>211</v>
      </c>
      <c r="D271" s="137">
        <v>8353.0499999999993</v>
      </c>
      <c r="E271" s="133">
        <v>9135.0499999999993</v>
      </c>
      <c r="F271" s="133">
        <v>2000</v>
      </c>
      <c r="G271" s="174">
        <v>2080</v>
      </c>
      <c r="H271" s="133">
        <v>1639.422</v>
      </c>
      <c r="I271" s="133">
        <v>1027.249</v>
      </c>
      <c r="J271" s="138">
        <v>451.09699999999998</v>
      </c>
      <c r="K271" s="133">
        <v>1560.5229999999999</v>
      </c>
      <c r="L271" s="132">
        <f t="shared" si="170"/>
        <v>4678.2910000000002</v>
      </c>
      <c r="M271" s="25">
        <f t="shared" si="174"/>
        <v>10415329.937099999</v>
      </c>
      <c r="N271" s="25">
        <f t="shared" si="175"/>
        <v>6526164.2594499998</v>
      </c>
      <c r="O271" s="25">
        <f t="shared" si="175"/>
        <v>3182511.8898499995</v>
      </c>
      <c r="P271" s="25">
        <f t="shared" si="191"/>
        <v>11009567.791149998</v>
      </c>
      <c r="Q271" s="26">
        <f t="shared" si="172"/>
        <v>31133573.877549991</v>
      </c>
      <c r="R271" s="54">
        <f>'2025'!S273</f>
        <v>0</v>
      </c>
      <c r="S271" s="28"/>
      <c r="T271" s="55"/>
    </row>
    <row r="272" spans="1:20" ht="50.25" customHeight="1">
      <c r="A272" s="16" t="s">
        <v>286</v>
      </c>
      <c r="B272" s="16" t="s">
        <v>289</v>
      </c>
      <c r="C272" s="24" t="s">
        <v>211</v>
      </c>
      <c r="D272" s="137">
        <v>7020.4805099999994</v>
      </c>
      <c r="E272" s="133">
        <v>7243.6940741508406</v>
      </c>
      <c r="F272" s="133">
        <v>2378</v>
      </c>
      <c r="G272" s="174">
        <v>2473.12</v>
      </c>
      <c r="H272" s="133">
        <v>3007.3199999999997</v>
      </c>
      <c r="I272" s="133">
        <v>1523.046</v>
      </c>
      <c r="J272" s="138">
        <v>444.24</v>
      </c>
      <c r="K272" s="133">
        <v>2929.8440000000001</v>
      </c>
      <c r="L272" s="132">
        <f t="shared" si="170"/>
        <v>7904.45</v>
      </c>
      <c r="M272" s="25">
        <f t="shared" si="174"/>
        <v>13961424.487333197</v>
      </c>
      <c r="N272" s="25">
        <f t="shared" si="175"/>
        <v>7070711.3708334593</v>
      </c>
      <c r="O272" s="25">
        <f t="shared" si="175"/>
        <v>2119279.8267007694</v>
      </c>
      <c r="P272" s="25">
        <f t="shared" si="191"/>
        <v>13977037.827706397</v>
      </c>
      <c r="Q272" s="26">
        <f t="shared" si="172"/>
        <v>37128453.512573823</v>
      </c>
      <c r="R272" s="54">
        <f>'2025'!S274</f>
        <v>0</v>
      </c>
      <c r="S272" s="28"/>
      <c r="T272" s="55"/>
    </row>
    <row r="273" spans="1:20" ht="50.25" customHeight="1">
      <c r="A273" s="16" t="s">
        <v>286</v>
      </c>
      <c r="B273" s="16" t="s">
        <v>290</v>
      </c>
      <c r="C273" s="24" t="s">
        <v>211</v>
      </c>
      <c r="D273" s="137">
        <v>11665.666110090408</v>
      </c>
      <c r="E273" s="133">
        <v>11665.666110090406</v>
      </c>
      <c r="F273" s="133">
        <v>2260.4673500000004</v>
      </c>
      <c r="G273" s="174">
        <v>2380.2721195500003</v>
      </c>
      <c r="H273" s="133">
        <v>66.444000000000003</v>
      </c>
      <c r="I273" s="133">
        <v>33.846000000000004</v>
      </c>
      <c r="J273" s="138">
        <v>11.816000000000001</v>
      </c>
      <c r="K273" s="133">
        <v>57.595999999999997</v>
      </c>
      <c r="L273" s="132">
        <f t="shared" si="170"/>
        <v>169.702</v>
      </c>
      <c r="M273" s="25">
        <f t="shared" si="174"/>
        <v>624919.02641544701</v>
      </c>
      <c r="N273" s="25">
        <f t="shared" si="175"/>
        <v>318328.35723401996</v>
      </c>
      <c r="O273" s="25">
        <f t="shared" si="175"/>
        <v>109716.21539222544</v>
      </c>
      <c r="P273" s="25">
        <f t="shared" si="191"/>
        <v>534801.55227916513</v>
      </c>
      <c r="Q273" s="26">
        <f t="shared" si="172"/>
        <v>1587765.1513208575</v>
      </c>
      <c r="R273" s="54">
        <f>'2025'!S275</f>
        <v>0</v>
      </c>
      <c r="S273" s="28"/>
      <c r="T273" s="55"/>
    </row>
    <row r="274" spans="1:20" ht="50.25" customHeight="1">
      <c r="A274" s="16" t="s">
        <v>286</v>
      </c>
      <c r="B274" s="16" t="s">
        <v>291</v>
      </c>
      <c r="C274" s="24" t="s">
        <v>211</v>
      </c>
      <c r="D274" s="137">
        <v>24465.391202879651</v>
      </c>
      <c r="E274" s="133">
        <v>24465.391202879651</v>
      </c>
      <c r="F274" s="133">
        <v>2260.4673500000004</v>
      </c>
      <c r="G274" s="174">
        <v>2380.2721195500003</v>
      </c>
      <c r="H274" s="133">
        <v>121.74300000000001</v>
      </c>
      <c r="I274" s="133">
        <v>61.670999999999992</v>
      </c>
      <c r="J274" s="138">
        <v>21.643000000000001</v>
      </c>
      <c r="K274" s="133">
        <v>121.742</v>
      </c>
      <c r="L274" s="132">
        <f t="shared" si="170"/>
        <v>326.79899999999998</v>
      </c>
      <c r="M274" s="25">
        <f t="shared" si="174"/>
        <v>2703294.0446211277</v>
      </c>
      <c r="N274" s="25">
        <f t="shared" si="175"/>
        <v>1369399.858930941</v>
      </c>
      <c r="O274" s="25">
        <f t="shared" si="175"/>
        <v>477988.23232050362</v>
      </c>
      <c r="P274" s="25">
        <f t="shared" si="191"/>
        <v>2688686.5674427184</v>
      </c>
      <c r="Q274" s="26">
        <f t="shared" si="172"/>
        <v>7239368.7033152897</v>
      </c>
      <c r="R274" s="54">
        <f>'2025'!S276</f>
        <v>0</v>
      </c>
      <c r="S274" s="28"/>
      <c r="T274" s="55"/>
    </row>
    <row r="275" spans="1:20" ht="50.25" customHeight="1">
      <c r="A275" s="16" t="s">
        <v>286</v>
      </c>
      <c r="B275" s="16" t="s">
        <v>292</v>
      </c>
      <c r="C275" s="24" t="s">
        <v>211</v>
      </c>
      <c r="D275" s="137">
        <v>7168.212448717708</v>
      </c>
      <c r="E275" s="133">
        <v>7168.212448717708</v>
      </c>
      <c r="F275" s="133">
        <v>2378</v>
      </c>
      <c r="G275" s="174">
        <v>2473.12</v>
      </c>
      <c r="H275" s="133">
        <v>1907.7260000000001</v>
      </c>
      <c r="I275" s="133">
        <v>925.947</v>
      </c>
      <c r="J275" s="138">
        <v>309.50400000000002</v>
      </c>
      <c r="K275" s="133">
        <v>1871.4480000000001</v>
      </c>
      <c r="L275" s="132">
        <f t="shared" si="170"/>
        <v>5014.625</v>
      </c>
      <c r="M275" s="25">
        <f t="shared" si="174"/>
        <v>9138412.8339424394</v>
      </c>
      <c r="N275" s="25">
        <f t="shared" si="175"/>
        <v>4435482.8462528158</v>
      </c>
      <c r="O275" s="25">
        <f t="shared" si="175"/>
        <v>1453149.8932479257</v>
      </c>
      <c r="P275" s="25">
        <f t="shared" si="191"/>
        <v>8786621.3729678579</v>
      </c>
      <c r="Q275" s="26">
        <f t="shared" si="172"/>
        <v>23813666.94641104</v>
      </c>
      <c r="R275" s="54">
        <f>'2025'!S277</f>
        <v>0</v>
      </c>
      <c r="S275" s="28"/>
      <c r="T275" s="55"/>
    </row>
    <row r="276" spans="1:20" ht="50.25" customHeight="1">
      <c r="A276" s="16" t="s">
        <v>286</v>
      </c>
      <c r="B276" s="16" t="s">
        <v>293</v>
      </c>
      <c r="C276" s="24" t="s">
        <v>211</v>
      </c>
      <c r="D276" s="137">
        <v>7470.1146599999993</v>
      </c>
      <c r="E276" s="133">
        <v>7712.2708594439755</v>
      </c>
      <c r="F276" s="133">
        <v>1780</v>
      </c>
      <c r="G276" s="174">
        <v>1851.2</v>
      </c>
      <c r="H276" s="133">
        <v>70.847999999999999</v>
      </c>
      <c r="I276" s="133">
        <v>32.268000000000001</v>
      </c>
      <c r="J276" s="138">
        <v>12.09</v>
      </c>
      <c r="K276" s="133">
        <v>72.575999999999993</v>
      </c>
      <c r="L276" s="132">
        <f t="shared" si="170"/>
        <v>187.78199999999998</v>
      </c>
      <c r="M276" s="25">
        <f t="shared" si="174"/>
        <v>403133.24343167996</v>
      </c>
      <c r="N276" s="25">
        <f t="shared" si="175"/>
        <v>183608.61984887999</v>
      </c>
      <c r="O276" s="25">
        <f t="shared" si="175"/>
        <v>70860.346690677659</v>
      </c>
      <c r="P276" s="25">
        <f t="shared" si="191"/>
        <v>425373.07869500591</v>
      </c>
      <c r="Q276" s="26">
        <f t="shared" si="172"/>
        <v>1082975.2886662434</v>
      </c>
      <c r="R276" s="54">
        <f>'2025'!S278</f>
        <v>0</v>
      </c>
      <c r="S276" s="28"/>
      <c r="T276" s="55"/>
    </row>
    <row r="277" spans="1:20" ht="50.25" customHeight="1">
      <c r="A277" s="16" t="s">
        <v>44</v>
      </c>
      <c r="B277" s="16" t="s">
        <v>12</v>
      </c>
      <c r="C277" s="24" t="s">
        <v>212</v>
      </c>
      <c r="D277" s="137">
        <v>9449.830951980246</v>
      </c>
      <c r="E277" s="133">
        <v>9449.830951980246</v>
      </c>
      <c r="F277" s="133">
        <v>2335.7905000000001</v>
      </c>
      <c r="G277" s="174">
        <v>2429.2221200000004</v>
      </c>
      <c r="H277" s="133">
        <v>32.519999999999996</v>
      </c>
      <c r="I277" s="133">
        <v>19.227999999999998</v>
      </c>
      <c r="J277" s="138">
        <v>3.5750000000000002</v>
      </c>
      <c r="K277" s="133">
        <v>30.873999999999999</v>
      </c>
      <c r="L277" s="132">
        <f t="shared" si="170"/>
        <v>86.196999999999989</v>
      </c>
      <c r="M277" s="25">
        <f t="shared" si="174"/>
        <v>231348.59549839757</v>
      </c>
      <c r="N277" s="25">
        <f t="shared" si="175"/>
        <v>136788.76981067617</v>
      </c>
      <c r="O277" s="25">
        <f t="shared" si="175"/>
        <v>25098.67657432938</v>
      </c>
      <c r="P277" s="25">
        <f t="shared" si="191"/>
        <v>216754.27707855811</v>
      </c>
      <c r="Q277" s="26">
        <f t="shared" si="172"/>
        <v>609990.31896196119</v>
      </c>
      <c r="R277" s="54">
        <f>'2025'!S279</f>
        <v>0</v>
      </c>
      <c r="S277" s="28"/>
      <c r="T277" s="55"/>
    </row>
    <row r="278" spans="1:20" ht="50.25" customHeight="1">
      <c r="A278" s="16" t="s">
        <v>24</v>
      </c>
      <c r="B278" s="16" t="s">
        <v>294</v>
      </c>
      <c r="C278" s="24" t="s">
        <v>212</v>
      </c>
      <c r="D278" s="137">
        <v>7774.7120909426294</v>
      </c>
      <c r="E278" s="133">
        <v>7774.7120909426294</v>
      </c>
      <c r="F278" s="133">
        <v>2477.0793699999999</v>
      </c>
      <c r="G278" s="174">
        <v>2608.3645766099999</v>
      </c>
      <c r="H278" s="133">
        <v>492.81200000000001</v>
      </c>
      <c r="I278" s="133">
        <v>333.15999999999997</v>
      </c>
      <c r="J278" s="138">
        <v>262.887</v>
      </c>
      <c r="K278" s="133">
        <v>272.01600000000002</v>
      </c>
      <c r="L278" s="132">
        <f t="shared" si="170"/>
        <v>1360.875</v>
      </c>
      <c r="M278" s="25">
        <f t="shared" si="174"/>
        <v>2610736.9764731792</v>
      </c>
      <c r="N278" s="25">
        <f t="shared" si="175"/>
        <v>1764959.3173092462</v>
      </c>
      <c r="O278" s="25">
        <f t="shared" si="175"/>
        <v>1358165.599000362</v>
      </c>
      <c r="P278" s="25">
        <f t="shared" si="191"/>
        <v>1405329.1854587046</v>
      </c>
      <c r="Q278" s="26">
        <f t="shared" si="172"/>
        <v>7139191.0782414917</v>
      </c>
      <c r="R278" s="54">
        <f>'2025'!S280</f>
        <v>0</v>
      </c>
      <c r="S278" s="28"/>
      <c r="T278" s="55"/>
    </row>
    <row r="279" spans="1:20" ht="50.25" customHeight="1">
      <c r="A279" s="16" t="s">
        <v>35</v>
      </c>
      <c r="B279" s="16" t="s">
        <v>43</v>
      </c>
      <c r="C279" s="24" t="s">
        <v>212</v>
      </c>
      <c r="D279" s="137">
        <v>5726.33</v>
      </c>
      <c r="E279" s="133">
        <v>6262.1</v>
      </c>
      <c r="F279" s="133">
        <v>2615.8000000000002</v>
      </c>
      <c r="G279" s="174">
        <v>2720.4320000000002</v>
      </c>
      <c r="H279" s="133">
        <v>1442.8530000000001</v>
      </c>
      <c r="I279" s="133">
        <v>1270.673</v>
      </c>
      <c r="J279" s="138">
        <v>1052.788</v>
      </c>
      <c r="K279" s="133">
        <v>1341.4449999999999</v>
      </c>
      <c r="L279" s="132">
        <f t="shared" si="170"/>
        <v>5107.759</v>
      </c>
      <c r="M279" s="25">
        <f t="shared" si="174"/>
        <v>4488037.5420899997</v>
      </c>
      <c r="N279" s="25">
        <f t="shared" si="175"/>
        <v>3952466.4866899997</v>
      </c>
      <c r="O279" s="25">
        <f t="shared" si="175"/>
        <v>3728625.570384</v>
      </c>
      <c r="P279" s="25">
        <f t="shared" si="191"/>
        <v>4750952.8302600002</v>
      </c>
      <c r="Q279" s="26">
        <f t="shared" si="172"/>
        <v>16920082.429423999</v>
      </c>
      <c r="R279" s="54">
        <f>'2025'!S281</f>
        <v>0</v>
      </c>
      <c r="S279" s="28"/>
      <c r="T279" s="55"/>
    </row>
    <row r="280" spans="1:20" ht="50.25" customHeight="1">
      <c r="A280" s="16" t="s">
        <v>46</v>
      </c>
      <c r="B280" s="16" t="s">
        <v>288</v>
      </c>
      <c r="C280" s="24" t="s">
        <v>212</v>
      </c>
      <c r="D280" s="137">
        <v>9814.8606899999995</v>
      </c>
      <c r="E280" s="133">
        <v>10126.111649990786</v>
      </c>
      <c r="F280" s="133">
        <f t="shared" ref="F280:G280" si="192">F269</f>
        <v>1910</v>
      </c>
      <c r="G280" s="174">
        <f t="shared" si="192"/>
        <v>1986.4</v>
      </c>
      <c r="H280" s="133">
        <v>108.93700000000001</v>
      </c>
      <c r="I280" s="133">
        <v>89.519000000000005</v>
      </c>
      <c r="J280" s="138">
        <v>37.612000000000002</v>
      </c>
      <c r="K280" s="133">
        <v>115.34399999999999</v>
      </c>
      <c r="L280" s="132">
        <f t="shared" si="170"/>
        <v>351.41200000000003</v>
      </c>
      <c r="M280" s="25">
        <f t="shared" si="174"/>
        <v>861131.80898653006</v>
      </c>
      <c r="N280" s="25">
        <f t="shared" si="175"/>
        <v>707635.22410810995</v>
      </c>
      <c r="O280" s="25">
        <f t="shared" si="175"/>
        <v>306150.83457945345</v>
      </c>
      <c r="P280" s="25">
        <f t="shared" si="191"/>
        <v>938866.90055653721</v>
      </c>
      <c r="Q280" s="26">
        <f t="shared" si="172"/>
        <v>2813784.7682306306</v>
      </c>
      <c r="R280" s="54">
        <f>'2025'!S282</f>
        <v>0</v>
      </c>
      <c r="S280" s="28"/>
      <c r="T280" s="55"/>
    </row>
    <row r="281" spans="1:20" ht="50.25" customHeight="1">
      <c r="A281" s="16" t="s">
        <v>46</v>
      </c>
      <c r="B281" s="16" t="s">
        <v>288</v>
      </c>
      <c r="C281" s="24" t="s">
        <v>13</v>
      </c>
      <c r="D281" s="137">
        <v>184.18583999999998</v>
      </c>
      <c r="E281" s="133">
        <v>184.18583999999998</v>
      </c>
      <c r="F281" s="133">
        <v>44</v>
      </c>
      <c r="G281" s="174">
        <v>45.760000000000005</v>
      </c>
      <c r="H281" s="133">
        <v>1710.1999999999998</v>
      </c>
      <c r="I281" s="133">
        <v>1405.3230000000001</v>
      </c>
      <c r="J281" s="138">
        <v>590.45600000000002</v>
      </c>
      <c r="K281" s="133">
        <v>1810.732</v>
      </c>
      <c r="L281" s="132">
        <f t="shared" si="170"/>
        <v>5516.7110000000002</v>
      </c>
      <c r="M281" s="25">
        <f t="shared" si="174"/>
        <v>239745.82356799993</v>
      </c>
      <c r="N281" s="25">
        <f t="shared" si="175"/>
        <v>197006.38522631998</v>
      </c>
      <c r="O281" s="25">
        <f t="shared" si="175"/>
        <v>81734.367783039997</v>
      </c>
      <c r="P281" s="25">
        <f t="shared" si="191"/>
        <v>250652.09811487998</v>
      </c>
      <c r="Q281" s="26">
        <f t="shared" si="172"/>
        <v>769138.67469223985</v>
      </c>
      <c r="R281" s="54">
        <f>'2025'!S283</f>
        <v>0</v>
      </c>
      <c r="S281" s="28"/>
      <c r="T281" s="55"/>
    </row>
    <row r="282" spans="1:20" ht="30.75" customHeight="1">
      <c r="A282" s="49" t="s">
        <v>38</v>
      </c>
      <c r="B282" s="49"/>
      <c r="C282" s="49" t="s">
        <v>236</v>
      </c>
      <c r="D282" s="171"/>
      <c r="E282" s="172"/>
      <c r="F282" s="172"/>
      <c r="G282" s="173"/>
      <c r="H282" s="134">
        <f t="shared" ref="H282:I282" si="193">SUM(H283:H286)</f>
        <v>1812.797</v>
      </c>
      <c r="I282" s="131">
        <f t="shared" si="193"/>
        <v>1041.971</v>
      </c>
      <c r="J282" s="139">
        <f t="shared" ref="J282:K282" si="194">SUM(J283:J286)</f>
        <v>233.25499999999997</v>
      </c>
      <c r="K282" s="131">
        <f t="shared" si="194"/>
        <v>1767.3919999999998</v>
      </c>
      <c r="L282" s="132">
        <f t="shared" si="170"/>
        <v>4855.415</v>
      </c>
      <c r="M282" s="53">
        <f>SUM(M283:M287)</f>
        <v>11798419.557165494</v>
      </c>
      <c r="N282" s="53">
        <f t="shared" ref="N282:P282" si="195">SUM(N283:N287)</f>
        <v>6770956.9759861547</v>
      </c>
      <c r="O282" s="53">
        <f t="shared" si="195"/>
        <v>1692641.4935960977</v>
      </c>
      <c r="P282" s="53">
        <f t="shared" si="195"/>
        <v>12891657.781342782</v>
      </c>
      <c r="Q282" s="26">
        <f t="shared" si="172"/>
        <v>33153675.80809053</v>
      </c>
      <c r="R282" s="54">
        <f>'2025'!S284</f>
        <v>3383825.8888725261</v>
      </c>
      <c r="S282" s="28">
        <f>P282/3</f>
        <v>4297219.2604475943</v>
      </c>
      <c r="T282" s="55">
        <f t="shared" si="173"/>
        <v>32240282.436515462</v>
      </c>
    </row>
    <row r="283" spans="1:20" ht="54" customHeight="1">
      <c r="A283" s="16" t="s">
        <v>35</v>
      </c>
      <c r="B283" s="16" t="s">
        <v>40</v>
      </c>
      <c r="C283" s="24" t="s">
        <v>211</v>
      </c>
      <c r="D283" s="133">
        <v>9948.4156399199983</v>
      </c>
      <c r="E283" s="133">
        <v>10997.055437427602</v>
      </c>
      <c r="F283" s="133">
        <v>3138.96</v>
      </c>
      <c r="G283" s="133">
        <v>3305.3248799999997</v>
      </c>
      <c r="H283" s="133">
        <v>1040.067</v>
      </c>
      <c r="I283" s="133">
        <v>583.10500000000002</v>
      </c>
      <c r="J283" s="138">
        <v>122.47799999999999</v>
      </c>
      <c r="K283" s="133">
        <v>991.34799999999996</v>
      </c>
      <c r="L283" s="132">
        <f t="shared" si="170"/>
        <v>2736.998</v>
      </c>
      <c r="M283" s="25">
        <f t="shared" si="174"/>
        <v>7082290.0990446731</v>
      </c>
      <c r="N283" s="25">
        <f t="shared" si="175"/>
        <v>3970627.6309155505</v>
      </c>
      <c r="O283" s="25">
        <f>(E283-G283)*J283</f>
        <v>942067.77521261771</v>
      </c>
      <c r="P283" s="25">
        <f>(E283-G283)*K283</f>
        <v>7625181.7046447378</v>
      </c>
      <c r="Q283" s="26">
        <f t="shared" si="172"/>
        <v>19620167.209817581</v>
      </c>
      <c r="R283" s="54">
        <f>'2025'!S285</f>
        <v>0</v>
      </c>
      <c r="S283" s="28"/>
      <c r="T283" s="55"/>
    </row>
    <row r="284" spans="1:20" ht="45.75" customHeight="1">
      <c r="A284" s="16" t="s">
        <v>35</v>
      </c>
      <c r="B284" s="16" t="s">
        <v>37</v>
      </c>
      <c r="C284" s="24" t="s">
        <v>211</v>
      </c>
      <c r="D284" s="133">
        <v>9231.3656843451517</v>
      </c>
      <c r="E284" s="133">
        <v>10078.269819899768</v>
      </c>
      <c r="F284" s="133">
        <v>3138.96</v>
      </c>
      <c r="G284" s="133">
        <v>3305.3248799999997</v>
      </c>
      <c r="H284" s="133">
        <v>736.63800000000003</v>
      </c>
      <c r="I284" s="133">
        <v>437.80599999999998</v>
      </c>
      <c r="J284" s="138">
        <v>106.58799999999999</v>
      </c>
      <c r="K284" s="133">
        <v>737.91899999999998</v>
      </c>
      <c r="L284" s="132">
        <f t="shared" si="170"/>
        <v>2018.951</v>
      </c>
      <c r="M284" s="25">
        <f t="shared" si="174"/>
        <v>4487897.5385046443</v>
      </c>
      <c r="N284" s="25">
        <f t="shared" si="175"/>
        <v>2667291.7630404136</v>
      </c>
      <c r="O284" s="25">
        <f>(E284-G284)*J284</f>
        <v>721914.65525403642</v>
      </c>
      <c r="P284" s="25">
        <f>(E284-G284)*K284</f>
        <v>4997884.7571058962</v>
      </c>
      <c r="Q284" s="26">
        <f t="shared" si="172"/>
        <v>12874988.71390499</v>
      </c>
      <c r="R284" s="54">
        <f>'2025'!S286</f>
        <v>0</v>
      </c>
      <c r="S284" s="28"/>
      <c r="T284" s="55"/>
    </row>
    <row r="285" spans="1:20" ht="30.75" customHeight="1">
      <c r="A285" s="16" t="s">
        <v>35</v>
      </c>
      <c r="B285" s="16" t="s">
        <v>39</v>
      </c>
      <c r="C285" s="24" t="s">
        <v>211</v>
      </c>
      <c r="D285" s="133">
        <v>7950.8132999999989</v>
      </c>
      <c r="E285" s="133">
        <v>8188.2256459285545</v>
      </c>
      <c r="F285" s="133">
        <v>3138.96</v>
      </c>
      <c r="G285" s="133">
        <v>3305.3248799999997</v>
      </c>
      <c r="H285" s="133">
        <v>8.7780000000000005</v>
      </c>
      <c r="I285" s="133">
        <v>5.1910000000000007</v>
      </c>
      <c r="J285" s="138">
        <v>1.268</v>
      </c>
      <c r="K285" s="133">
        <v>8.7780000000000005</v>
      </c>
      <c r="L285" s="132">
        <f t="shared" si="170"/>
        <v>24.015000000000001</v>
      </c>
      <c r="M285" s="25">
        <f t="shared" si="174"/>
        <v>42238.448267399996</v>
      </c>
      <c r="N285" s="25">
        <f t="shared" si="175"/>
        <v>24978.330480299999</v>
      </c>
      <c r="O285" s="25">
        <f>(E285-G285)*J285</f>
        <v>6191.5181711974074</v>
      </c>
      <c r="P285" s="25">
        <f>(E285-G285)*K285</f>
        <v>42862.102923320854</v>
      </c>
      <c r="Q285" s="26">
        <f t="shared" si="172"/>
        <v>116270.39984221825</v>
      </c>
      <c r="R285" s="54">
        <f>'2025'!S287</f>
        <v>0</v>
      </c>
      <c r="S285" s="28"/>
      <c r="T285" s="55"/>
    </row>
    <row r="286" spans="1:20" ht="45.75" customHeight="1">
      <c r="A286" s="16" t="s">
        <v>35</v>
      </c>
      <c r="B286" s="16" t="s">
        <v>240</v>
      </c>
      <c r="C286" s="24" t="s">
        <v>212</v>
      </c>
      <c r="D286" s="133">
        <v>9948.4156399199983</v>
      </c>
      <c r="E286" s="133">
        <v>10997.055437427602</v>
      </c>
      <c r="F286" s="133">
        <v>3138.96</v>
      </c>
      <c r="G286" s="133">
        <v>3305.3248799999997</v>
      </c>
      <c r="H286" s="133">
        <v>27.314</v>
      </c>
      <c r="I286" s="133">
        <v>15.869</v>
      </c>
      <c r="J286" s="138">
        <v>2.9209999999999998</v>
      </c>
      <c r="K286" s="133">
        <v>29.347000000000001</v>
      </c>
      <c r="L286" s="132">
        <f t="shared" si="170"/>
        <v>75.450999999999993</v>
      </c>
      <c r="M286" s="25">
        <f t="shared" si="174"/>
        <v>185993.47134877482</v>
      </c>
      <c r="N286" s="25">
        <f t="shared" si="175"/>
        <v>108059.25154989045</v>
      </c>
      <c r="O286" s="25">
        <f>(E286-G286)*J286</f>
        <v>22467.544958246024</v>
      </c>
      <c r="P286" s="25">
        <f>(E286-G286)*K286</f>
        <v>225729.21666882784</v>
      </c>
      <c r="Q286" s="26">
        <f t="shared" si="172"/>
        <v>542249.4845257391</v>
      </c>
      <c r="R286" s="54">
        <f>'2025'!S288</f>
        <v>0</v>
      </c>
      <c r="S286" s="28"/>
      <c r="T286" s="55"/>
    </row>
    <row r="287" spans="1:20" ht="45.75" customHeight="1">
      <c r="A287" s="16" t="s">
        <v>35</v>
      </c>
      <c r="B287" s="16" t="s">
        <v>240</v>
      </c>
      <c r="C287" s="24" t="s">
        <v>13</v>
      </c>
      <c r="D287" s="133">
        <v>48.5</v>
      </c>
      <c r="E287" s="133">
        <v>50.440000000000005</v>
      </c>
      <c r="F287" s="133">
        <v>48.5</v>
      </c>
      <c r="G287" s="133">
        <v>50.440000000000005</v>
      </c>
      <c r="H287" s="133">
        <v>413.89600000000002</v>
      </c>
      <c r="I287" s="133">
        <v>240.477</v>
      </c>
      <c r="J287" s="138">
        <v>44.264000000000003</v>
      </c>
      <c r="K287" s="133">
        <v>444.71899999999999</v>
      </c>
      <c r="L287" s="132">
        <f t="shared" si="170"/>
        <v>1143.356</v>
      </c>
      <c r="M287" s="25">
        <f t="shared" si="174"/>
        <v>0</v>
      </c>
      <c r="N287" s="25">
        <f t="shared" si="175"/>
        <v>0</v>
      </c>
      <c r="O287" s="25">
        <f>(E287-G287)*J287</f>
        <v>0</v>
      </c>
      <c r="P287" s="25">
        <f>(E287-G287)*K287</f>
        <v>0</v>
      </c>
      <c r="Q287" s="26">
        <f t="shared" si="172"/>
        <v>0</v>
      </c>
      <c r="R287" s="54">
        <f>'2025'!S289</f>
        <v>0</v>
      </c>
      <c r="S287" s="28"/>
      <c r="T287" s="55"/>
    </row>
    <row r="288" spans="1:20" ht="30.75" customHeight="1">
      <c r="A288" s="49" t="s">
        <v>36</v>
      </c>
      <c r="B288" s="49"/>
      <c r="C288" s="49" t="s">
        <v>236</v>
      </c>
      <c r="D288" s="171"/>
      <c r="E288" s="172"/>
      <c r="F288" s="172"/>
      <c r="G288" s="173"/>
      <c r="H288" s="131">
        <f t="shared" ref="H288:K288" si="196">SUM(H289)</f>
        <v>2828.9549999999999</v>
      </c>
      <c r="I288" s="131">
        <f t="shared" si="196"/>
        <v>1545.4590000000001</v>
      </c>
      <c r="J288" s="139">
        <f t="shared" si="196"/>
        <v>342.97199999999998</v>
      </c>
      <c r="K288" s="131">
        <f t="shared" si="196"/>
        <v>2612.3939999999998</v>
      </c>
      <c r="L288" s="132">
        <f t="shared" si="170"/>
        <v>7329.7799999999988</v>
      </c>
      <c r="M288" s="53">
        <f t="shared" ref="M288:N288" si="197">SUM(M289)</f>
        <v>11846985.702901822</v>
      </c>
      <c r="N288" s="53">
        <f t="shared" si="197"/>
        <v>6472011.9893815722</v>
      </c>
      <c r="O288" s="53">
        <f>SUM(O289)</f>
        <v>1613498.3165171922</v>
      </c>
      <c r="P288" s="53">
        <f>SUM(P289)</f>
        <v>12289905.068284331</v>
      </c>
      <c r="Q288" s="26">
        <f t="shared" si="172"/>
        <v>32222401.077084914</v>
      </c>
      <c r="R288" s="54">
        <f>'2025'!S290</f>
        <v>3163074.2215806502</v>
      </c>
      <c r="S288" s="28">
        <f>P288/3</f>
        <v>4096635.0227614436</v>
      </c>
      <c r="T288" s="55">
        <f t="shared" si="173"/>
        <v>31288840.275904119</v>
      </c>
    </row>
    <row r="289" spans="1:20" ht="30.75" customHeight="1">
      <c r="A289" s="16" t="s">
        <v>35</v>
      </c>
      <c r="B289" s="16" t="s">
        <v>34</v>
      </c>
      <c r="C289" s="24" t="s">
        <v>211</v>
      </c>
      <c r="D289" s="137">
        <v>7326.720393114002</v>
      </c>
      <c r="E289" s="133">
        <v>8009.785642153156</v>
      </c>
      <c r="F289" s="133">
        <v>3138.96</v>
      </c>
      <c r="G289" s="174">
        <v>3305.3248799999997</v>
      </c>
      <c r="H289" s="133">
        <v>2828.9549999999999</v>
      </c>
      <c r="I289" s="133">
        <v>1545.4590000000001</v>
      </c>
      <c r="J289" s="138">
        <v>342.97199999999998</v>
      </c>
      <c r="K289" s="133">
        <v>2612.3939999999998</v>
      </c>
      <c r="L289" s="132">
        <f t="shared" si="170"/>
        <v>7329.7799999999988</v>
      </c>
      <c r="M289" s="25">
        <f t="shared" si="174"/>
        <v>11846985.702901822</v>
      </c>
      <c r="N289" s="25">
        <f t="shared" si="175"/>
        <v>6472011.9893815722</v>
      </c>
      <c r="O289" s="25">
        <f>(E289-G289)*J289</f>
        <v>1613498.3165171922</v>
      </c>
      <c r="P289" s="25">
        <f>(E289-G289)*K289</f>
        <v>12289905.068284331</v>
      </c>
      <c r="Q289" s="26">
        <f t="shared" si="172"/>
        <v>32222401.077084914</v>
      </c>
      <c r="R289" s="54">
        <f>'2025'!S291</f>
        <v>0</v>
      </c>
      <c r="S289" s="28"/>
      <c r="T289" s="55"/>
    </row>
    <row r="290" spans="1:20" ht="30.75" customHeight="1">
      <c r="A290" s="49" t="s">
        <v>33</v>
      </c>
      <c r="B290" s="49"/>
      <c r="C290" s="49" t="s">
        <v>236</v>
      </c>
      <c r="D290" s="171"/>
      <c r="E290" s="172"/>
      <c r="F290" s="172"/>
      <c r="G290" s="173"/>
      <c r="H290" s="131">
        <f t="shared" ref="H290:K290" si="198">SUM(H291)</f>
        <v>2885.0219999999999</v>
      </c>
      <c r="I290" s="131">
        <f t="shared" si="198"/>
        <v>1923.348</v>
      </c>
      <c r="J290" s="139">
        <f t="shared" si="198"/>
        <v>961.67399999999998</v>
      </c>
      <c r="K290" s="131">
        <f t="shared" si="198"/>
        <v>2885.0219999999999</v>
      </c>
      <c r="L290" s="132">
        <f t="shared" si="170"/>
        <v>8655.0659999999989</v>
      </c>
      <c r="M290" s="53">
        <f t="shared" ref="M290:P290" si="199">SUM(M291)</f>
        <v>13570732.551958647</v>
      </c>
      <c r="N290" s="53">
        <f t="shared" si="199"/>
        <v>9047155.0346390978</v>
      </c>
      <c r="O290" s="53">
        <f t="shared" si="199"/>
        <v>5050377.7135054348</v>
      </c>
      <c r="P290" s="53">
        <f t="shared" si="199"/>
        <v>15151133.140516305</v>
      </c>
      <c r="Q290" s="26">
        <f t="shared" si="172"/>
        <v>42819398.440619484</v>
      </c>
      <c r="R290" s="54">
        <f>'2025'!S292</f>
        <v>3935495.417580755</v>
      </c>
      <c r="S290" s="28">
        <f>P290/3</f>
        <v>5050377.7135054348</v>
      </c>
      <c r="T290" s="55">
        <f t="shared" si="173"/>
        <v>41704516.144694805</v>
      </c>
    </row>
    <row r="291" spans="1:20" ht="30.75" customHeight="1">
      <c r="A291" s="16" t="s">
        <v>31</v>
      </c>
      <c r="B291" s="16" t="s">
        <v>295</v>
      </c>
      <c r="C291" s="24" t="s">
        <v>211</v>
      </c>
      <c r="D291" s="137">
        <v>7020.0295622503563</v>
      </c>
      <c r="E291" s="133">
        <v>7660.471429102332</v>
      </c>
      <c r="F291" s="133">
        <v>2316.172</v>
      </c>
      <c r="G291" s="174">
        <v>2408.8188800000003</v>
      </c>
      <c r="H291" s="133">
        <v>2885.0219999999999</v>
      </c>
      <c r="I291" s="133">
        <v>1923.348</v>
      </c>
      <c r="J291" s="138">
        <v>961.67399999999998</v>
      </c>
      <c r="K291" s="133">
        <v>2885.0219999999999</v>
      </c>
      <c r="L291" s="132">
        <f t="shared" si="170"/>
        <v>8655.0659999999989</v>
      </c>
      <c r="M291" s="25">
        <f t="shared" si="174"/>
        <v>13570732.551958647</v>
      </c>
      <c r="N291" s="25">
        <f t="shared" si="175"/>
        <v>9047155.0346390978</v>
      </c>
      <c r="O291" s="25">
        <f>(E291-G291)*J291</f>
        <v>5050377.7135054348</v>
      </c>
      <c r="P291" s="25">
        <f>(E291-G291)*K291</f>
        <v>15151133.140516305</v>
      </c>
      <c r="Q291" s="26">
        <f t="shared" si="172"/>
        <v>42819398.440619484</v>
      </c>
      <c r="R291" s="54">
        <f>'2025'!S293</f>
        <v>0</v>
      </c>
      <c r="S291" s="28"/>
      <c r="T291" s="55"/>
    </row>
    <row r="292" spans="1:20" ht="30.75" customHeight="1">
      <c r="A292" s="49" t="s">
        <v>32</v>
      </c>
      <c r="B292" s="49"/>
      <c r="C292" s="49" t="s">
        <v>236</v>
      </c>
      <c r="D292" s="171"/>
      <c r="E292" s="172"/>
      <c r="F292" s="172"/>
      <c r="G292" s="173"/>
      <c r="H292" s="131">
        <f t="shared" ref="H292:K292" si="200">SUM(H293)</f>
        <v>2977.3150000000001</v>
      </c>
      <c r="I292" s="131">
        <f t="shared" si="200"/>
        <v>1519.6869999999999</v>
      </c>
      <c r="J292" s="139">
        <f t="shared" si="200"/>
        <v>317.13900000000001</v>
      </c>
      <c r="K292" s="131">
        <f t="shared" si="200"/>
        <v>2443.2179999999998</v>
      </c>
      <c r="L292" s="132">
        <f t="shared" si="170"/>
        <v>7257.3590000000004</v>
      </c>
      <c r="M292" s="53">
        <f t="shared" ref="M292:N292" si="201">SUM(M293)</f>
        <v>12616243.428142196</v>
      </c>
      <c r="N292" s="53">
        <f t="shared" si="201"/>
        <v>6439607.8770916499</v>
      </c>
      <c r="O292" s="53">
        <f>SUM(O293)</f>
        <v>1314480.8450607467</v>
      </c>
      <c r="P292" s="53">
        <f>SUM(P293)</f>
        <v>10126673.986194151</v>
      </c>
      <c r="Q292" s="26">
        <f t="shared" si="172"/>
        <v>30497006.136488743</v>
      </c>
      <c r="R292" s="54">
        <f>'2025'!S294</f>
        <v>2847478.2262159511</v>
      </c>
      <c r="S292" s="28">
        <f>P292/3</f>
        <v>3375557.9953980502</v>
      </c>
      <c r="T292" s="55">
        <f t="shared" si="173"/>
        <v>29968926.367306642</v>
      </c>
    </row>
    <row r="293" spans="1:20" ht="30.75" customHeight="1">
      <c r="A293" s="16" t="s">
        <v>31</v>
      </c>
      <c r="B293" s="16" t="s">
        <v>233</v>
      </c>
      <c r="C293" s="24" t="s">
        <v>211</v>
      </c>
      <c r="D293" s="137">
        <v>6553.6287112120126</v>
      </c>
      <c r="E293" s="133">
        <v>6553.6287112120126</v>
      </c>
      <c r="F293" s="133">
        <v>2316.172</v>
      </c>
      <c r="G293" s="174">
        <v>2408.8188800000003</v>
      </c>
      <c r="H293" s="133">
        <v>2977.3150000000001</v>
      </c>
      <c r="I293" s="133">
        <v>1519.6869999999999</v>
      </c>
      <c r="J293" s="138">
        <v>317.13900000000001</v>
      </c>
      <c r="K293" s="133">
        <v>2443.2179999999998</v>
      </c>
      <c r="L293" s="132">
        <f t="shared" si="170"/>
        <v>7257.3590000000004</v>
      </c>
      <c r="M293" s="25">
        <f t="shared" si="174"/>
        <v>12616243.428142196</v>
      </c>
      <c r="N293" s="25">
        <f t="shared" si="175"/>
        <v>6439607.8770916499</v>
      </c>
      <c r="O293" s="25">
        <f>(E293-G293)*J293</f>
        <v>1314480.8450607467</v>
      </c>
      <c r="P293" s="25">
        <f>(E293-G293)*K293</f>
        <v>10126673.986194151</v>
      </c>
      <c r="Q293" s="26">
        <f t="shared" si="172"/>
        <v>30497006.136488743</v>
      </c>
      <c r="R293" s="54">
        <f>'2025'!S295</f>
        <v>0</v>
      </c>
      <c r="S293" s="28"/>
      <c r="T293" s="55"/>
    </row>
    <row r="294" spans="1:20" ht="30.75" customHeight="1">
      <c r="A294" s="49" t="s">
        <v>30</v>
      </c>
      <c r="B294" s="49"/>
      <c r="C294" s="49" t="s">
        <v>236</v>
      </c>
      <c r="D294" s="171"/>
      <c r="E294" s="172"/>
      <c r="F294" s="172"/>
      <c r="G294" s="173"/>
      <c r="H294" s="134">
        <f t="shared" ref="H294:I294" si="202">SUM(H295:H299)</f>
        <v>4943.7910000000002</v>
      </c>
      <c r="I294" s="131">
        <f t="shared" si="202"/>
        <v>2908.8069999999998</v>
      </c>
      <c r="J294" s="139">
        <f t="shared" ref="J294:K294" si="203">SUM(J295:J299)</f>
        <v>873.58500000000004</v>
      </c>
      <c r="K294" s="131">
        <f t="shared" si="203"/>
        <v>4392.08</v>
      </c>
      <c r="L294" s="132">
        <f t="shared" si="170"/>
        <v>13118.263000000001</v>
      </c>
      <c r="M294" s="53">
        <f t="shared" ref="M294:P294" si="204">SUM(M295:M299)</f>
        <v>31598622.717938405</v>
      </c>
      <c r="N294" s="53">
        <f t="shared" si="204"/>
        <v>18522799.404490817</v>
      </c>
      <c r="O294" s="53">
        <f t="shared" si="204"/>
        <v>5731477.1793590616</v>
      </c>
      <c r="P294" s="53">
        <f t="shared" si="204"/>
        <v>30007955.707753412</v>
      </c>
      <c r="Q294" s="26">
        <f t="shared" si="172"/>
        <v>85860855.00954169</v>
      </c>
      <c r="R294" s="54">
        <f>'2025'!S296</f>
        <v>8204789.3114022678</v>
      </c>
      <c r="S294" s="28">
        <f>P294/3</f>
        <v>10002651.902584471</v>
      </c>
      <c r="T294" s="55">
        <f t="shared" si="173"/>
        <v>84062992.418359488</v>
      </c>
    </row>
    <row r="295" spans="1:20" ht="30.75" customHeight="1">
      <c r="A295" s="16" t="s">
        <v>232</v>
      </c>
      <c r="B295" s="16" t="s">
        <v>227</v>
      </c>
      <c r="C295" s="24" t="s">
        <v>211</v>
      </c>
      <c r="D295" s="137">
        <v>6233.7318298994633</v>
      </c>
      <c r="E295" s="133">
        <v>6233.7318298994624</v>
      </c>
      <c r="F295" s="133">
        <v>2316.172</v>
      </c>
      <c r="G295" s="174">
        <v>2438.9291159999998</v>
      </c>
      <c r="H295" s="140">
        <v>984.39400000000001</v>
      </c>
      <c r="I295" s="133">
        <v>567.346</v>
      </c>
      <c r="J295" s="138">
        <v>178.15</v>
      </c>
      <c r="K295" s="133">
        <v>877.16200000000003</v>
      </c>
      <c r="L295" s="132">
        <f t="shared" si="170"/>
        <v>2607.0520000000001</v>
      </c>
      <c r="M295" s="25">
        <f t="shared" si="174"/>
        <v>3856422.3911940521</v>
      </c>
      <c r="N295" s="25">
        <f t="shared" si="175"/>
        <v>2222611.8992541409</v>
      </c>
      <c r="O295" s="25">
        <f>(E295-G295)*J295</f>
        <v>676044.10348118923</v>
      </c>
      <c r="P295" s="25">
        <f>(E295-G295)*K295</f>
        <v>3328656.7381294807</v>
      </c>
      <c r="Q295" s="26">
        <f t="shared" si="172"/>
        <v>10083735.132058863</v>
      </c>
      <c r="R295" s="54">
        <f>'2025'!S297</f>
        <v>0</v>
      </c>
      <c r="S295" s="28"/>
      <c r="T295" s="55"/>
    </row>
    <row r="296" spans="1:20" ht="30.75" customHeight="1">
      <c r="A296" s="16" t="s">
        <v>232</v>
      </c>
      <c r="B296" s="16" t="s">
        <v>228</v>
      </c>
      <c r="C296" s="24" t="s">
        <v>211</v>
      </c>
      <c r="D296" s="137">
        <v>6473.1584400405209</v>
      </c>
      <c r="E296" s="133">
        <v>6473.15844004052</v>
      </c>
      <c r="F296" s="133">
        <v>2316.172</v>
      </c>
      <c r="G296" s="174">
        <v>2438.9291159999998</v>
      </c>
      <c r="H296" s="140">
        <v>522.20100000000002</v>
      </c>
      <c r="I296" s="133">
        <v>282.56600000000003</v>
      </c>
      <c r="J296" s="138">
        <v>44.16</v>
      </c>
      <c r="K296" s="133">
        <v>408.76499999999999</v>
      </c>
      <c r="L296" s="132">
        <f t="shared" si="170"/>
        <v>1257.692</v>
      </c>
      <c r="M296" s="25">
        <f t="shared" si="174"/>
        <v>2170782.4759756001</v>
      </c>
      <c r="N296" s="25">
        <f t="shared" si="175"/>
        <v>1174623.0304164898</v>
      </c>
      <c r="O296" s="25">
        <f>(E296-G296)*J296</f>
        <v>178151.56694962937</v>
      </c>
      <c r="P296" s="25">
        <f>(E296-G296)*K296</f>
        <v>1649051.7496414231</v>
      </c>
      <c r="Q296" s="26">
        <f t="shared" si="172"/>
        <v>5172608.822983142</v>
      </c>
      <c r="R296" s="54">
        <f>'2025'!S298</f>
        <v>0</v>
      </c>
      <c r="S296" s="28"/>
      <c r="T296" s="55"/>
    </row>
    <row r="297" spans="1:20" ht="30.75" customHeight="1">
      <c r="A297" s="16" t="s">
        <v>232</v>
      </c>
      <c r="B297" s="16" t="s">
        <v>229</v>
      </c>
      <c r="C297" s="24" t="s">
        <v>211</v>
      </c>
      <c r="D297" s="137">
        <v>6473.1584400405209</v>
      </c>
      <c r="E297" s="133">
        <v>6473.15844004052</v>
      </c>
      <c r="F297" s="133">
        <v>2316.172</v>
      </c>
      <c r="G297" s="174">
        <v>2438.9291159999998</v>
      </c>
      <c r="H297" s="140">
        <v>425.673</v>
      </c>
      <c r="I297" s="133">
        <v>283.78199999999998</v>
      </c>
      <c r="J297" s="138">
        <v>141.892</v>
      </c>
      <c r="K297" s="133">
        <v>425.67200000000003</v>
      </c>
      <c r="L297" s="132">
        <f t="shared" si="170"/>
        <v>1277.019</v>
      </c>
      <c r="M297" s="25">
        <f t="shared" si="174"/>
        <v>1769516.8888913684</v>
      </c>
      <c r="N297" s="25">
        <f t="shared" si="175"/>
        <v>1179677.9259275789</v>
      </c>
      <c r="O297" s="25">
        <f>(E297-G297)*J297</f>
        <v>572424.86724675749</v>
      </c>
      <c r="P297" s="25">
        <f>(E297-G297)*K297</f>
        <v>1717258.4648229764</v>
      </c>
      <c r="Q297" s="26">
        <f t="shared" si="172"/>
        <v>5238878.1468886808</v>
      </c>
      <c r="R297" s="54">
        <f>'2025'!S299</f>
        <v>0</v>
      </c>
      <c r="S297" s="28"/>
      <c r="T297" s="55"/>
    </row>
    <row r="298" spans="1:20" ht="30.75" customHeight="1">
      <c r="A298" s="16" t="s">
        <v>232</v>
      </c>
      <c r="B298" s="16" t="s">
        <v>230</v>
      </c>
      <c r="C298" s="24" t="s">
        <v>211</v>
      </c>
      <c r="D298" s="137">
        <v>9854.9384058398173</v>
      </c>
      <c r="E298" s="133">
        <v>10816.20263791624</v>
      </c>
      <c r="F298" s="133">
        <v>2316.172</v>
      </c>
      <c r="G298" s="174">
        <v>2438.9291159999998</v>
      </c>
      <c r="H298" s="140">
        <v>2907.527</v>
      </c>
      <c r="I298" s="133">
        <v>1721.7559999999999</v>
      </c>
      <c r="J298" s="138">
        <v>505.709</v>
      </c>
      <c r="K298" s="133">
        <v>2596.692</v>
      </c>
      <c r="L298" s="132">
        <f t="shared" si="170"/>
        <v>7731.6839999999993</v>
      </c>
      <c r="M298" s="25">
        <f t="shared" si="174"/>
        <v>21919166.871672224</v>
      </c>
      <c r="N298" s="25">
        <f t="shared" si="175"/>
        <v>12979916.291853139</v>
      </c>
      <c r="O298" s="25">
        <f>(E298-G298)*J298</f>
        <v>4236462.6154947402</v>
      </c>
      <c r="P298" s="25">
        <f>(E298-G298)*K298</f>
        <v>21753199.136171725</v>
      </c>
      <c r="Q298" s="26">
        <f t="shared" si="172"/>
        <v>60888744.915191829</v>
      </c>
      <c r="R298" s="54">
        <f>'2025'!S300</f>
        <v>0</v>
      </c>
      <c r="S298" s="28"/>
      <c r="T298" s="55"/>
    </row>
    <row r="299" spans="1:20" ht="30.75" customHeight="1">
      <c r="A299" s="16" t="s">
        <v>232</v>
      </c>
      <c r="B299" s="16" t="s">
        <v>231</v>
      </c>
      <c r="C299" s="24" t="s">
        <v>211</v>
      </c>
      <c r="D299" s="137">
        <v>20003.90871</v>
      </c>
      <c r="E299" s="133">
        <v>20616.384863022668</v>
      </c>
      <c r="F299" s="133">
        <v>1900</v>
      </c>
      <c r="G299" s="174">
        <v>2000.6999999999998</v>
      </c>
      <c r="H299" s="140">
        <v>103.996</v>
      </c>
      <c r="I299" s="133">
        <v>53.356999999999999</v>
      </c>
      <c r="J299" s="138">
        <v>3.6739999999999999</v>
      </c>
      <c r="K299" s="133">
        <v>83.789000000000001</v>
      </c>
      <c r="L299" s="132">
        <f t="shared" si="170"/>
        <v>244.81600000000003</v>
      </c>
      <c r="M299" s="25">
        <f t="shared" si="174"/>
        <v>1882734.09020516</v>
      </c>
      <c r="N299" s="25">
        <f t="shared" si="175"/>
        <v>965970.25703947002</v>
      </c>
      <c r="O299" s="25">
        <f>(E299-G299)*J299</f>
        <v>68394.026186745279</v>
      </c>
      <c r="P299" s="25">
        <f>(E299-G299)*K299</f>
        <v>1559789.6189878064</v>
      </c>
      <c r="Q299" s="26">
        <f t="shared" si="172"/>
        <v>4476887.9924191814</v>
      </c>
      <c r="R299" s="54">
        <f>'2025'!S301</f>
        <v>0</v>
      </c>
      <c r="S299" s="28"/>
      <c r="T299" s="55"/>
    </row>
    <row r="300" spans="1:20" ht="30.75" customHeight="1">
      <c r="A300" s="49" t="s">
        <v>29</v>
      </c>
      <c r="B300" s="49"/>
      <c r="C300" s="49" t="s">
        <v>236</v>
      </c>
      <c r="D300" s="171"/>
      <c r="E300" s="172"/>
      <c r="F300" s="172"/>
      <c r="G300" s="173"/>
      <c r="H300" s="134">
        <f t="shared" ref="H300:I300" si="205">SUM(H301:H302)</f>
        <v>29404.949000000001</v>
      </c>
      <c r="I300" s="131">
        <f t="shared" si="205"/>
        <v>13352.257000000001</v>
      </c>
      <c r="J300" s="139">
        <f t="shared" ref="J300:K300" si="206">SUM(J301:J302)</f>
        <v>4192.9050000000007</v>
      </c>
      <c r="K300" s="131">
        <f t="shared" si="206"/>
        <v>25556.999</v>
      </c>
      <c r="L300" s="132">
        <f t="shared" si="170"/>
        <v>72507.11</v>
      </c>
      <c r="M300" s="53">
        <f t="shared" ref="M300:P300" si="207">SUM(M301:M303)</f>
        <v>168594806.67407832</v>
      </c>
      <c r="N300" s="53">
        <f t="shared" si="207"/>
        <v>76641664.755978882</v>
      </c>
      <c r="O300" s="53">
        <f t="shared" si="207"/>
        <v>27017964.19308662</v>
      </c>
      <c r="P300" s="53">
        <f t="shared" si="207"/>
        <v>163711641.09617373</v>
      </c>
      <c r="Q300" s="26">
        <f t="shared" si="172"/>
        <v>435966076.71931756</v>
      </c>
      <c r="R300" s="54">
        <f>'2025'!S302</f>
        <v>43751583.501897328</v>
      </c>
      <c r="S300" s="28">
        <f>P300/3</f>
        <v>54570547.032057911</v>
      </c>
      <c r="T300" s="55">
        <f t="shared" si="173"/>
        <v>425147113.18915701</v>
      </c>
    </row>
    <row r="301" spans="1:20" ht="114" customHeight="1">
      <c r="A301" s="16" t="s">
        <v>79</v>
      </c>
      <c r="B301" s="16" t="s">
        <v>269</v>
      </c>
      <c r="C301" s="24" t="s">
        <v>211</v>
      </c>
      <c r="D301" s="137">
        <v>7573.3845188031837</v>
      </c>
      <c r="E301" s="133">
        <v>8322.2903699584494</v>
      </c>
      <c r="F301" s="133">
        <v>1850</v>
      </c>
      <c r="G301" s="174">
        <v>1924</v>
      </c>
      <c r="H301" s="140">
        <v>27105.085999999999</v>
      </c>
      <c r="I301" s="133">
        <v>11672.612000000001</v>
      </c>
      <c r="J301" s="138">
        <v>3052.0140000000001</v>
      </c>
      <c r="K301" s="133">
        <v>24416.108</v>
      </c>
      <c r="L301" s="132">
        <f t="shared" si="170"/>
        <v>66245.820000000007</v>
      </c>
      <c r="M301" s="25">
        <f t="shared" si="174"/>
        <v>155132829.59322891</v>
      </c>
      <c r="N301" s="25">
        <f t="shared" si="175"/>
        <v>66806846.814796276</v>
      </c>
      <c r="O301" s="25">
        <f>(E301-G301)*J301</f>
        <v>19527671.785178367</v>
      </c>
      <c r="P301" s="25">
        <f>(E301-G301)*K301</f>
        <v>156221348.68826547</v>
      </c>
      <c r="Q301" s="26">
        <f t="shared" si="172"/>
        <v>397688696.88146901</v>
      </c>
      <c r="R301" s="54">
        <f>'2025'!S303</f>
        <v>0</v>
      </c>
      <c r="S301" s="28"/>
      <c r="T301" s="55"/>
    </row>
    <row r="302" spans="1:20" ht="30.75" customHeight="1">
      <c r="A302" s="16" t="s">
        <v>79</v>
      </c>
      <c r="B302" s="16" t="s">
        <v>270</v>
      </c>
      <c r="C302" s="24" t="s">
        <v>212</v>
      </c>
      <c r="D302" s="137">
        <v>7573.3845188031837</v>
      </c>
      <c r="E302" s="133">
        <v>8322.2903699584494</v>
      </c>
      <c r="F302" s="133">
        <v>1850</v>
      </c>
      <c r="G302" s="174">
        <v>1924</v>
      </c>
      <c r="H302" s="133">
        <v>2299.8629999999998</v>
      </c>
      <c r="I302" s="133">
        <v>1679.645</v>
      </c>
      <c r="J302" s="138">
        <v>1140.8910000000001</v>
      </c>
      <c r="K302" s="133">
        <v>1140.8910000000001</v>
      </c>
      <c r="L302" s="132">
        <f t="shared" si="170"/>
        <v>6261.2899999999991</v>
      </c>
      <c r="M302" s="25">
        <f t="shared" si="174"/>
        <v>13163000.289568245</v>
      </c>
      <c r="N302" s="25">
        <f t="shared" si="175"/>
        <v>9613254.1900851727</v>
      </c>
      <c r="O302" s="25">
        <f>(E302-G302)*J302</f>
        <v>7299751.8984722663</v>
      </c>
      <c r="P302" s="25">
        <f>(E302-G302)*K302</f>
        <v>7299751.8984722663</v>
      </c>
      <c r="Q302" s="26">
        <f t="shared" si="172"/>
        <v>37375758.276597947</v>
      </c>
      <c r="R302" s="54">
        <f>'2025'!S304</f>
        <v>0</v>
      </c>
      <c r="S302" s="28"/>
      <c r="T302" s="55"/>
    </row>
    <row r="303" spans="1:20" ht="30.75" customHeight="1">
      <c r="A303" s="16" t="s">
        <v>79</v>
      </c>
      <c r="B303" s="16" t="s">
        <v>271</v>
      </c>
      <c r="C303" s="24" t="s">
        <v>13</v>
      </c>
      <c r="D303" s="137">
        <v>110.21338999999999</v>
      </c>
      <c r="E303" s="133">
        <v>112.8493356</v>
      </c>
      <c r="F303" s="133">
        <v>60.589359999999992</v>
      </c>
      <c r="G303" s="174">
        <v>63.012934399999992</v>
      </c>
      <c r="H303" s="133">
        <v>6024.8389999999999</v>
      </c>
      <c r="I303" s="133">
        <v>4464.848</v>
      </c>
      <c r="J303" s="138">
        <v>3823.32</v>
      </c>
      <c r="K303" s="133">
        <v>3823.32</v>
      </c>
      <c r="L303" s="132">
        <f t="shared" si="170"/>
        <v>18136.327000000001</v>
      </c>
      <c r="M303" s="25">
        <f t="shared" si="174"/>
        <v>298976.79128116998</v>
      </c>
      <c r="N303" s="25">
        <f t="shared" si="175"/>
        <v>221563.75109743999</v>
      </c>
      <c r="O303" s="25">
        <f>(E303-G303)*J303</f>
        <v>190540.50943598404</v>
      </c>
      <c r="P303" s="25">
        <f>(E303-G303)*K303</f>
        <v>190540.50943598404</v>
      </c>
      <c r="Q303" s="26">
        <f t="shared" si="172"/>
        <v>901621.56125057815</v>
      </c>
      <c r="R303" s="54">
        <f>'2025'!S305</f>
        <v>0</v>
      </c>
      <c r="S303" s="28"/>
      <c r="T303" s="55"/>
    </row>
    <row r="304" spans="1:20" ht="30.75" customHeight="1">
      <c r="A304" s="49" t="s">
        <v>28</v>
      </c>
      <c r="B304" s="49"/>
      <c r="C304" s="49" t="s">
        <v>236</v>
      </c>
      <c r="D304" s="171"/>
      <c r="E304" s="172"/>
      <c r="F304" s="172"/>
      <c r="G304" s="173"/>
      <c r="H304" s="131">
        <f t="shared" ref="H304:K304" si="208">SUM(H305)</f>
        <v>44.133000000000003</v>
      </c>
      <c r="I304" s="131">
        <f t="shared" si="208"/>
        <v>21.829000000000001</v>
      </c>
      <c r="J304" s="139">
        <f t="shared" si="208"/>
        <v>7.3559999999999999</v>
      </c>
      <c r="K304" s="131">
        <f t="shared" si="208"/>
        <v>44.133000000000003</v>
      </c>
      <c r="L304" s="132">
        <f t="shared" si="170"/>
        <v>117.45099999999999</v>
      </c>
      <c r="M304" s="53">
        <f t="shared" ref="M304:P304" si="209">SUM(M305)</f>
        <v>189212.27761696148</v>
      </c>
      <c r="N304" s="53">
        <f t="shared" si="209"/>
        <v>93587.900394277574</v>
      </c>
      <c r="O304" s="53">
        <f t="shared" si="209"/>
        <v>34993.233836598985</v>
      </c>
      <c r="P304" s="53">
        <f t="shared" si="209"/>
        <v>209945.13171705045</v>
      </c>
      <c r="Q304" s="26">
        <f t="shared" si="172"/>
        <v>527738.54356488842</v>
      </c>
      <c r="R304" s="54">
        <f>'2025'!S306</f>
        <v>54854.002784344106</v>
      </c>
      <c r="S304" s="28">
        <f>P304/3</f>
        <v>69981.710572350145</v>
      </c>
      <c r="T304" s="55">
        <f t="shared" si="173"/>
        <v>512610.83577688242</v>
      </c>
    </row>
    <row r="305" spans="1:20" ht="30.75" customHeight="1">
      <c r="A305" s="16" t="s">
        <v>27</v>
      </c>
      <c r="B305" s="16" t="s">
        <v>26</v>
      </c>
      <c r="C305" s="24" t="s">
        <v>211</v>
      </c>
      <c r="D305" s="137">
        <v>6536.515268750175</v>
      </c>
      <c r="E305" s="133">
        <v>7125.5038462147668</v>
      </c>
      <c r="F305" s="133">
        <v>2249.1956300000002</v>
      </c>
      <c r="G305" s="174">
        <v>2368.40299839</v>
      </c>
      <c r="H305" s="133">
        <v>44.133000000000003</v>
      </c>
      <c r="I305" s="133">
        <v>21.829000000000001</v>
      </c>
      <c r="J305" s="138">
        <v>7.3559999999999999</v>
      </c>
      <c r="K305" s="133">
        <v>44.133000000000003</v>
      </c>
      <c r="L305" s="132">
        <f t="shared" ref="L305:L315" si="210">SUM(H305:K305)</f>
        <v>117.45099999999999</v>
      </c>
      <c r="M305" s="25">
        <f t="shared" si="174"/>
        <v>189212.27761696148</v>
      </c>
      <c r="N305" s="25">
        <f t="shared" si="175"/>
        <v>93587.900394277574</v>
      </c>
      <c r="O305" s="25">
        <f>(E305-G305)*J305</f>
        <v>34993.233836598985</v>
      </c>
      <c r="P305" s="25">
        <f>(E305-G305)*K305</f>
        <v>209945.13171705045</v>
      </c>
      <c r="Q305" s="26">
        <f t="shared" ref="Q305:Q314" si="211">SUM(M305:P305)</f>
        <v>527738.54356488842</v>
      </c>
      <c r="R305" s="54">
        <f>'2025'!S307</f>
        <v>0</v>
      </c>
      <c r="S305" s="28"/>
      <c r="T305" s="55"/>
    </row>
    <row r="306" spans="1:20" ht="30.75" customHeight="1">
      <c r="A306" s="49" t="s">
        <v>23</v>
      </c>
      <c r="B306" s="49"/>
      <c r="C306" s="49" t="s">
        <v>236</v>
      </c>
      <c r="D306" s="171"/>
      <c r="E306" s="172"/>
      <c r="F306" s="172"/>
      <c r="G306" s="173"/>
      <c r="H306" s="134">
        <f t="shared" ref="H306:K306" si="212">SUM(H307:H312)</f>
        <v>1205821.253</v>
      </c>
      <c r="I306" s="131">
        <f t="shared" si="212"/>
        <v>702362.87899999984</v>
      </c>
      <c r="J306" s="139">
        <f t="shared" si="212"/>
        <v>245457</v>
      </c>
      <c r="K306" s="131">
        <f t="shared" si="212"/>
        <v>948999</v>
      </c>
      <c r="L306" s="132">
        <f t="shared" si="210"/>
        <v>3102640.1319999998</v>
      </c>
      <c r="M306" s="53">
        <f t="shared" ref="M306:P306" si="213">SUM(M307:M312)</f>
        <v>535066385.21630919</v>
      </c>
      <c r="N306" s="53">
        <f t="shared" si="213"/>
        <v>305517723.05943</v>
      </c>
      <c r="O306" s="53">
        <f t="shared" si="213"/>
        <v>128541211.22004655</v>
      </c>
      <c r="P306" s="53">
        <f t="shared" si="213"/>
        <v>495407273.93640602</v>
      </c>
      <c r="Q306" s="26">
        <f t="shared" si="211"/>
        <v>1464532593.4321918</v>
      </c>
      <c r="R306" s="54">
        <f>'2025'!S308</f>
        <v>71094859.196778417</v>
      </c>
      <c r="S306" s="28">
        <f>P306/3</f>
        <v>165135757.978802</v>
      </c>
      <c r="T306" s="55">
        <f t="shared" ref="T306:T315" si="214">Q306+R306-S306</f>
        <v>1370491694.6501682</v>
      </c>
    </row>
    <row r="307" spans="1:20" ht="30.75" customHeight="1">
      <c r="A307" s="16" t="s">
        <v>25</v>
      </c>
      <c r="B307" s="16" t="s">
        <v>17</v>
      </c>
      <c r="C307" s="24" t="s">
        <v>211</v>
      </c>
      <c r="D307" s="137">
        <v>2867.96</v>
      </c>
      <c r="E307" s="133">
        <v>3150.8475438289156</v>
      </c>
      <c r="F307" s="133">
        <v>2335.7905000000001</v>
      </c>
      <c r="G307" s="174">
        <v>2429.2221200000004</v>
      </c>
      <c r="H307" s="140">
        <v>644785.92200000002</v>
      </c>
      <c r="I307" s="133">
        <v>318946.96499999991</v>
      </c>
      <c r="J307" s="138">
        <v>72936</v>
      </c>
      <c r="K307" s="133">
        <v>463116</v>
      </c>
      <c r="L307" s="132">
        <f t="shared" si="210"/>
        <v>1499784.8869999999</v>
      </c>
      <c r="M307" s="25">
        <f t="shared" ref="M307:M316" si="215">(D307-F307)*H307</f>
        <v>343135401.71777898</v>
      </c>
      <c r="N307" s="25">
        <f t="shared" ref="N307:O316" si="216">(D307-F307)*I307</f>
        <v>169733846.89056745</v>
      </c>
      <c r="O307" s="25">
        <f t="shared" si="216"/>
        <v>52632471.912385762</v>
      </c>
      <c r="P307" s="25">
        <f t="shared" ref="P307:P312" si="217">(E307-G307)*K307</f>
        <v>334196279.7819519</v>
      </c>
      <c r="Q307" s="26">
        <f t="shared" si="211"/>
        <v>899698000.30268407</v>
      </c>
      <c r="R307" s="54">
        <f>'2025'!S309</f>
        <v>0</v>
      </c>
      <c r="S307" s="28"/>
      <c r="T307" s="55"/>
    </row>
    <row r="308" spans="1:20" ht="30.75" customHeight="1">
      <c r="A308" s="16" t="s">
        <v>25</v>
      </c>
      <c r="B308" s="16" t="s">
        <v>17</v>
      </c>
      <c r="C308" s="24" t="s">
        <v>212</v>
      </c>
      <c r="D308" s="137">
        <v>2867.96</v>
      </c>
      <c r="E308" s="133">
        <v>3150.8475438289156</v>
      </c>
      <c r="F308" s="133">
        <v>2335.7905000000001</v>
      </c>
      <c r="G308" s="174">
        <v>2429.2221200000004</v>
      </c>
      <c r="H308" s="133">
        <v>100686.671</v>
      </c>
      <c r="I308" s="133">
        <v>88830.44200000001</v>
      </c>
      <c r="J308" s="138">
        <v>72962</v>
      </c>
      <c r="K308" s="133">
        <v>98204</v>
      </c>
      <c r="L308" s="132">
        <f t="shared" si="210"/>
        <v>360683.11300000001</v>
      </c>
      <c r="M308" s="25">
        <f t="shared" si="215"/>
        <v>53582375.362734497</v>
      </c>
      <c r="N308" s="25">
        <f t="shared" si="216"/>
        <v>47272851.903919004</v>
      </c>
      <c r="O308" s="25">
        <f t="shared" si="216"/>
        <v>52651234.173405312</v>
      </c>
      <c r="P308" s="25">
        <f t="shared" si="217"/>
        <v>70866503.121694788</v>
      </c>
      <c r="Q308" s="26">
        <f t="shared" si="211"/>
        <v>224372964.56175363</v>
      </c>
      <c r="R308" s="54">
        <f>'2025'!S310</f>
        <v>0</v>
      </c>
      <c r="S308" s="28"/>
      <c r="T308" s="55"/>
    </row>
    <row r="309" spans="1:20" ht="30.75" customHeight="1">
      <c r="A309" s="16" t="s">
        <v>24</v>
      </c>
      <c r="B309" s="16" t="s">
        <v>17</v>
      </c>
      <c r="C309" s="24" t="s">
        <v>211</v>
      </c>
      <c r="D309" s="137">
        <v>2867.96</v>
      </c>
      <c r="E309" s="133">
        <v>3150.8475438289156</v>
      </c>
      <c r="F309" s="133">
        <v>2335.7905000000001</v>
      </c>
      <c r="G309" s="174">
        <v>2429.2221200000004</v>
      </c>
      <c r="H309" s="133">
        <v>3912.7250000000004</v>
      </c>
      <c r="I309" s="133">
        <v>2292.3110000000001</v>
      </c>
      <c r="J309" s="138">
        <v>896</v>
      </c>
      <c r="K309" s="133">
        <v>3355</v>
      </c>
      <c r="L309" s="132">
        <f t="shared" si="210"/>
        <v>10456.036</v>
      </c>
      <c r="M309" s="25">
        <f t="shared" si="215"/>
        <v>2082232.9068875001</v>
      </c>
      <c r="N309" s="25">
        <f t="shared" si="216"/>
        <v>1219897.9987145001</v>
      </c>
      <c r="O309" s="25">
        <f t="shared" si="216"/>
        <v>646576.37975070812</v>
      </c>
      <c r="P309" s="25">
        <f t="shared" si="217"/>
        <v>2421053.2969460106</v>
      </c>
      <c r="Q309" s="26">
        <f t="shared" si="211"/>
        <v>6369760.5822987184</v>
      </c>
      <c r="R309" s="54">
        <f>'2025'!S311</f>
        <v>0</v>
      </c>
      <c r="S309" s="28"/>
      <c r="T309" s="55"/>
    </row>
    <row r="310" spans="1:20" ht="30.75" customHeight="1">
      <c r="A310" s="16" t="s">
        <v>24</v>
      </c>
      <c r="B310" s="16" t="s">
        <v>17</v>
      </c>
      <c r="C310" s="24" t="s">
        <v>212</v>
      </c>
      <c r="D310" s="137">
        <v>2867.96</v>
      </c>
      <c r="E310" s="133">
        <v>3150.8475438289156</v>
      </c>
      <c r="F310" s="133">
        <v>2335.7905000000001</v>
      </c>
      <c r="G310" s="174">
        <v>2429.2221200000004</v>
      </c>
      <c r="H310" s="133">
        <v>363</v>
      </c>
      <c r="I310" s="133">
        <v>354.99700000000001</v>
      </c>
      <c r="J310" s="138">
        <v>163</v>
      </c>
      <c r="K310" s="133">
        <v>324</v>
      </c>
      <c r="L310" s="132">
        <f t="shared" si="210"/>
        <v>1204.9970000000001</v>
      </c>
      <c r="M310" s="25">
        <f t="shared" si="215"/>
        <v>193177.52849999999</v>
      </c>
      <c r="N310" s="25">
        <f t="shared" si="216"/>
        <v>188918.57599149999</v>
      </c>
      <c r="O310" s="25">
        <f t="shared" si="216"/>
        <v>117624.94408411319</v>
      </c>
      <c r="P310" s="25">
        <f t="shared" si="217"/>
        <v>233806.63732056855</v>
      </c>
      <c r="Q310" s="26">
        <f t="shared" si="211"/>
        <v>733527.68589618173</v>
      </c>
      <c r="R310" s="54">
        <f>'2025'!S312</f>
        <v>0</v>
      </c>
      <c r="S310" s="28"/>
      <c r="T310" s="55"/>
    </row>
    <row r="311" spans="1:20" ht="30.75" customHeight="1">
      <c r="A311" s="16" t="s">
        <v>18</v>
      </c>
      <c r="B311" s="16" t="s">
        <v>17</v>
      </c>
      <c r="C311" s="24" t="s">
        <v>211</v>
      </c>
      <c r="D311" s="137">
        <v>2048.358414318991</v>
      </c>
      <c r="E311" s="133">
        <v>2048.3584143189914</v>
      </c>
      <c r="F311" s="133">
        <v>1750</v>
      </c>
      <c r="G311" s="174">
        <v>1820</v>
      </c>
      <c r="H311" s="133">
        <v>384299.04299999995</v>
      </c>
      <c r="I311" s="133">
        <v>221912.36</v>
      </c>
      <c r="J311" s="138">
        <v>39700</v>
      </c>
      <c r="K311" s="133">
        <v>314000</v>
      </c>
      <c r="L311" s="132">
        <f t="shared" si="210"/>
        <v>959911.40299999993</v>
      </c>
      <c r="M311" s="25">
        <f t="shared" si="215"/>
        <v>114658853.09378572</v>
      </c>
      <c r="N311" s="25">
        <f t="shared" si="216"/>
        <v>66209419.847385079</v>
      </c>
      <c r="O311" s="25">
        <f t="shared" si="216"/>
        <v>9065829.0484639592</v>
      </c>
      <c r="P311" s="25">
        <f t="shared" si="217"/>
        <v>71704542.096163318</v>
      </c>
      <c r="Q311" s="26">
        <f t="shared" si="211"/>
        <v>261638644.08579808</v>
      </c>
      <c r="R311" s="54">
        <f>'2025'!S313</f>
        <v>0</v>
      </c>
      <c r="S311" s="28"/>
      <c r="T311" s="55"/>
    </row>
    <row r="312" spans="1:20" ht="30.75" customHeight="1">
      <c r="A312" s="16" t="s">
        <v>18</v>
      </c>
      <c r="B312" s="16" t="s">
        <v>17</v>
      </c>
      <c r="C312" s="24" t="s">
        <v>212</v>
      </c>
      <c r="D312" s="137">
        <v>2048.358414318991</v>
      </c>
      <c r="E312" s="133">
        <v>2048.3584143189914</v>
      </c>
      <c r="F312" s="133">
        <v>1750</v>
      </c>
      <c r="G312" s="174">
        <v>1820</v>
      </c>
      <c r="H312" s="140">
        <v>71773.891999999993</v>
      </c>
      <c r="I312" s="133">
        <v>70025.804000000004</v>
      </c>
      <c r="J312" s="138">
        <v>58800</v>
      </c>
      <c r="K312" s="133">
        <v>70000</v>
      </c>
      <c r="L312" s="132">
        <f t="shared" si="210"/>
        <v>270599.696</v>
      </c>
      <c r="M312" s="25">
        <f t="shared" si="215"/>
        <v>21414344.60662251</v>
      </c>
      <c r="N312" s="25">
        <f t="shared" si="216"/>
        <v>20892787.842852458</v>
      </c>
      <c r="O312" s="25">
        <f t="shared" si="216"/>
        <v>13427474.761956697</v>
      </c>
      <c r="P312" s="25">
        <f t="shared" si="217"/>
        <v>15985089.0023294</v>
      </c>
      <c r="Q312" s="26">
        <f t="shared" si="211"/>
        <v>71719696.213761061</v>
      </c>
      <c r="R312" s="54">
        <f>'2025'!S314</f>
        <v>0</v>
      </c>
      <c r="S312" s="28"/>
      <c r="T312" s="55"/>
    </row>
    <row r="313" spans="1:20" ht="30.75" customHeight="1">
      <c r="A313" s="49" t="s">
        <v>4</v>
      </c>
      <c r="B313" s="49"/>
      <c r="C313" s="49" t="s">
        <v>236</v>
      </c>
      <c r="D313" s="171"/>
      <c r="E313" s="172"/>
      <c r="F313" s="172"/>
      <c r="G313" s="173"/>
      <c r="H313" s="134">
        <f t="shared" ref="H313:I313" si="218">SUM(H314:H314)</f>
        <v>312.988</v>
      </c>
      <c r="I313" s="131">
        <f t="shared" si="218"/>
        <v>209.84800000000001</v>
      </c>
      <c r="J313" s="139">
        <f>SUM(J314:J314)</f>
        <v>69.453999999999994</v>
      </c>
      <c r="K313" s="131">
        <f>SUM(K314:K314)</f>
        <v>333.69499999999999</v>
      </c>
      <c r="L313" s="132">
        <f t="shared" si="210"/>
        <v>925.9849999999999</v>
      </c>
      <c r="M313" s="53">
        <f t="shared" ref="M313:P313" si="219">SUM(M314:M314)</f>
        <v>2410146.9704265199</v>
      </c>
      <c r="N313" s="53">
        <f t="shared" si="219"/>
        <v>1615923.04321592</v>
      </c>
      <c r="O313" s="53">
        <f t="shared" si="219"/>
        <v>546994.13893808716</v>
      </c>
      <c r="P313" s="53">
        <f t="shared" si="219"/>
        <v>2628058.9914611829</v>
      </c>
      <c r="Q313" s="26">
        <f t="shared" si="211"/>
        <v>7201123.1440417096</v>
      </c>
      <c r="R313" s="54">
        <f>'2025'!S315</f>
        <v>729366.81725594692</v>
      </c>
      <c r="S313" s="28">
        <f>P313/3</f>
        <v>876019.66382039431</v>
      </c>
      <c r="T313" s="55">
        <f t="shared" si="214"/>
        <v>7054470.2974772621</v>
      </c>
    </row>
    <row r="314" spans="1:20" ht="30.75" customHeight="1">
      <c r="A314" s="16" t="s">
        <v>21</v>
      </c>
      <c r="B314" s="16" t="s">
        <v>22</v>
      </c>
      <c r="C314" s="24" t="s">
        <v>211</v>
      </c>
      <c r="D314" s="137">
        <v>10313.463029999999</v>
      </c>
      <c r="E314" s="133">
        <v>10627.139593977123</v>
      </c>
      <c r="F314" s="133">
        <v>2613.0177399999998</v>
      </c>
      <c r="G314" s="174">
        <v>2751.5076802199997</v>
      </c>
      <c r="H314" s="140">
        <v>312.988</v>
      </c>
      <c r="I314" s="133">
        <v>209.84800000000001</v>
      </c>
      <c r="J314" s="138">
        <v>69.453999999999994</v>
      </c>
      <c r="K314" s="133">
        <v>333.69499999999999</v>
      </c>
      <c r="L314" s="132">
        <f t="shared" si="210"/>
        <v>925.9849999999999</v>
      </c>
      <c r="M314" s="25">
        <f t="shared" si="215"/>
        <v>2410146.9704265199</v>
      </c>
      <c r="N314" s="25">
        <f t="shared" si="216"/>
        <v>1615923.04321592</v>
      </c>
      <c r="O314" s="25">
        <f>(E314-G314)*J314</f>
        <v>546994.13893808716</v>
      </c>
      <c r="P314" s="25">
        <f>(E314-G314)*K314</f>
        <v>2628058.9914611829</v>
      </c>
      <c r="Q314" s="26">
        <f t="shared" si="211"/>
        <v>7201123.1440417096</v>
      </c>
      <c r="R314" s="54">
        <f>'2025'!S316</f>
        <v>0</v>
      </c>
      <c r="S314" s="28"/>
      <c r="T314" s="55"/>
    </row>
    <row r="315" spans="1:20" ht="30.75" customHeight="1">
      <c r="A315" s="49" t="s">
        <v>19</v>
      </c>
      <c r="B315" s="49"/>
      <c r="C315" s="49" t="s">
        <v>236</v>
      </c>
      <c r="D315" s="171"/>
      <c r="E315" s="172"/>
      <c r="F315" s="172"/>
      <c r="G315" s="173"/>
      <c r="H315" s="131">
        <f t="shared" ref="H315:K315" si="220">SUM(H316)</f>
        <v>119.376</v>
      </c>
      <c r="I315" s="131">
        <f t="shared" si="220"/>
        <v>79.581000000000003</v>
      </c>
      <c r="J315" s="139">
        <f t="shared" si="220"/>
        <v>38.049999999999997</v>
      </c>
      <c r="K315" s="131">
        <f t="shared" si="220"/>
        <v>114.15</v>
      </c>
      <c r="L315" s="132">
        <f t="shared" si="210"/>
        <v>351.15700000000004</v>
      </c>
      <c r="M315" s="53">
        <f t="shared" ref="M315:P315" si="221">SUM(M316)</f>
        <v>815564.24210566084</v>
      </c>
      <c r="N315" s="53">
        <f t="shared" si="221"/>
        <v>543688.99905349978</v>
      </c>
      <c r="O315" s="53">
        <f t="shared" si="221"/>
        <v>289050.91650666797</v>
      </c>
      <c r="P315" s="53">
        <f t="shared" si="221"/>
        <v>867152.74952000403</v>
      </c>
      <c r="Q315" s="26">
        <f>SUM(M315:P315)</f>
        <v>2515456.907185833</v>
      </c>
      <c r="R315" s="54">
        <f>'2025'!S317</f>
        <v>232027.73071357596</v>
      </c>
      <c r="S315" s="28">
        <f>P315/3</f>
        <v>289050.91650666803</v>
      </c>
      <c r="T315" s="55">
        <f t="shared" si="214"/>
        <v>2458433.721392741</v>
      </c>
    </row>
    <row r="316" spans="1:20" ht="30.75" customHeight="1">
      <c r="A316" s="56" t="s">
        <v>18</v>
      </c>
      <c r="B316" s="56" t="s">
        <v>17</v>
      </c>
      <c r="C316" s="57" t="s">
        <v>211</v>
      </c>
      <c r="D316" s="176">
        <v>8727.8945358000001</v>
      </c>
      <c r="E316" s="143">
        <v>9568.4475297416029</v>
      </c>
      <c r="F316" s="143">
        <v>1896</v>
      </c>
      <c r="G316" s="177">
        <v>1971.8400000000001</v>
      </c>
      <c r="H316" s="143">
        <v>119.376</v>
      </c>
      <c r="I316" s="143">
        <v>79.581000000000003</v>
      </c>
      <c r="J316" s="144">
        <v>38.049999999999997</v>
      </c>
      <c r="K316" s="143">
        <v>114.15</v>
      </c>
      <c r="L316" s="145">
        <f>SUM(H316:K316)</f>
        <v>351.15700000000004</v>
      </c>
      <c r="M316" s="58">
        <f t="shared" si="215"/>
        <v>815564.24210566084</v>
      </c>
      <c r="N316" s="58">
        <f t="shared" si="216"/>
        <v>543688.99905349978</v>
      </c>
      <c r="O316" s="58">
        <f>(E316-G316)*J316</f>
        <v>289050.91650666797</v>
      </c>
      <c r="P316" s="58">
        <f>(E316-G316)*K316</f>
        <v>867152.74952000403</v>
      </c>
      <c r="Q316" s="59">
        <f>SUM(M316:P316)</f>
        <v>2515456.907185833</v>
      </c>
      <c r="R316" s="54">
        <f>'2025'!S318</f>
        <v>0</v>
      </c>
      <c r="S316" s="61"/>
      <c r="T316" s="62"/>
    </row>
    <row r="317" spans="1:20" s="2" customFormat="1" ht="30.75" customHeight="1">
      <c r="A317" s="282" t="s">
        <v>314</v>
      </c>
      <c r="B317" s="283"/>
      <c r="C317" s="63" t="s">
        <v>236</v>
      </c>
      <c r="D317" s="178"/>
      <c r="E317" s="179"/>
      <c r="F317" s="179"/>
      <c r="G317" s="180"/>
      <c r="H317" s="146">
        <f>H315+H313+H306+H304+H300+H294+H292+H290+H288+H282+H260+H258+H256+H253+H250+H243+H240+H237+H222+H220+H213+H209+H207+H203+H201+H199+H197+H193+H189+H185+H183+H181+H176+H174+H169+H167+H153+H151+H149+H145+H143+H137+H135+H132+H129+H120+H117+H111+H108+H105+H103+H101+H99+H94+H88+H81+H78+H70+H68+H66+H64+H62+H58+H56+H54+H52+H48+H44+H39+H35+H33+H30+H28+H26+H24+H20+H17+H13+H10+H8+H6+H247</f>
        <v>1936006.9070000001</v>
      </c>
      <c r="I317" s="147">
        <f>I315+I313+I306+I304+I300+I294+I292+I290+I288+I282+I260+I258+I256+I253+I250+I243+I240+I237+I222+I220+I213+I209+I207+I203+I201+I199+I197+I193+I189+I185+I183+I181+I176+I174+I169+I167+I153+I151+I149+I145+I143+I137+I135+I132+I129+I120+I117+I111+I108+I105+I103+I101+I99+I94+I88+I81+I78+I70+I68+I66+I64+I62+I58+I56+I54+I52+I48+I44+I39+I35+I33+I30+I28+I26+I24+I20+I17+I13+I10+I8+I6+I247</f>
        <v>1093774.9879999999</v>
      </c>
      <c r="J317" s="146">
        <f>J315+J313+J306+J304+J300+J294+J292+J290+J288+J282+J260+J258+J256+J253+J250+J243+J240+J237+J222+J220+J213+J209+J207+J203+J201+J199+J197+J193+J189+J185+J183+J181+J176+J174+J169+J167+J153+J151+J149+J145+J143+J137+J135+J132+J129+J120+J117+J111+J108+J105+J103+J101+J99+J94+J88+J81+J78+J70+J68+J66+J64+J62+J58+J56+J54+J52+J48+J44+J39+J35+J33+J30+J28+J26+J24+J20+J17+J13+J10+J8+J6+J247</f>
        <v>415088.13000000012</v>
      </c>
      <c r="K317" s="147">
        <f>K315+K313+K306+K304+K300+K294+K292+K290+K288+K282+K260+K258+K256+K253+K250+K243+K240+K237+K222+K220+K213+K209+K207+K203+K201+K199+K197+K193+K189+K185+K183+K181+K176+K174+K169+K167+K153+K151+K149+K145+K143+K137+K135+K132+K129+K120+K117+K111+K108+K105+K103+K101+K99+K94+K88+K81+K78+K70+K68+K66+K64+K62+K58+K56+K54+K52+K48+K44+K39+K35+K33+K30+K28+K26+K24+K20+K17+K13+K10+K8+K6+K247</f>
        <v>1533973.1309999996</v>
      </c>
      <c r="L317" s="208">
        <f>L315+L313+L306+L304+L300+L294+L292+L290+L288+L282+L260+L258+L256+L253+L250+L243+L240+L237+L222+L220+L213+L209+L207+L203+L201+L199+L197+L193+L189+L185+L183+L181+L176+L174+L169+L167+L153+L151+L149+L145+L143+L137+L135+L132+L129+L120+L117+L111+L108+L105+L103+L101+L99+L94+L88+L81+L78+L70+L68+L66+L64+L62+L58+L56+L54+L52+L48+L44+L39+L35+L33+L30+L28+L26+L24+L20+L17+L13+L10+L8+L6+L247</f>
        <v>4978843.1559999976</v>
      </c>
      <c r="M317" s="64">
        <f>M319-M318</f>
        <v>2485694391.0960984</v>
      </c>
      <c r="N317" s="65">
        <f>N319-N318</f>
        <v>1344831277.3123584</v>
      </c>
      <c r="O317" s="65">
        <f t="shared" ref="O317:P317" si="222">O319-O318</f>
        <v>508757390.79344428</v>
      </c>
      <c r="P317" s="65">
        <f t="shared" si="222"/>
        <v>2247395649.3567686</v>
      </c>
      <c r="Q317" s="66">
        <f t="shared" ref="Q317:Q319" si="223">SUM(M317:P317)</f>
        <v>6586678708.55867</v>
      </c>
      <c r="R317" s="196"/>
      <c r="S317" s="197"/>
      <c r="T317" s="69"/>
    </row>
    <row r="318" spans="1:20" s="2" customFormat="1" ht="30.75" customHeight="1">
      <c r="A318" s="284"/>
      <c r="B318" s="285"/>
      <c r="C318" s="70" t="s">
        <v>13</v>
      </c>
      <c r="D318" s="181"/>
      <c r="E318" s="182"/>
      <c r="F318" s="182"/>
      <c r="G318" s="183"/>
      <c r="H318" s="149">
        <f>H23+H38+H43+H47+H148+H206+H246+H281+H287+H303+H93+H196</f>
        <v>491251.11899999995</v>
      </c>
      <c r="I318" s="149">
        <f t="shared" ref="I318:K318" si="224">I23+I38+I43+I47+I148+I206+I246+I281+I287+I303+I93+I196</f>
        <v>482736.35700000002</v>
      </c>
      <c r="J318" s="149">
        <f t="shared" si="224"/>
        <v>247627.83200000002</v>
      </c>
      <c r="K318" s="149">
        <f t="shared" si="224"/>
        <v>352553.93299999996</v>
      </c>
      <c r="L318" s="209">
        <f>L23+L38+L43+L47+L148+L206+L246+L281+L287+L303+L93+L196</f>
        <v>1574169.2409999997</v>
      </c>
      <c r="M318" s="74">
        <f>M23+M38+M43+M47+M148+M206+M246+M281+M287+M303+M93+M196</f>
        <v>3624614.177528088</v>
      </c>
      <c r="N318" s="74">
        <f t="shared" ref="N318:P318" si="225">N23+N38+N43+N47+N148+N206+N246+N281+N287+N303+N93+N196</f>
        <v>3359413.048696558</v>
      </c>
      <c r="O318" s="74">
        <f t="shared" si="225"/>
        <v>2350892.0973031353</v>
      </c>
      <c r="P318" s="74">
        <f t="shared" si="225"/>
        <v>3608382.3420387427</v>
      </c>
      <c r="Q318" s="75">
        <f t="shared" si="223"/>
        <v>12943301.665566524</v>
      </c>
      <c r="R318" s="198"/>
      <c r="S318" s="199"/>
      <c r="T318" s="78"/>
    </row>
    <row r="319" spans="1:20" s="10" customFormat="1" ht="30.75" customHeight="1">
      <c r="A319" s="286"/>
      <c r="B319" s="287"/>
      <c r="C319" s="79" t="s">
        <v>315</v>
      </c>
      <c r="D319" s="184"/>
      <c r="E319" s="185"/>
      <c r="F319" s="185"/>
      <c r="G319" s="186"/>
      <c r="H319" s="151"/>
      <c r="I319" s="151"/>
      <c r="J319" s="151"/>
      <c r="K319" s="151"/>
      <c r="L319" s="152"/>
      <c r="M319" s="80">
        <f>M315+M313+M306+M304+M300+M294+M292+M290+M288+M282+M260+M258+M256+M253+M250+M243+M240+M237+M222+M220+M213+M209+M207+M203+M201+M199+M197+M193+M189+M185+M183+M181+M176+M174+M169+M167+M153+M151+M149+M145+M143+M137+M135+M132+M129+M120+M117+M111+M108+M105+M103+M101+M99+M94+M88+M81+M78+M70+M68+M66+M64+M62+M58+M56+M54+M52+M48+M44+M39+M35+M33+M30+M28+M26+M24+M20+M17+M13+M10+M8+M6+M247</f>
        <v>2489319005.2736263</v>
      </c>
      <c r="N319" s="81">
        <f>N315+N313+N306+N304+N300+N294+N292+N290+N288+N282+N260+N258+N256+N253+N250+N243+N240+N237+N222+N220+N213+N209+N207+N203+N201+N199+N197+N193+N189+N185+N183+N181+N176+N174+N169+N167+N153+N151+N149+N145+N143+N137+N135+N132+N129+N120+N117+N111+N108+N105+N103+N101+N99+N94+N88+N81+N78+N70+N68+N66+N64+N62+N58+N56+N54+N52+N48+N44+N39+N35+N33+N30+N28+N26+N24+N20+N17+N13+N10+N8+N6+N247</f>
        <v>1348190690.3610549</v>
      </c>
      <c r="O319" s="81">
        <f>O315+O313+O306+O304+O300+O294+O292+O290+O288+O282+O260+O258+O256+O253+O250+O243+O240+O237+O222+O220+O213+O209+O207+O203+O201+O199+O197+O193+O189+O185+O183+O181+O176+O174+O169+O167+O153+O151+O149+O145+O143+O137+O135+O132+O129+O120+O117+O111+O108+O105+O103+O101+O99+O94+O88+O81+O78+O70+O68+O66+O64+O62+O58+O56+O54+O52+O48+O44+O39+O35+O33+O30+O28+O26+O24+O20+O17+O13+O10+O8+O6+O247</f>
        <v>511108282.89074743</v>
      </c>
      <c r="P319" s="81">
        <f>P315+P313+P306+P304+P300+P294+P292+P290+P288+P282+P260+P258+P256+P253+P250+P243+P240+P237+P222+P220+P213+P209+P207+P203+P201+P199+P197+P193+P189+P185+P183+P181+P176+P174+P169+P167+P153+P151+P149+P145+P143+P137+P135+P132+P129+P120+P117+P111+P108+P105+P103+P101+P99+P94+P88+P81+P78+P70+P68+P66+P64+P62+P58+P56+P54+P52+P48+P44+P39+P35+P33+P30+P28+P26+P24+P20+P17+P13+P10+P8+P6+P247</f>
        <v>2251004031.6988072</v>
      </c>
      <c r="Q319" s="82">
        <f t="shared" si="223"/>
        <v>6599622010.2242355</v>
      </c>
      <c r="R319" s="200">
        <f>R315+R313+R306+R304+R300+R294+R292+R290+R288+R282+R260+R258+R256+R253+R250+R247+R243+R240+R237+R222+R220+R213+R209+R207+R203+R201+R199+R197+R193+R189+R185+R183+R181+R176+R174+R169+R167+R153+R151+R149+R145+R143+R137+R135+R132+R129+R120+R117+R111+R108+R105+R103+R101+R99+R94+R88+R81+R78+R70+R68+R66+R64+R62+R58+R56+R54+R52+R48+R44+R39+R35+R33+R30+R28+R26+R24+R20+R17+R13+R10+R8+R6</f>
        <v>530441418.8095482</v>
      </c>
      <c r="S319" s="201">
        <f>S315+S313+S306+S304+S300+S294+S292+S290+S288+S282+S260+S258+S256+S253+S250+S247+S243+S240+S237+S222+S220+S213+S209+S207+S203+S201+S199+S197+S193+S189+S185+S183+S181+S176+S174+S169+S167+S153+S151+S149+S145+S143+S137+S135+S132+S129+S120+S117+S111+S108+S105+S103+S101+S99+S94+S88+S81+S78+S70+S68+S66+S64+S62+S58+S56+S54+S52+S48+S44+S39+S35+S33+S30+S28+S26+S24+S20+S17+S13+S10+S8+S6</f>
        <v>750334677.23293567</v>
      </c>
      <c r="T319" s="83">
        <f>Q319+R319-S319</f>
        <v>6379728751.800848</v>
      </c>
    </row>
    <row r="320" spans="1:20" ht="24" customHeight="1">
      <c r="A320" s="84" t="s">
        <v>214</v>
      </c>
      <c r="B320" s="84"/>
      <c r="C320" s="84" t="s">
        <v>236</v>
      </c>
      <c r="D320" s="187"/>
      <c r="E320" s="188"/>
      <c r="F320" s="188"/>
      <c r="G320" s="189"/>
      <c r="H320" s="153">
        <f t="shared" ref="H320:I320" si="226">SUM(H321)</f>
        <v>70.42</v>
      </c>
      <c r="I320" s="131">
        <f t="shared" si="226"/>
        <v>28.9</v>
      </c>
      <c r="J320" s="154">
        <f>SUM(J321)</f>
        <v>7</v>
      </c>
      <c r="K320" s="131">
        <f>SUM(K321)</f>
        <v>51</v>
      </c>
      <c r="L320" s="155">
        <f>SUM(H320:K320)</f>
        <v>157.32</v>
      </c>
      <c r="M320" s="85">
        <f t="shared" ref="M320:P320" si="227">SUM(M321)</f>
        <v>806916.81530096009</v>
      </c>
      <c r="N320" s="86">
        <f t="shared" si="227"/>
        <v>331154.44422319997</v>
      </c>
      <c r="O320" s="87">
        <f t="shared" si="227"/>
        <v>88303.999258195006</v>
      </c>
      <c r="P320" s="53">
        <f t="shared" si="227"/>
        <v>643357.7088811351</v>
      </c>
      <c r="Q320" s="88">
        <f t="shared" ref="Q320:Q341" si="228">SUM(M320:P320)</f>
        <v>1869732.9676634902</v>
      </c>
      <c r="R320" s="202">
        <f>'2025'!S322</f>
        <v>178724.11692468883</v>
      </c>
      <c r="S320" s="113">
        <f>P320/3</f>
        <v>214452.56962704504</v>
      </c>
      <c r="T320" s="90">
        <f>Q320+R320-S320</f>
        <v>1834004.5149611342</v>
      </c>
    </row>
    <row r="321" spans="1:20" ht="24" customHeight="1">
      <c r="A321" s="91" t="s">
        <v>118</v>
      </c>
      <c r="B321" s="91" t="s">
        <v>188</v>
      </c>
      <c r="C321" s="24" t="s">
        <v>211</v>
      </c>
      <c r="D321" s="176">
        <v>14252.781288</v>
      </c>
      <c r="E321" s="143">
        <v>15557.096986885002</v>
      </c>
      <c r="F321" s="143">
        <v>2794.15</v>
      </c>
      <c r="G321" s="177">
        <v>2942.2399500000001</v>
      </c>
      <c r="H321" s="156">
        <v>70.42</v>
      </c>
      <c r="I321" s="143">
        <v>28.9</v>
      </c>
      <c r="J321" s="141">
        <v>7</v>
      </c>
      <c r="K321" s="133">
        <v>51</v>
      </c>
      <c r="L321" s="155">
        <f t="shared" ref="L321:L340" si="229">SUM(H321:K321)</f>
        <v>157.32</v>
      </c>
      <c r="M321" s="92">
        <f>(D321-F321)*H321</f>
        <v>806916.81530096009</v>
      </c>
      <c r="N321" s="25">
        <f>(D321-F321)*I321</f>
        <v>331154.44422319997</v>
      </c>
      <c r="O321" s="93">
        <f>(E321-G321)*J321</f>
        <v>88303.999258195006</v>
      </c>
      <c r="P321" s="58">
        <f>(E321-G321)*K321</f>
        <v>643357.7088811351</v>
      </c>
      <c r="Q321" s="26">
        <f t="shared" si="228"/>
        <v>1869732.9676634902</v>
      </c>
      <c r="R321" s="54">
        <f>'2025'!S323</f>
        <v>0</v>
      </c>
      <c r="S321" s="203"/>
      <c r="T321" s="90"/>
    </row>
    <row r="322" spans="1:20" ht="24" customHeight="1">
      <c r="A322" s="49" t="s">
        <v>215</v>
      </c>
      <c r="B322" s="97"/>
      <c r="C322" s="49" t="s">
        <v>236</v>
      </c>
      <c r="D322" s="190"/>
      <c r="E322" s="191"/>
      <c r="F322" s="191"/>
      <c r="G322" s="192"/>
      <c r="H322" s="134">
        <f t="shared" ref="H322:I322" si="230">SUM(H323:H339)</f>
        <v>10275.779</v>
      </c>
      <c r="I322" s="131">
        <f t="shared" si="230"/>
        <v>8121.4180000000006</v>
      </c>
      <c r="J322" s="136">
        <f>SUM(J323:J339)</f>
        <v>5370.3689999999997</v>
      </c>
      <c r="K322" s="131">
        <f>SUM(K323:K339)</f>
        <v>11005.148999999998</v>
      </c>
      <c r="L322" s="155">
        <f t="shared" si="229"/>
        <v>34772.714999999997</v>
      </c>
      <c r="M322" s="55">
        <f t="shared" ref="M322:P322" si="231">SUM(M323:M339)</f>
        <v>88733418.101269767</v>
      </c>
      <c r="N322" s="53">
        <f t="shared" si="231"/>
        <v>66192458.015161537</v>
      </c>
      <c r="O322" s="98">
        <f t="shared" si="231"/>
        <v>49854612.881201178</v>
      </c>
      <c r="P322" s="53">
        <f t="shared" si="231"/>
        <v>110401695.39670217</v>
      </c>
      <c r="Q322" s="26">
        <f t="shared" si="228"/>
        <v>315182184.39433467</v>
      </c>
      <c r="R322" s="54">
        <f>'2025'!S324</f>
        <v>19167722.981259249</v>
      </c>
      <c r="S322" s="28">
        <f>P322/3</f>
        <v>36800565.132234059</v>
      </c>
      <c r="T322" s="90">
        <f t="shared" ref="T322:T340" si="232">Q322+R322-S322</f>
        <v>297549342.24335986</v>
      </c>
    </row>
    <row r="323" spans="1:20" ht="32.25" customHeight="1">
      <c r="A323" s="91" t="s">
        <v>25</v>
      </c>
      <c r="B323" s="91" t="s">
        <v>216</v>
      </c>
      <c r="C323" s="24" t="s">
        <v>211</v>
      </c>
      <c r="D323" s="176">
        <v>6864.5530172556728</v>
      </c>
      <c r="E323" s="143">
        <v>7001.9085632022752</v>
      </c>
      <c r="F323" s="143">
        <v>2335.7905000000001</v>
      </c>
      <c r="G323" s="177">
        <v>2459.5873965000001</v>
      </c>
      <c r="H323" s="156">
        <v>239.54399999999998</v>
      </c>
      <c r="I323" s="143">
        <v>158.26600000000002</v>
      </c>
      <c r="J323" s="141">
        <v>78.343000000000004</v>
      </c>
      <c r="K323" s="133">
        <v>239.71600000000001</v>
      </c>
      <c r="L323" s="155">
        <f t="shared" si="229"/>
        <v>715.86900000000003</v>
      </c>
      <c r="M323" s="25">
        <f t="shared" ref="M323:M341" si="233">(D323-F323)*H323</f>
        <v>1084837.8884334927</v>
      </c>
      <c r="N323" s="25">
        <f t="shared" ref="N323:O341" si="234">(D323-F323)*I323</f>
        <v>716749.12855598633</v>
      </c>
      <c r="O323" s="100">
        <f t="shared" si="234"/>
        <v>355859.06716295634</v>
      </c>
      <c r="P323" s="25">
        <f t="shared" ref="P323:P339" si="235">(E323-G323)*K323</f>
        <v>1088867.0607972026</v>
      </c>
      <c r="Q323" s="26">
        <f t="shared" si="228"/>
        <v>3246313.1449496383</v>
      </c>
      <c r="R323" s="54">
        <f>'2025'!S325</f>
        <v>0</v>
      </c>
      <c r="S323" s="203"/>
      <c r="T323" s="90"/>
    </row>
    <row r="324" spans="1:20" ht="32.25" customHeight="1">
      <c r="A324" s="91" t="s">
        <v>24</v>
      </c>
      <c r="B324" s="91" t="s">
        <v>222</v>
      </c>
      <c r="C324" s="24" t="s">
        <v>211</v>
      </c>
      <c r="D324" s="176">
        <v>6098.2462226669422</v>
      </c>
      <c r="E324" s="143">
        <v>6098.2462226669422</v>
      </c>
      <c r="F324" s="143">
        <v>2477.0793699999999</v>
      </c>
      <c r="G324" s="177">
        <v>2608.3645766099999</v>
      </c>
      <c r="H324" s="156">
        <v>80.25</v>
      </c>
      <c r="I324" s="143">
        <v>53.5</v>
      </c>
      <c r="J324" s="138">
        <v>11.058</v>
      </c>
      <c r="K324" s="133">
        <v>90.480999999999995</v>
      </c>
      <c r="L324" s="155">
        <f t="shared" si="229"/>
        <v>235.28899999999999</v>
      </c>
      <c r="M324" s="25">
        <f t="shared" si="233"/>
        <v>290598.6399265221</v>
      </c>
      <c r="N324" s="25">
        <f t="shared" si="234"/>
        <v>193732.42661768143</v>
      </c>
      <c r="O324" s="58">
        <f t="shared" si="234"/>
        <v>38591.111242097671</v>
      </c>
      <c r="P324" s="58">
        <f t="shared" si="235"/>
        <v>315767.98121687816</v>
      </c>
      <c r="Q324" s="26">
        <f t="shared" si="228"/>
        <v>838690.1590031794</v>
      </c>
      <c r="R324" s="54">
        <f>'2025'!S326</f>
        <v>0</v>
      </c>
      <c r="S324" s="203"/>
      <c r="T324" s="90"/>
    </row>
    <row r="325" spans="1:20" ht="32.25" customHeight="1">
      <c r="A325" s="91" t="s">
        <v>55</v>
      </c>
      <c r="B325" s="91" t="s">
        <v>221</v>
      </c>
      <c r="C325" s="24" t="s">
        <v>211</v>
      </c>
      <c r="D325" s="176">
        <v>6054.8009999999995</v>
      </c>
      <c r="E325" s="143">
        <v>6253.720103273301</v>
      </c>
      <c r="F325" s="143">
        <v>2279.7886000000003</v>
      </c>
      <c r="G325" s="177">
        <v>2400.6173958000004</v>
      </c>
      <c r="H325" s="156">
        <v>284.08199999999999</v>
      </c>
      <c r="I325" s="143">
        <v>138.38399999999999</v>
      </c>
      <c r="J325" s="138">
        <v>73.631</v>
      </c>
      <c r="K325" s="133">
        <v>219.392</v>
      </c>
      <c r="L325" s="155">
        <f t="shared" si="229"/>
        <v>715.48900000000003</v>
      </c>
      <c r="M325" s="25">
        <f t="shared" si="233"/>
        <v>1072413.0726167997</v>
      </c>
      <c r="N325" s="25">
        <f t="shared" si="234"/>
        <v>522401.31596159982</v>
      </c>
      <c r="O325" s="58">
        <f t="shared" si="234"/>
        <v>283707.8054539666</v>
      </c>
      <c r="P325" s="58">
        <f t="shared" si="235"/>
        <v>845339.9091979824</v>
      </c>
      <c r="Q325" s="26">
        <f t="shared" si="228"/>
        <v>2723862.1032303488</v>
      </c>
      <c r="R325" s="54">
        <f>'2025'!S327</f>
        <v>0</v>
      </c>
      <c r="S325" s="203"/>
      <c r="T325" s="90"/>
    </row>
    <row r="326" spans="1:20" ht="32.25" customHeight="1">
      <c r="A326" s="91" t="s">
        <v>109</v>
      </c>
      <c r="B326" s="91" t="s">
        <v>224</v>
      </c>
      <c r="C326" s="24" t="s">
        <v>211</v>
      </c>
      <c r="D326" s="176">
        <v>21230.705889038451</v>
      </c>
      <c r="E326" s="143">
        <v>21230.705889038454</v>
      </c>
      <c r="F326" s="143">
        <v>2442.4081300000003</v>
      </c>
      <c r="G326" s="177">
        <v>2571.8557608900001</v>
      </c>
      <c r="H326" s="156">
        <v>368.94600000000003</v>
      </c>
      <c r="I326" s="143">
        <v>244.40699999999995</v>
      </c>
      <c r="J326" s="138">
        <v>41.521999999999998</v>
      </c>
      <c r="K326" s="133">
        <v>415.22699999999998</v>
      </c>
      <c r="L326" s="155">
        <f t="shared" si="229"/>
        <v>1070.1019999999999</v>
      </c>
      <c r="M326" s="25">
        <f t="shared" si="233"/>
        <v>6931867.3050062004</v>
      </c>
      <c r="N326" s="25">
        <f t="shared" si="234"/>
        <v>4591991.4903933099</v>
      </c>
      <c r="O326" s="58">
        <f t="shared" si="234"/>
        <v>774752.77502098004</v>
      </c>
      <c r="P326" s="58">
        <f t="shared" si="235"/>
        <v>7747658.3621606976</v>
      </c>
      <c r="Q326" s="26">
        <f t="shared" si="228"/>
        <v>20046269.932581186</v>
      </c>
      <c r="R326" s="54">
        <f>'2025'!S328</f>
        <v>0</v>
      </c>
      <c r="S326" s="203"/>
      <c r="T326" s="90"/>
    </row>
    <row r="327" spans="1:20" ht="32.25" customHeight="1">
      <c r="A327" s="91" t="s">
        <v>183</v>
      </c>
      <c r="B327" s="91" t="s">
        <v>217</v>
      </c>
      <c r="C327" s="24" t="s">
        <v>211</v>
      </c>
      <c r="D327" s="176">
        <v>2157.0924583577621</v>
      </c>
      <c r="E327" s="143">
        <v>2157.0924583577621</v>
      </c>
      <c r="F327" s="143">
        <v>2184.7874999999999</v>
      </c>
      <c r="G327" s="177">
        <v>2300.5812374999996</v>
      </c>
      <c r="H327" s="156">
        <v>2598.3500000000004</v>
      </c>
      <c r="I327" s="143">
        <v>1982.741</v>
      </c>
      <c r="J327" s="138">
        <v>46.1</v>
      </c>
      <c r="K327" s="133">
        <v>1912.905</v>
      </c>
      <c r="L327" s="155">
        <f t="shared" si="229"/>
        <v>6540.0960000000005</v>
      </c>
      <c r="M327" s="25">
        <v>0</v>
      </c>
      <c r="N327" s="25">
        <v>0</v>
      </c>
      <c r="O327" s="58">
        <v>0</v>
      </c>
      <c r="P327" s="58">
        <v>0</v>
      </c>
      <c r="Q327" s="26">
        <f t="shared" si="228"/>
        <v>0</v>
      </c>
      <c r="R327" s="54">
        <f>'2025'!S329</f>
        <v>0</v>
      </c>
      <c r="S327" s="203"/>
      <c r="T327" s="90"/>
    </row>
    <row r="328" spans="1:20" ht="32.25" customHeight="1">
      <c r="A328" s="91" t="s">
        <v>218</v>
      </c>
      <c r="B328" s="91" t="s">
        <v>219</v>
      </c>
      <c r="C328" s="24" t="s">
        <v>211</v>
      </c>
      <c r="D328" s="176">
        <v>16798.582035783518</v>
      </c>
      <c r="E328" s="143">
        <v>16798.582035783518</v>
      </c>
      <c r="F328" s="143">
        <v>3071.5793699999999</v>
      </c>
      <c r="G328" s="177">
        <v>3234.3730766099998</v>
      </c>
      <c r="H328" s="156">
        <v>2575.6570000000002</v>
      </c>
      <c r="I328" s="143">
        <v>2557.4580000000001</v>
      </c>
      <c r="J328" s="138">
        <v>2127.9290000000001</v>
      </c>
      <c r="K328" s="133">
        <v>2670.8620000000001</v>
      </c>
      <c r="L328" s="155">
        <f t="shared" si="229"/>
        <v>9931.905999999999</v>
      </c>
      <c r="M328" s="25">
        <f t="shared" si="233"/>
        <v>35356050.505143985</v>
      </c>
      <c r="N328" s="25">
        <f t="shared" si="234"/>
        <v>35106232.783629388</v>
      </c>
      <c r="O328" s="58">
        <f t="shared" si="234"/>
        <v>28863673.606285147</v>
      </c>
      <c r="P328" s="58">
        <f t="shared" si="235"/>
        <v>36228130.269116104</v>
      </c>
      <c r="Q328" s="26">
        <f t="shared" si="228"/>
        <v>135554087.16417462</v>
      </c>
      <c r="R328" s="54">
        <f>'2025'!S330</f>
        <v>0</v>
      </c>
      <c r="S328" s="203"/>
      <c r="T328" s="90"/>
    </row>
    <row r="329" spans="1:20" ht="32.25" customHeight="1">
      <c r="A329" s="91" t="s">
        <v>18</v>
      </c>
      <c r="B329" s="91" t="s">
        <v>220</v>
      </c>
      <c r="C329" s="24" t="s">
        <v>211</v>
      </c>
      <c r="D329" s="176">
        <v>10736.714977373962</v>
      </c>
      <c r="E329" s="143">
        <v>10736.714977373962</v>
      </c>
      <c r="F329" s="143">
        <v>1981.6706300000001</v>
      </c>
      <c r="G329" s="177">
        <v>2086.6991733899999</v>
      </c>
      <c r="H329" s="156">
        <v>1070.67</v>
      </c>
      <c r="I329" s="143">
        <v>712.26400000000001</v>
      </c>
      <c r="J329" s="138">
        <v>318.01400000000001</v>
      </c>
      <c r="K329" s="133">
        <v>977.50699999999995</v>
      </c>
      <c r="L329" s="155">
        <f t="shared" si="229"/>
        <v>3078.4550000000004</v>
      </c>
      <c r="M329" s="25">
        <f t="shared" si="233"/>
        <v>9373763.3314028792</v>
      </c>
      <c r="N329" s="25">
        <f t="shared" si="234"/>
        <v>6235902.9070379678</v>
      </c>
      <c r="O329" s="58">
        <f t="shared" si="234"/>
        <v>2750826.1258881558</v>
      </c>
      <c r="P329" s="58">
        <f t="shared" si="235"/>
        <v>8455450.9985049516</v>
      </c>
      <c r="Q329" s="26">
        <f t="shared" si="228"/>
        <v>26815943.362833954</v>
      </c>
      <c r="R329" s="54">
        <f>'2025'!S331</f>
        <v>0</v>
      </c>
      <c r="S329" s="203"/>
      <c r="T329" s="90"/>
    </row>
    <row r="330" spans="1:20" ht="32.25" customHeight="1">
      <c r="A330" s="91" t="s">
        <v>24</v>
      </c>
      <c r="B330" s="91" t="s">
        <v>223</v>
      </c>
      <c r="C330" s="24" t="s">
        <v>211</v>
      </c>
      <c r="D330" s="176">
        <v>11061.021057310465</v>
      </c>
      <c r="E330" s="143">
        <v>11061.021057310469</v>
      </c>
      <c r="F330" s="143">
        <v>2477.0793699999999</v>
      </c>
      <c r="G330" s="177">
        <v>2608.3645766099999</v>
      </c>
      <c r="H330" s="156">
        <v>100.17</v>
      </c>
      <c r="I330" s="143">
        <v>66.78</v>
      </c>
      <c r="J330" s="138">
        <v>14.153</v>
      </c>
      <c r="K330" s="133">
        <v>106.155</v>
      </c>
      <c r="L330" s="155">
        <f t="shared" si="229"/>
        <v>287.25799999999998</v>
      </c>
      <c r="M330" s="25">
        <f t="shared" si="233"/>
        <v>859853.43881788931</v>
      </c>
      <c r="N330" s="25">
        <f t="shared" si="234"/>
        <v>573235.62587859295</v>
      </c>
      <c r="O330" s="58">
        <f t="shared" si="234"/>
        <v>119630.44717135374</v>
      </c>
      <c r="P330" s="58">
        <f t="shared" si="235"/>
        <v>897291.74870875827</v>
      </c>
      <c r="Q330" s="26">
        <f t="shared" si="228"/>
        <v>2450011.2605765946</v>
      </c>
      <c r="R330" s="54">
        <f>'2025'!S332</f>
        <v>0</v>
      </c>
      <c r="S330" s="203"/>
      <c r="T330" s="90"/>
    </row>
    <row r="331" spans="1:20" ht="32.25" customHeight="1">
      <c r="A331" s="91" t="s">
        <v>241</v>
      </c>
      <c r="B331" s="91" t="s">
        <v>307</v>
      </c>
      <c r="C331" s="24" t="s">
        <v>211</v>
      </c>
      <c r="D331" s="176">
        <v>13579.189835114932</v>
      </c>
      <c r="E331" s="143">
        <v>14707.227875514296</v>
      </c>
      <c r="F331" s="143">
        <v>2169.5445200000004</v>
      </c>
      <c r="G331" s="177">
        <v>2284.5303795600003</v>
      </c>
      <c r="H331" s="156">
        <v>19.401</v>
      </c>
      <c r="I331" s="143">
        <v>12.933999999999999</v>
      </c>
      <c r="J331" s="138">
        <v>8.8520000000000003</v>
      </c>
      <c r="K331" s="133">
        <v>26.552</v>
      </c>
      <c r="L331" s="155">
        <f t="shared" si="229"/>
        <v>67.739000000000004</v>
      </c>
      <c r="M331" s="25">
        <f t="shared" si="233"/>
        <v>221358.52875854479</v>
      </c>
      <c r="N331" s="25">
        <f t="shared" si="234"/>
        <v>147572.35250569653</v>
      </c>
      <c r="O331" s="58">
        <f t="shared" si="234"/>
        <v>109965.71823418744</v>
      </c>
      <c r="P331" s="58">
        <f t="shared" si="235"/>
        <v>329847.46391257847</v>
      </c>
      <c r="Q331" s="26">
        <f t="shared" si="228"/>
        <v>808744.06341100717</v>
      </c>
      <c r="R331" s="54">
        <f>'2025'!S333</f>
        <v>0</v>
      </c>
      <c r="S331" s="203"/>
      <c r="T331" s="90"/>
    </row>
    <row r="332" spans="1:20" ht="32.25" customHeight="1">
      <c r="A332" s="91" t="s">
        <v>246</v>
      </c>
      <c r="B332" s="91" t="s">
        <v>308</v>
      </c>
      <c r="C332" s="24" t="s">
        <v>211</v>
      </c>
      <c r="D332" s="176">
        <v>21230.705889038451</v>
      </c>
      <c r="E332" s="143">
        <v>21230.705889038454</v>
      </c>
      <c r="F332" s="143">
        <v>2142.2688600000001</v>
      </c>
      <c r="G332" s="177">
        <v>2255.80910958</v>
      </c>
      <c r="H332" s="156">
        <v>943.97699999999998</v>
      </c>
      <c r="I332" s="143">
        <v>215.501</v>
      </c>
      <c r="J332" s="138">
        <v>208.91900000000001</v>
      </c>
      <c r="K332" s="133">
        <v>2178.8389999999999</v>
      </c>
      <c r="L332" s="155">
        <f t="shared" si="229"/>
        <v>3547.2359999999999</v>
      </c>
      <c r="M332" s="25">
        <f t="shared" si="233"/>
        <v>18019045.521360628</v>
      </c>
      <c r="N332" s="25">
        <f t="shared" si="234"/>
        <v>4113577.2681948151</v>
      </c>
      <c r="O332" s="58">
        <f t="shared" si="234"/>
        <v>3964216.4602676807</v>
      </c>
      <c r="P332" s="58">
        <f t="shared" si="235"/>
        <v>41343245.124058478</v>
      </c>
      <c r="Q332" s="26">
        <f t="shared" si="228"/>
        <v>67440084.373881608</v>
      </c>
      <c r="R332" s="54">
        <f>'2025'!S334</f>
        <v>0</v>
      </c>
      <c r="S332" s="203"/>
      <c r="T332" s="90"/>
    </row>
    <row r="333" spans="1:20" ht="32.25" customHeight="1">
      <c r="A333" s="91" t="s">
        <v>25</v>
      </c>
      <c r="B333" s="91" t="s">
        <v>17</v>
      </c>
      <c r="C333" s="24" t="s">
        <v>212</v>
      </c>
      <c r="D333" s="176">
        <v>6864.5530172556728</v>
      </c>
      <c r="E333" s="143">
        <v>7001.9085632022752</v>
      </c>
      <c r="F333" s="143">
        <v>2335.7905000000001</v>
      </c>
      <c r="G333" s="177">
        <v>2459.5873965000001</v>
      </c>
      <c r="H333" s="156">
        <v>21.908999999999999</v>
      </c>
      <c r="I333" s="143">
        <v>15.772</v>
      </c>
      <c r="J333" s="138">
        <v>3.4460000000000002</v>
      </c>
      <c r="K333" s="133">
        <v>25.248000000000001</v>
      </c>
      <c r="L333" s="155">
        <f t="shared" si="229"/>
        <v>66.375</v>
      </c>
      <c r="M333" s="25">
        <f t="shared" si="233"/>
        <v>99220.657990554522</v>
      </c>
      <c r="N333" s="25">
        <f t="shared" si="234"/>
        <v>71427.642422156467</v>
      </c>
      <c r="O333" s="58">
        <f t="shared" si="234"/>
        <v>15652.838740456042</v>
      </c>
      <c r="P333" s="58">
        <f t="shared" si="235"/>
        <v>114684.52481689905</v>
      </c>
      <c r="Q333" s="26">
        <f t="shared" si="228"/>
        <v>300985.66397006606</v>
      </c>
      <c r="R333" s="54">
        <f>'2025'!S335</f>
        <v>0</v>
      </c>
      <c r="S333" s="203"/>
      <c r="T333" s="90"/>
    </row>
    <row r="334" spans="1:20" ht="32.25" customHeight="1">
      <c r="A334" s="91" t="s">
        <v>183</v>
      </c>
      <c r="B334" s="91" t="s">
        <v>217</v>
      </c>
      <c r="C334" s="24" t="s">
        <v>212</v>
      </c>
      <c r="D334" s="176">
        <v>2157.0924583577621</v>
      </c>
      <c r="E334" s="143">
        <v>2157.0924583577621</v>
      </c>
      <c r="F334" s="143">
        <v>2184.7874999999999</v>
      </c>
      <c r="G334" s="177">
        <v>2300.5812374999996</v>
      </c>
      <c r="H334" s="156">
        <v>798.07500000000005</v>
      </c>
      <c r="I334" s="143">
        <v>911.66000000000008</v>
      </c>
      <c r="J334" s="138">
        <v>1496.4090000000001</v>
      </c>
      <c r="K334" s="133">
        <v>1144.8009999999999</v>
      </c>
      <c r="L334" s="155">
        <f t="shared" si="229"/>
        <v>4350.9449999999997</v>
      </c>
      <c r="M334" s="25">
        <v>0</v>
      </c>
      <c r="N334" s="25">
        <v>0</v>
      </c>
      <c r="O334" s="58">
        <v>0</v>
      </c>
      <c r="P334" s="58">
        <v>0</v>
      </c>
      <c r="Q334" s="26">
        <f t="shared" si="228"/>
        <v>0</v>
      </c>
      <c r="R334" s="54">
        <f>'2025'!S336</f>
        <v>0</v>
      </c>
      <c r="S334" s="203"/>
      <c r="T334" s="90"/>
    </row>
    <row r="335" spans="1:20" ht="32.25" customHeight="1">
      <c r="A335" s="91" t="s">
        <v>218</v>
      </c>
      <c r="B335" s="91" t="s">
        <v>226</v>
      </c>
      <c r="C335" s="24" t="s">
        <v>212</v>
      </c>
      <c r="D335" s="137">
        <v>16798.582035783518</v>
      </c>
      <c r="E335" s="133">
        <v>16798.582035783518</v>
      </c>
      <c r="F335" s="133">
        <v>3071.5793699999999</v>
      </c>
      <c r="G335" s="174">
        <v>3234.3730766099998</v>
      </c>
      <c r="H335" s="141">
        <v>739.31899999999996</v>
      </c>
      <c r="I335" s="133">
        <v>770.67600000000004</v>
      </c>
      <c r="J335" s="138">
        <v>785.173</v>
      </c>
      <c r="K335" s="133">
        <v>724.56100000000004</v>
      </c>
      <c r="L335" s="155">
        <f t="shared" si="229"/>
        <v>3019.7289999999998</v>
      </c>
      <c r="M335" s="25">
        <f t="shared" si="233"/>
        <v>10148633.883864405</v>
      </c>
      <c r="N335" s="25">
        <f t="shared" si="234"/>
        <v>10579071.50645538</v>
      </c>
      <c r="O335" s="58">
        <f t="shared" si="234"/>
        <v>10650250.64110115</v>
      </c>
      <c r="P335" s="58">
        <f t="shared" si="235"/>
        <v>9828096.8076677248</v>
      </c>
      <c r="Q335" s="26">
        <f t="shared" si="228"/>
        <v>41206052.839088663</v>
      </c>
      <c r="R335" s="54">
        <f>'2025'!S337</f>
        <v>0</v>
      </c>
      <c r="S335" s="203"/>
      <c r="T335" s="90"/>
    </row>
    <row r="336" spans="1:20" ht="32.25" customHeight="1">
      <c r="A336" s="91" t="s">
        <v>55</v>
      </c>
      <c r="B336" s="91" t="s">
        <v>54</v>
      </c>
      <c r="C336" s="24" t="s">
        <v>212</v>
      </c>
      <c r="D336" s="137">
        <v>6054.8009999999995</v>
      </c>
      <c r="E336" s="133">
        <v>6253.720103273301</v>
      </c>
      <c r="F336" s="133">
        <v>2279.7886000000003</v>
      </c>
      <c r="G336" s="174">
        <v>2400.6173958000004</v>
      </c>
      <c r="H336" s="141">
        <v>33.012999999999998</v>
      </c>
      <c r="I336" s="133">
        <v>23.768000000000001</v>
      </c>
      <c r="J336" s="138">
        <v>29.420999999999999</v>
      </c>
      <c r="K336" s="133">
        <v>30.606999999999999</v>
      </c>
      <c r="L336" s="155">
        <f t="shared" si="229"/>
        <v>116.809</v>
      </c>
      <c r="M336" s="25">
        <f t="shared" si="233"/>
        <v>124624.48436119997</v>
      </c>
      <c r="N336" s="25">
        <f t="shared" si="234"/>
        <v>89724.494723199983</v>
      </c>
      <c r="O336" s="58">
        <f t="shared" si="234"/>
        <v>113362.13475657198</v>
      </c>
      <c r="P336" s="58">
        <f t="shared" si="235"/>
        <v>117931.91456763531</v>
      </c>
      <c r="Q336" s="26">
        <f t="shared" si="228"/>
        <v>445643.02840860724</v>
      </c>
      <c r="R336" s="54">
        <f>'2025'!S338</f>
        <v>0</v>
      </c>
      <c r="S336" s="203"/>
      <c r="T336" s="90"/>
    </row>
    <row r="337" spans="1:21" ht="32.25" customHeight="1">
      <c r="A337" s="91" t="s">
        <v>246</v>
      </c>
      <c r="B337" s="91" t="s">
        <v>308</v>
      </c>
      <c r="C337" s="24" t="s">
        <v>212</v>
      </c>
      <c r="D337" s="137">
        <v>16798.582035783518</v>
      </c>
      <c r="E337" s="133">
        <v>16798.582035783518</v>
      </c>
      <c r="F337" s="133">
        <v>2142.2688600000001</v>
      </c>
      <c r="G337" s="174">
        <v>2255.80910958</v>
      </c>
      <c r="H337" s="141">
        <v>140.05199999999999</v>
      </c>
      <c r="I337" s="133">
        <v>90.938999999999993</v>
      </c>
      <c r="J337" s="138">
        <v>66.341999999999999</v>
      </c>
      <c r="K337" s="133">
        <v>104.63800000000001</v>
      </c>
      <c r="L337" s="155">
        <f t="shared" si="229"/>
        <v>401.971</v>
      </c>
      <c r="M337" s="25">
        <f t="shared" si="233"/>
        <v>2052645.9728948332</v>
      </c>
      <c r="N337" s="25">
        <f t="shared" si="234"/>
        <v>1332830.4638925772</v>
      </c>
      <c r="O337" s="58">
        <f t="shared" si="234"/>
        <v>964796.64147019375</v>
      </c>
      <c r="P337" s="58">
        <f t="shared" si="235"/>
        <v>1521726.6734520837</v>
      </c>
      <c r="Q337" s="26">
        <f t="shared" si="228"/>
        <v>5871999.7517096885</v>
      </c>
      <c r="R337" s="54">
        <f>'2025'!S339</f>
        <v>0</v>
      </c>
      <c r="S337" s="203"/>
      <c r="T337" s="90"/>
    </row>
    <row r="338" spans="1:21" ht="32.25" customHeight="1">
      <c r="A338" s="91" t="s">
        <v>109</v>
      </c>
      <c r="B338" s="91" t="s">
        <v>17</v>
      </c>
      <c r="C338" s="24" t="s">
        <v>212</v>
      </c>
      <c r="D338" s="137">
        <v>21230.705889038451</v>
      </c>
      <c r="E338" s="137">
        <v>21230.705889038454</v>
      </c>
      <c r="F338" s="133">
        <v>2442.4081300000003</v>
      </c>
      <c r="G338" s="174">
        <v>2571.8557608900001</v>
      </c>
      <c r="H338" s="141">
        <v>79.884</v>
      </c>
      <c r="I338" s="133">
        <v>45.991999999999997</v>
      </c>
      <c r="J338" s="138">
        <v>32.090000000000003</v>
      </c>
      <c r="K338" s="133">
        <v>37.658000000000001</v>
      </c>
      <c r="L338" s="155">
        <f t="shared" si="229"/>
        <v>195.62400000000002</v>
      </c>
      <c r="M338" s="25">
        <f t="shared" si="233"/>
        <v>1500884.3781830275</v>
      </c>
      <c r="N338" s="25">
        <f t="shared" si="234"/>
        <v>864111.39053369639</v>
      </c>
      <c r="O338" s="58">
        <f t="shared" si="234"/>
        <v>598762.50061228394</v>
      </c>
      <c r="P338" s="58">
        <f t="shared" si="235"/>
        <v>702654.97812581446</v>
      </c>
      <c r="Q338" s="26">
        <f t="shared" si="228"/>
        <v>3666413.2474548221</v>
      </c>
      <c r="R338" s="54">
        <f>'2025'!S340</f>
        <v>0</v>
      </c>
      <c r="S338" s="203"/>
      <c r="T338" s="90"/>
    </row>
    <row r="339" spans="1:21" ht="32.25" customHeight="1">
      <c r="A339" s="103" t="s">
        <v>18</v>
      </c>
      <c r="B339" s="103" t="s">
        <v>225</v>
      </c>
      <c r="C339" s="24" t="s">
        <v>212</v>
      </c>
      <c r="D339" s="176">
        <v>10736.714977373962</v>
      </c>
      <c r="E339" s="143">
        <v>10736.714977373962</v>
      </c>
      <c r="F339" s="143">
        <v>1981.6706300000001</v>
      </c>
      <c r="G339" s="177">
        <v>2086.6991733899999</v>
      </c>
      <c r="H339" s="156">
        <v>182.48000000000002</v>
      </c>
      <c r="I339" s="143">
        <v>120.376</v>
      </c>
      <c r="J339" s="138">
        <v>28.966999999999999</v>
      </c>
      <c r="K339" s="133">
        <v>100</v>
      </c>
      <c r="L339" s="155">
        <f t="shared" si="229"/>
        <v>431.82299999999998</v>
      </c>
      <c r="M339" s="92">
        <f t="shared" si="233"/>
        <v>1597620.4925088007</v>
      </c>
      <c r="N339" s="25">
        <f t="shared" si="234"/>
        <v>1053897.2183594881</v>
      </c>
      <c r="O339" s="104">
        <f t="shared" si="234"/>
        <v>250565.00779400344</v>
      </c>
      <c r="P339" s="58">
        <f t="shared" si="235"/>
        <v>865001.58039839624</v>
      </c>
      <c r="Q339" s="26">
        <f t="shared" si="228"/>
        <v>3767084.2990606884</v>
      </c>
      <c r="R339" s="54">
        <f>'2025'!S341</f>
        <v>0</v>
      </c>
      <c r="S339" s="204"/>
      <c r="T339" s="90"/>
    </row>
    <row r="340" spans="1:21" ht="24" customHeight="1">
      <c r="A340" s="49" t="s">
        <v>234</v>
      </c>
      <c r="B340" s="97"/>
      <c r="C340" s="49" t="s">
        <v>236</v>
      </c>
      <c r="D340" s="193"/>
      <c r="E340" s="194"/>
      <c r="F340" s="194"/>
      <c r="G340" s="195"/>
      <c r="H340" s="134">
        <f t="shared" ref="H340:J340" si="236">SUM(H341)</f>
        <v>0</v>
      </c>
      <c r="I340" s="131">
        <f t="shared" si="236"/>
        <v>29.393999999999998</v>
      </c>
      <c r="J340" s="139">
        <f t="shared" si="236"/>
        <v>5.8789999999999996</v>
      </c>
      <c r="K340" s="136">
        <f>SUM(K341)</f>
        <v>17.637</v>
      </c>
      <c r="L340" s="155">
        <f t="shared" si="229"/>
        <v>52.91</v>
      </c>
      <c r="M340" s="55">
        <f t="shared" ref="M340:P340" si="237">SUM(M341)</f>
        <v>0</v>
      </c>
      <c r="N340" s="53">
        <f t="shared" si="237"/>
        <v>50283.227928060005</v>
      </c>
      <c r="O340" s="53">
        <f t="shared" si="237"/>
        <v>10043.410068861271</v>
      </c>
      <c r="P340" s="98">
        <f t="shared" si="237"/>
        <v>30130.230206583816</v>
      </c>
      <c r="Q340" s="26">
        <f t="shared" si="228"/>
        <v>90456.868203505088</v>
      </c>
      <c r="R340" s="54">
        <f>'2025'!S342</f>
        <v>7186.7823741999991</v>
      </c>
      <c r="S340" s="28">
        <f>P340/3</f>
        <v>10043.410068861273</v>
      </c>
      <c r="T340" s="90">
        <f t="shared" si="232"/>
        <v>87600.240508843825</v>
      </c>
    </row>
    <row r="341" spans="1:21" ht="24" customHeight="1">
      <c r="A341" s="103" t="s">
        <v>21</v>
      </c>
      <c r="B341" s="103" t="s">
        <v>235</v>
      </c>
      <c r="C341" s="57" t="s">
        <v>211</v>
      </c>
      <c r="D341" s="176">
        <v>4323.68073</v>
      </c>
      <c r="E341" s="143">
        <v>4459.861153406132</v>
      </c>
      <c r="F341" s="143">
        <v>2613.0177399999998</v>
      </c>
      <c r="G341" s="177">
        <v>2751.5076802199997</v>
      </c>
      <c r="H341" s="156">
        <v>0</v>
      </c>
      <c r="I341" s="157">
        <v>29.393999999999998</v>
      </c>
      <c r="J341" s="158">
        <v>5.8789999999999996</v>
      </c>
      <c r="K341" s="159">
        <v>17.637</v>
      </c>
      <c r="L341" s="160">
        <f>SUM(H341:K341)</f>
        <v>52.91</v>
      </c>
      <c r="M341" s="58">
        <f t="shared" si="233"/>
        <v>0</v>
      </c>
      <c r="N341" s="58">
        <f t="shared" si="234"/>
        <v>50283.227928060005</v>
      </c>
      <c r="O341" s="58">
        <f>(E341-G341)*J341</f>
        <v>10043.410068861271</v>
      </c>
      <c r="P341" s="58">
        <f>(E341-G341)*K341</f>
        <v>30130.230206583816</v>
      </c>
      <c r="Q341" s="59">
        <f t="shared" si="228"/>
        <v>90456.868203505088</v>
      </c>
      <c r="R341" s="205">
        <f>'2025'!S343</f>
        <v>0</v>
      </c>
      <c r="S341" s="206"/>
      <c r="T341" s="90"/>
    </row>
    <row r="342" spans="1:21" s="11" customFormat="1" ht="30.75" customHeight="1">
      <c r="A342" s="288" t="s">
        <v>317</v>
      </c>
      <c r="B342" s="289"/>
      <c r="C342" s="290"/>
      <c r="D342" s="225"/>
      <c r="E342" s="226"/>
      <c r="F342" s="226"/>
      <c r="G342" s="227"/>
      <c r="H342" s="161">
        <f>H320+H322+H340</f>
        <v>10346.199000000001</v>
      </c>
      <c r="I342" s="161">
        <f t="shared" ref="I342:K342" si="238">I320+I322+I340</f>
        <v>8179.7120000000004</v>
      </c>
      <c r="J342" s="161">
        <f t="shared" si="238"/>
        <v>5383.2479999999996</v>
      </c>
      <c r="K342" s="161">
        <f t="shared" si="238"/>
        <v>11073.785999999998</v>
      </c>
      <c r="L342" s="162">
        <f>L320+L322+L340</f>
        <v>34982.945</v>
      </c>
      <c r="M342" s="85">
        <f>M320+M322+M340</f>
        <v>89540334.916570723</v>
      </c>
      <c r="N342" s="85">
        <f t="shared" ref="N342:T342" si="239">N320+N322+N340</f>
        <v>66573895.687312797</v>
      </c>
      <c r="O342" s="85">
        <f t="shared" si="239"/>
        <v>49952960.290528238</v>
      </c>
      <c r="P342" s="85">
        <f t="shared" si="239"/>
        <v>111075183.33578989</v>
      </c>
      <c r="Q342" s="85">
        <f t="shared" si="239"/>
        <v>317142374.23020166</v>
      </c>
      <c r="R342" s="85">
        <f>R320+R322+R340</f>
        <v>19353633.880558137</v>
      </c>
      <c r="S342" s="85">
        <f t="shared" si="239"/>
        <v>37025061.111929968</v>
      </c>
      <c r="T342" s="85">
        <f t="shared" si="239"/>
        <v>299470946.99882984</v>
      </c>
    </row>
    <row r="343" spans="1:21" s="2" customFormat="1" ht="30.75" customHeight="1">
      <c r="A343" s="296" t="s">
        <v>316</v>
      </c>
      <c r="B343" s="297"/>
      <c r="C343" s="298"/>
      <c r="D343" s="171"/>
      <c r="E343" s="172"/>
      <c r="F343" s="172"/>
      <c r="G343" s="173"/>
      <c r="H343" s="134"/>
      <c r="I343" s="131"/>
      <c r="J343" s="139"/>
      <c r="K343" s="131"/>
      <c r="L343" s="132"/>
      <c r="M343" s="55">
        <f>M342+M319</f>
        <v>2578859340.190197</v>
      </c>
      <c r="N343" s="53">
        <f>N342+N319</f>
        <v>1414764586.0483677</v>
      </c>
      <c r="O343" s="53">
        <f>O342+O319</f>
        <v>561061243.18127561</v>
      </c>
      <c r="P343" s="53">
        <f>P342+P319</f>
        <v>2362079215.0345969</v>
      </c>
      <c r="Q343" s="94">
        <f t="shared" ref="Q343:Q345" si="240">SUM(M343:P343)</f>
        <v>6916764384.4544373</v>
      </c>
      <c r="R343" s="28">
        <f>R342+R319</f>
        <v>549795052.69010639</v>
      </c>
      <c r="S343" s="28">
        <f>S342+S319</f>
        <v>787359738.34486568</v>
      </c>
      <c r="T343" s="99">
        <f>Q343+R343-S343</f>
        <v>6679199698.7996778</v>
      </c>
      <c r="U343" s="9"/>
    </row>
    <row r="344" spans="1:21" s="11" customFormat="1" ht="30.75" customHeight="1">
      <c r="A344" s="114"/>
      <c r="B344" s="115"/>
      <c r="C344" s="70" t="s">
        <v>236</v>
      </c>
      <c r="D344" s="181"/>
      <c r="E344" s="182"/>
      <c r="F344" s="182"/>
      <c r="G344" s="183"/>
      <c r="H344" s="163">
        <f>H342+H317</f>
        <v>1946353.1060000001</v>
      </c>
      <c r="I344" s="164">
        <f>I342+I317</f>
        <v>1101954.7</v>
      </c>
      <c r="J344" s="149">
        <f>J342+J317</f>
        <v>420471.37800000014</v>
      </c>
      <c r="K344" s="164">
        <f>K342+K317</f>
        <v>1545046.9169999997</v>
      </c>
      <c r="L344" s="165">
        <f>L342+L317</f>
        <v>5013826.1009999979</v>
      </c>
      <c r="M344" s="116">
        <f>M317+M342</f>
        <v>2575234726.0126691</v>
      </c>
      <c r="N344" s="117">
        <f>N317+N342</f>
        <v>1411405172.9996712</v>
      </c>
      <c r="O344" s="117">
        <f>O317+O342</f>
        <v>558710351.08397245</v>
      </c>
      <c r="P344" s="117">
        <f>P317+P342</f>
        <v>2358470832.6925583</v>
      </c>
      <c r="Q344" s="75">
        <f t="shared" si="240"/>
        <v>6903821082.7888718</v>
      </c>
      <c r="R344" s="118"/>
      <c r="S344" s="118"/>
      <c r="T344" s="119"/>
    </row>
    <row r="345" spans="1:21" s="12" customFormat="1" ht="28.5" customHeight="1">
      <c r="A345" s="120"/>
      <c r="B345" s="121"/>
      <c r="C345" s="122" t="s">
        <v>13</v>
      </c>
      <c r="D345" s="228"/>
      <c r="E345" s="229"/>
      <c r="F345" s="229"/>
      <c r="G345" s="230"/>
      <c r="H345" s="166">
        <f t="shared" ref="H345:I345" si="241">H318</f>
        <v>491251.11899999995</v>
      </c>
      <c r="I345" s="167">
        <f t="shared" si="241"/>
        <v>482736.35700000002</v>
      </c>
      <c r="J345" s="168">
        <f>J318</f>
        <v>247627.83200000002</v>
      </c>
      <c r="K345" s="167">
        <f>K318</f>
        <v>352553.93299999996</v>
      </c>
      <c r="L345" s="152">
        <f>SUM(H345:K345)</f>
        <v>1574169.2409999999</v>
      </c>
      <c r="M345" s="126">
        <f>M318</f>
        <v>3624614.177528088</v>
      </c>
      <c r="N345" s="127">
        <f t="shared" ref="N345:O345" si="242">N318</f>
        <v>3359413.048696558</v>
      </c>
      <c r="O345" s="127">
        <f t="shared" si="242"/>
        <v>2350892.0973031353</v>
      </c>
      <c r="P345" s="127">
        <f>P318</f>
        <v>3608382.3420387427</v>
      </c>
      <c r="Q345" s="128">
        <f t="shared" si="240"/>
        <v>12943301.665566524</v>
      </c>
      <c r="R345" s="129"/>
      <c r="S345" s="129"/>
      <c r="T345" s="130"/>
    </row>
    <row r="347" spans="1:21" ht="12.75" customHeight="1">
      <c r="S347" s="5"/>
      <c r="T347" s="6"/>
    </row>
  </sheetData>
  <autoFilter ref="A5:V349"/>
  <mergeCells count="15">
    <mergeCell ref="A342:C342"/>
    <mergeCell ref="A343:C343"/>
    <mergeCell ref="A317:B319"/>
    <mergeCell ref="A1:T1"/>
    <mergeCell ref="A3:A4"/>
    <mergeCell ref="B3:B4"/>
    <mergeCell ref="C3:C4"/>
    <mergeCell ref="D3:E3"/>
    <mergeCell ref="F3:G3"/>
    <mergeCell ref="H3:L3"/>
    <mergeCell ref="M3:Q3"/>
    <mergeCell ref="R3:R4"/>
    <mergeCell ref="S3:S4"/>
    <mergeCell ref="T3:T4"/>
    <mergeCell ref="F2:G2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45" fitToHeight="0" orientation="landscape" r:id="rId1"/>
  <headerFooter differentFirst="1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64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:A4"/>
    </sheetView>
  </sheetViews>
  <sheetFormatPr defaultColWidth="9.140625" defaultRowHeight="12.75" outlineLevelRow="1"/>
  <cols>
    <col min="1" max="1" width="29.7109375" style="1" customWidth="1"/>
    <col min="2" max="2" width="48.28515625" style="1" hidden="1" customWidth="1"/>
    <col min="3" max="3" width="17" style="1" customWidth="1"/>
    <col min="4" max="4" width="9" style="8" customWidth="1"/>
    <col min="5" max="5" width="9.140625" style="8" customWidth="1"/>
    <col min="6" max="6" width="8.5703125" style="8" customWidth="1"/>
    <col min="7" max="7" width="8.28515625" style="8" customWidth="1"/>
    <col min="8" max="8" width="14.140625" style="1" customWidth="1"/>
    <col min="9" max="9" width="12.7109375" style="1" customWidth="1"/>
    <col min="10" max="10" width="11.85546875" style="1" customWidth="1"/>
    <col min="11" max="11" width="13.140625" style="1" customWidth="1"/>
    <col min="12" max="12" width="15.28515625" style="14" customWidth="1"/>
    <col min="13" max="13" width="21.5703125" style="1" customWidth="1"/>
    <col min="14" max="14" width="22.140625" style="1" customWidth="1"/>
    <col min="15" max="15" width="20.42578125" style="1" customWidth="1"/>
    <col min="16" max="16" width="22.7109375" style="1" customWidth="1"/>
    <col min="17" max="17" width="21.7109375" style="14" customWidth="1"/>
    <col min="18" max="18" width="20.140625" style="1" customWidth="1"/>
    <col min="19" max="19" width="20" style="1" customWidth="1"/>
    <col min="20" max="20" width="21.85546875" style="1" customWidth="1"/>
    <col min="21" max="21" width="23.85546875" style="1" customWidth="1"/>
    <col min="22" max="22" width="14.7109375" style="1" customWidth="1"/>
    <col min="23" max="16384" width="9.140625" style="1"/>
  </cols>
  <sheetData>
    <row r="1" spans="1:22" ht="134.25" customHeight="1" outlineLevel="1">
      <c r="A1" s="293" t="s">
        <v>333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15"/>
      <c r="V1" s="15"/>
    </row>
    <row r="2" spans="1:22" ht="19.5" customHeight="1">
      <c r="A2" s="4"/>
      <c r="B2" s="4"/>
      <c r="C2" s="4"/>
      <c r="D2" s="7"/>
      <c r="E2" s="7"/>
      <c r="F2" s="305"/>
      <c r="G2" s="305"/>
      <c r="H2" s="4"/>
      <c r="I2" s="4"/>
      <c r="J2" s="4"/>
      <c r="K2" s="4"/>
      <c r="L2" s="13"/>
      <c r="M2" s="4"/>
      <c r="N2" s="4"/>
      <c r="O2" s="4"/>
      <c r="P2" s="4"/>
      <c r="Q2" s="13"/>
      <c r="R2" s="4"/>
    </row>
    <row r="3" spans="1:22" ht="59.25" customHeight="1">
      <c r="A3" s="303" t="s">
        <v>209</v>
      </c>
      <c r="B3" s="303" t="s">
        <v>208</v>
      </c>
      <c r="C3" s="291" t="s">
        <v>210</v>
      </c>
      <c r="D3" s="313" t="s">
        <v>207</v>
      </c>
      <c r="E3" s="314"/>
      <c r="F3" s="313" t="s">
        <v>206</v>
      </c>
      <c r="G3" s="314"/>
      <c r="H3" s="311" t="s">
        <v>205</v>
      </c>
      <c r="I3" s="311"/>
      <c r="J3" s="311"/>
      <c r="K3" s="311"/>
      <c r="L3" s="312"/>
      <c r="M3" s="309" t="s">
        <v>204</v>
      </c>
      <c r="N3" s="309"/>
      <c r="O3" s="309"/>
      <c r="P3" s="309"/>
      <c r="Q3" s="310"/>
      <c r="R3" s="301" t="s">
        <v>324</v>
      </c>
      <c r="S3" s="299" t="s">
        <v>322</v>
      </c>
      <c r="T3" s="294" t="s">
        <v>325</v>
      </c>
    </row>
    <row r="4" spans="1:22" s="3" customFormat="1" ht="98.25" customHeight="1">
      <c r="A4" s="304"/>
      <c r="B4" s="304"/>
      <c r="C4" s="292"/>
      <c r="D4" s="29" t="s">
        <v>203</v>
      </c>
      <c r="E4" s="30" t="s">
        <v>202</v>
      </c>
      <c r="F4" s="30" t="s">
        <v>203</v>
      </c>
      <c r="G4" s="31" t="s">
        <v>202</v>
      </c>
      <c r="H4" s="34" t="s">
        <v>0</v>
      </c>
      <c r="I4" s="35" t="s">
        <v>1</v>
      </c>
      <c r="J4" s="35" t="s">
        <v>2</v>
      </c>
      <c r="K4" s="35" t="s">
        <v>3</v>
      </c>
      <c r="L4" s="36" t="s">
        <v>201</v>
      </c>
      <c r="M4" s="34" t="s">
        <v>0</v>
      </c>
      <c r="N4" s="35" t="s">
        <v>1</v>
      </c>
      <c r="O4" s="35" t="s">
        <v>2</v>
      </c>
      <c r="P4" s="35" t="s">
        <v>3</v>
      </c>
      <c r="Q4" s="37" t="s">
        <v>201</v>
      </c>
      <c r="R4" s="302"/>
      <c r="S4" s="300"/>
      <c r="T4" s="295"/>
    </row>
    <row r="5" spans="1:22" s="3" customFormat="1" ht="9.75" customHeight="1">
      <c r="A5" s="38"/>
      <c r="B5" s="38"/>
      <c r="C5" s="39"/>
      <c r="D5" s="40"/>
      <c r="E5" s="41"/>
      <c r="F5" s="41"/>
      <c r="G5" s="42"/>
      <c r="H5" s="43"/>
      <c r="I5" s="43"/>
      <c r="J5" s="43"/>
      <c r="K5" s="43"/>
      <c r="L5" s="44"/>
      <c r="M5" s="43"/>
      <c r="N5" s="43"/>
      <c r="O5" s="43"/>
      <c r="P5" s="43"/>
      <c r="Q5" s="45"/>
      <c r="R5" s="46"/>
      <c r="S5" s="47"/>
      <c r="T5" s="48"/>
    </row>
    <row r="6" spans="1:22" s="3" customFormat="1" ht="30.75" customHeight="1">
      <c r="A6" s="49" t="s">
        <v>200</v>
      </c>
      <c r="B6" s="49"/>
      <c r="C6" s="49" t="s">
        <v>236</v>
      </c>
      <c r="D6" s="171" t="s">
        <v>16</v>
      </c>
      <c r="E6" s="172"/>
      <c r="F6" s="172" t="s">
        <v>16</v>
      </c>
      <c r="G6" s="173"/>
      <c r="H6" s="131">
        <f t="shared" ref="H6:I6" si="0">SUM(H7)</f>
        <v>61.792000000000002</v>
      </c>
      <c r="I6" s="131">
        <f t="shared" si="0"/>
        <v>31.303999999999998</v>
      </c>
      <c r="J6" s="131">
        <f>SUM(J7)</f>
        <v>12</v>
      </c>
      <c r="K6" s="131">
        <f>SUM(K7)</f>
        <v>43</v>
      </c>
      <c r="L6" s="132">
        <f>SUM(H6:K6)</f>
        <v>148.096</v>
      </c>
      <c r="M6" s="237">
        <f>SUM(M7)</f>
        <v>290012.75764872908</v>
      </c>
      <c r="N6" s="237">
        <f t="shared" ref="N6:P6" si="1">SUM(N7)</f>
        <v>146921.27403929009</v>
      </c>
      <c r="O6" s="237">
        <f t="shared" si="1"/>
        <v>59441.948652666455</v>
      </c>
      <c r="P6" s="237">
        <f t="shared" si="1"/>
        <v>213000.31600538813</v>
      </c>
      <c r="Q6" s="257">
        <f>SUM(M6:P6)</f>
        <v>709376.29634607374</v>
      </c>
      <c r="R6" s="234">
        <f>'[1]2026'!S6</f>
        <v>67271.645622385578</v>
      </c>
      <c r="S6" s="235">
        <f>P6/3</f>
        <v>71000.105335129381</v>
      </c>
      <c r="T6" s="235">
        <f>Q6+R6-S6</f>
        <v>705647.83663332986</v>
      </c>
    </row>
    <row r="7" spans="1:22" s="2" customFormat="1" ht="30.75" customHeight="1">
      <c r="A7" s="16" t="s">
        <v>24</v>
      </c>
      <c r="B7" s="16" t="s">
        <v>41</v>
      </c>
      <c r="C7" s="24" t="s">
        <v>211</v>
      </c>
      <c r="D7" s="137">
        <v>7269.5331696175981</v>
      </c>
      <c r="E7" s="133">
        <v>7632.7047676475377</v>
      </c>
      <c r="F7" s="133">
        <v>2576.1625448</v>
      </c>
      <c r="G7" s="174">
        <v>2679.209046592</v>
      </c>
      <c r="H7" s="133">
        <v>61.792000000000002</v>
      </c>
      <c r="I7" s="133">
        <v>31.303999999999998</v>
      </c>
      <c r="J7" s="133">
        <v>12</v>
      </c>
      <c r="K7" s="133">
        <v>43</v>
      </c>
      <c r="L7" s="132">
        <f t="shared" ref="L7:L70" si="2">SUM(H7:K7)</f>
        <v>148.096</v>
      </c>
      <c r="M7" s="258">
        <f>(D7-F7)*H7</f>
        <v>290012.75764872908</v>
      </c>
      <c r="N7" s="258">
        <f>(D7-F7)*I7</f>
        <v>146921.27403929009</v>
      </c>
      <c r="O7" s="258">
        <f>(E7-G7)*J7</f>
        <v>59441.948652666455</v>
      </c>
      <c r="P7" s="258">
        <f>(E7-G7)*K7</f>
        <v>213000.31600538813</v>
      </c>
      <c r="Q7" s="257">
        <f t="shared" ref="Q7:Q70" si="3">SUM(M7:P7)</f>
        <v>709376.29634607374</v>
      </c>
      <c r="R7" s="234">
        <f>'[1]2026'!S7</f>
        <v>0</v>
      </c>
      <c r="S7" s="235"/>
      <c r="T7" s="235"/>
    </row>
    <row r="8" spans="1:22" ht="30.75" customHeight="1">
      <c r="A8" s="49" t="s">
        <v>199</v>
      </c>
      <c r="B8" s="49"/>
      <c r="C8" s="49" t="s">
        <v>236</v>
      </c>
      <c r="D8" s="171"/>
      <c r="E8" s="172"/>
      <c r="F8" s="172"/>
      <c r="G8" s="173"/>
      <c r="H8" s="131">
        <f t="shared" ref="H8:K8" si="4">SUM(H9)</f>
        <v>1016.591</v>
      </c>
      <c r="I8" s="131">
        <f t="shared" si="4"/>
        <v>683.48200000000008</v>
      </c>
      <c r="J8" s="131">
        <f t="shared" si="4"/>
        <v>305.44299999999998</v>
      </c>
      <c r="K8" s="131">
        <f t="shared" si="4"/>
        <v>1004.77</v>
      </c>
      <c r="L8" s="132">
        <f t="shared" si="2"/>
        <v>3010.2860000000001</v>
      </c>
      <c r="M8" s="237">
        <f t="shared" ref="M8:P8" si="5">SUM(M9)</f>
        <v>21034999.159103628</v>
      </c>
      <c r="N8" s="237">
        <f t="shared" si="5"/>
        <v>14142406.626915317</v>
      </c>
      <c r="O8" s="237">
        <f t="shared" si="5"/>
        <v>6294087.6948306998</v>
      </c>
      <c r="P8" s="237">
        <f t="shared" si="5"/>
        <v>20704715.751007691</v>
      </c>
      <c r="Q8" s="257">
        <f t="shared" si="3"/>
        <v>62176209.231857337</v>
      </c>
      <c r="R8" s="234">
        <f>'[1]2026'!S8</f>
        <v>6983251.7817544499</v>
      </c>
      <c r="S8" s="235">
        <f>P8/3</f>
        <v>6901571.9170025634</v>
      </c>
      <c r="T8" s="235">
        <f t="shared" ref="T8:T70" si="6">Q8+R8-S8</f>
        <v>62257889.096609227</v>
      </c>
    </row>
    <row r="9" spans="1:22" ht="30.75" customHeight="1">
      <c r="A9" s="16" t="s">
        <v>24</v>
      </c>
      <c r="B9" s="16" t="s">
        <v>198</v>
      </c>
      <c r="C9" s="24" t="s">
        <v>211</v>
      </c>
      <c r="D9" s="137">
        <v>22823.703112759831</v>
      </c>
      <c r="E9" s="133">
        <v>22823.703112759827</v>
      </c>
      <c r="F9" s="133">
        <v>2132</v>
      </c>
      <c r="G9" s="174">
        <v>2217.2800000000002</v>
      </c>
      <c r="H9" s="133">
        <v>1016.591</v>
      </c>
      <c r="I9" s="133">
        <v>683.48200000000008</v>
      </c>
      <c r="J9" s="133">
        <v>305.44299999999998</v>
      </c>
      <c r="K9" s="133">
        <v>1004.77</v>
      </c>
      <c r="L9" s="132">
        <f t="shared" si="2"/>
        <v>3010.2860000000001</v>
      </c>
      <c r="M9" s="258">
        <f t="shared" ref="M9:M72" si="7">(D9-F9)*H9</f>
        <v>21034999.159103628</v>
      </c>
      <c r="N9" s="258">
        <f t="shared" ref="N9:O71" si="8">(D9-F9)*I9</f>
        <v>14142406.626915317</v>
      </c>
      <c r="O9" s="258">
        <f>(E9-G9)*J9</f>
        <v>6294087.6948306998</v>
      </c>
      <c r="P9" s="258">
        <f>(E9-G9)*K9</f>
        <v>20704715.751007691</v>
      </c>
      <c r="Q9" s="257">
        <f t="shared" si="3"/>
        <v>62176209.231857337</v>
      </c>
      <c r="R9" s="234">
        <f>'[1]2026'!S9</f>
        <v>0</v>
      </c>
      <c r="S9" s="235"/>
      <c r="T9" s="235"/>
    </row>
    <row r="10" spans="1:22" ht="30.75" customHeight="1">
      <c r="A10" s="49" t="s">
        <v>263</v>
      </c>
      <c r="B10" s="49"/>
      <c r="C10" s="49" t="s">
        <v>236</v>
      </c>
      <c r="D10" s="171"/>
      <c r="E10" s="172"/>
      <c r="F10" s="172"/>
      <c r="G10" s="173"/>
      <c r="H10" s="134">
        <f t="shared" ref="H10:I10" si="9">SUM(H11:H12)</f>
        <v>14564.894</v>
      </c>
      <c r="I10" s="131">
        <f t="shared" si="9"/>
        <v>6523.7</v>
      </c>
      <c r="J10" s="131">
        <f t="shared" ref="J10:K10" si="10">SUM(J11:J12)</f>
        <v>101.384</v>
      </c>
      <c r="K10" s="131">
        <f t="shared" si="10"/>
        <v>11480.775</v>
      </c>
      <c r="L10" s="132">
        <f t="shared" si="2"/>
        <v>32670.752999999997</v>
      </c>
      <c r="M10" s="236">
        <f t="shared" ref="M10:P10" si="11">SUM(M11:M12)</f>
        <v>152768659.629677</v>
      </c>
      <c r="N10" s="236">
        <f t="shared" si="11"/>
        <v>68426281.582657531</v>
      </c>
      <c r="O10" s="236">
        <f t="shared" si="11"/>
        <v>1052423.8465427852</v>
      </c>
      <c r="P10" s="236">
        <f t="shared" si="11"/>
        <v>119171026.03030515</v>
      </c>
      <c r="Q10" s="257">
        <f t="shared" si="3"/>
        <v>341418391.08918244</v>
      </c>
      <c r="R10" s="234">
        <f>'[1]2026'!S10</f>
        <v>40890064.429612041</v>
      </c>
      <c r="S10" s="235">
        <f>P10/3</f>
        <v>39723675.343435049</v>
      </c>
      <c r="T10" s="235">
        <f t="shared" si="6"/>
        <v>342584780.17535943</v>
      </c>
    </row>
    <row r="11" spans="1:22" ht="30.75" customHeight="1">
      <c r="A11" s="16" t="s">
        <v>35</v>
      </c>
      <c r="B11" s="16" t="s">
        <v>142</v>
      </c>
      <c r="C11" s="24" t="s">
        <v>211</v>
      </c>
      <c r="D11" s="137">
        <v>13208.853803546534</v>
      </c>
      <c r="E11" s="133">
        <v>13208.853803546532</v>
      </c>
      <c r="F11" s="133">
        <v>2720.4320000000002</v>
      </c>
      <c r="G11" s="174">
        <v>2829.2492800000005</v>
      </c>
      <c r="H11" s="133">
        <v>14510.361000000001</v>
      </c>
      <c r="I11" s="133">
        <v>6496.3379999999997</v>
      </c>
      <c r="J11" s="133">
        <v>100.514</v>
      </c>
      <c r="K11" s="133">
        <v>11435.315000000001</v>
      </c>
      <c r="L11" s="132">
        <f t="shared" si="2"/>
        <v>32542.527999999998</v>
      </c>
      <c r="M11" s="258">
        <f t="shared" si="7"/>
        <v>152190786.68973127</v>
      </c>
      <c r="N11" s="258">
        <f t="shared" si="8"/>
        <v>68136333.122407869</v>
      </c>
      <c r="O11" s="258">
        <f>(E11-G11)*J11</f>
        <v>1043295.569079756</v>
      </c>
      <c r="P11" s="258">
        <f>(E11-G11)*K11</f>
        <v>118694047.30217952</v>
      </c>
      <c r="Q11" s="257">
        <f t="shared" si="3"/>
        <v>340064462.68339843</v>
      </c>
      <c r="R11" s="234">
        <f>'[1]2026'!S11</f>
        <v>0</v>
      </c>
      <c r="S11" s="235"/>
      <c r="T11" s="235"/>
    </row>
    <row r="12" spans="1:22" ht="30.75" customHeight="1">
      <c r="A12" s="16" t="s">
        <v>35</v>
      </c>
      <c r="B12" s="16" t="s">
        <v>143</v>
      </c>
      <c r="C12" s="24" t="s">
        <v>211</v>
      </c>
      <c r="D12" s="137">
        <v>13208.853803546532</v>
      </c>
      <c r="E12" s="133">
        <v>13208.85380354653</v>
      </c>
      <c r="F12" s="133">
        <v>2612.0969784000004</v>
      </c>
      <c r="G12" s="174">
        <v>2716.5808575360006</v>
      </c>
      <c r="H12" s="133">
        <v>54.533000000000001</v>
      </c>
      <c r="I12" s="133">
        <v>27.362000000000002</v>
      </c>
      <c r="J12" s="133">
        <v>0.87</v>
      </c>
      <c r="K12" s="133">
        <v>45.46</v>
      </c>
      <c r="L12" s="132">
        <f t="shared" si="2"/>
        <v>128.22500000000002</v>
      </c>
      <c r="M12" s="258">
        <f t="shared" si="7"/>
        <v>577872.93994571583</v>
      </c>
      <c r="N12" s="258">
        <f t="shared" si="8"/>
        <v>289948.46024965937</v>
      </c>
      <c r="O12" s="258">
        <f>(E12-G12)*J12</f>
        <v>9128.2774630291606</v>
      </c>
      <c r="P12" s="258">
        <f>(E12-G12)*K12</f>
        <v>476978.72812563868</v>
      </c>
      <c r="Q12" s="257">
        <f t="shared" si="3"/>
        <v>1353928.405784043</v>
      </c>
      <c r="R12" s="234">
        <f>'[1]2026'!S12</f>
        <v>0</v>
      </c>
      <c r="S12" s="235"/>
      <c r="T12" s="235"/>
    </row>
    <row r="13" spans="1:22" ht="30.75" customHeight="1">
      <c r="A13" s="49" t="s">
        <v>196</v>
      </c>
      <c r="B13" s="49"/>
      <c r="C13" s="49" t="s">
        <v>236</v>
      </c>
      <c r="D13" s="171"/>
      <c r="E13" s="172"/>
      <c r="F13" s="172"/>
      <c r="G13" s="173"/>
      <c r="H13" s="135">
        <f t="shared" ref="H13:I13" si="12">SUM(H14:H16)</f>
        <v>30947.837</v>
      </c>
      <c r="I13" s="136">
        <f t="shared" si="12"/>
        <v>14068.567999999999</v>
      </c>
      <c r="J13" s="131">
        <f t="shared" ref="J13:K13" si="13">SUM(J14:J16)</f>
        <v>3993.4480000000003</v>
      </c>
      <c r="K13" s="131">
        <f t="shared" si="13"/>
        <v>22193.144</v>
      </c>
      <c r="L13" s="132">
        <f t="shared" si="2"/>
        <v>71202.997000000003</v>
      </c>
      <c r="M13" s="237">
        <f t="shared" ref="M13:P13" si="14">SUM(M14:M16)</f>
        <v>34431566.141617253</v>
      </c>
      <c r="N13" s="237">
        <f t="shared" si="14"/>
        <v>15562624.287114127</v>
      </c>
      <c r="O13" s="237">
        <f t="shared" si="14"/>
        <v>5271777.032275171</v>
      </c>
      <c r="P13" s="237">
        <f t="shared" si="14"/>
        <v>29255647.512044698</v>
      </c>
      <c r="Q13" s="257">
        <f t="shared" si="3"/>
        <v>84521614.97305125</v>
      </c>
      <c r="R13" s="234">
        <f>'[1]2026'!S13</f>
        <v>8257398.13234872</v>
      </c>
      <c r="S13" s="235">
        <f>P13/3</f>
        <v>9751882.5040149</v>
      </c>
      <c r="T13" s="235">
        <f>Q13+R13-S13</f>
        <v>83027130.601385072</v>
      </c>
    </row>
    <row r="14" spans="1:22" ht="30.75" customHeight="1">
      <c r="A14" s="16" t="s">
        <v>62</v>
      </c>
      <c r="B14" s="16" t="s">
        <v>138</v>
      </c>
      <c r="C14" s="24" t="s">
        <v>211</v>
      </c>
      <c r="D14" s="137">
        <v>3367.6554910006125</v>
      </c>
      <c r="E14" s="133">
        <v>3691.286852963487</v>
      </c>
      <c r="F14" s="133">
        <v>2292.9779392000005</v>
      </c>
      <c r="G14" s="174">
        <v>2384.6970567680005</v>
      </c>
      <c r="H14" s="137">
        <v>28100.444</v>
      </c>
      <c r="I14" s="138">
        <v>12755.712</v>
      </c>
      <c r="J14" s="133">
        <v>3352.9580000000001</v>
      </c>
      <c r="K14" s="133">
        <v>19937</v>
      </c>
      <c r="L14" s="132">
        <f t="shared" si="2"/>
        <v>64146.114000000001</v>
      </c>
      <c r="M14" s="258">
        <f t="shared" si="7"/>
        <v>30198916.362430196</v>
      </c>
      <c r="N14" s="258">
        <f t="shared" si="8"/>
        <v>13708277.343633689</v>
      </c>
      <c r="O14" s="258">
        <f>(E14-G14)*J14</f>
        <v>4380940.709872026</v>
      </c>
      <c r="P14" s="258">
        <f>(E14-G14)*K14</f>
        <v>26049480.766749416</v>
      </c>
      <c r="Q14" s="257">
        <f t="shared" si="3"/>
        <v>74337615.182685316</v>
      </c>
      <c r="R14" s="234">
        <f>'[1]2026'!S14</f>
        <v>0</v>
      </c>
      <c r="S14" s="235"/>
      <c r="T14" s="235"/>
    </row>
    <row r="15" spans="1:22" ht="30.75" customHeight="1">
      <c r="A15" s="16" t="s">
        <v>62</v>
      </c>
      <c r="B15" s="16" t="s">
        <v>197</v>
      </c>
      <c r="C15" s="24" t="s">
        <v>211</v>
      </c>
      <c r="D15" s="137">
        <v>3925.6457293333015</v>
      </c>
      <c r="E15" s="133">
        <v>3925.6457293333024</v>
      </c>
      <c r="F15" s="133">
        <v>2366.9860552000005</v>
      </c>
      <c r="G15" s="174">
        <v>2461.6654974080006</v>
      </c>
      <c r="H15" s="137">
        <v>2422.8589999999999</v>
      </c>
      <c r="I15" s="138">
        <v>916.25299999999993</v>
      </c>
      <c r="J15" s="133">
        <v>342.96</v>
      </c>
      <c r="K15" s="133">
        <v>1641.2180000000001</v>
      </c>
      <c r="L15" s="132">
        <f t="shared" si="2"/>
        <v>5323.29</v>
      </c>
      <c r="M15" s="258">
        <f t="shared" si="7"/>
        <v>3776412.6194109353</v>
      </c>
      <c r="N15" s="258">
        <f t="shared" si="8"/>
        <v>1428126.6024036594</v>
      </c>
      <c r="O15" s="258">
        <f>(E15-G15)*J15</f>
        <v>502086.66034110147</v>
      </c>
      <c r="P15" s="258">
        <f>(E15-G15)*K15</f>
        <v>2402710.7082799799</v>
      </c>
      <c r="Q15" s="257">
        <f t="shared" si="3"/>
        <v>8109336.5904356763</v>
      </c>
      <c r="R15" s="234">
        <f>'[1]2026'!S15</f>
        <v>0</v>
      </c>
      <c r="S15" s="235"/>
      <c r="T15" s="235"/>
    </row>
    <row r="16" spans="1:22" ht="42" customHeight="1">
      <c r="A16" s="16" t="s">
        <v>62</v>
      </c>
      <c r="B16" s="16" t="s">
        <v>298</v>
      </c>
      <c r="C16" s="24" t="s">
        <v>212</v>
      </c>
      <c r="D16" s="137">
        <v>3367.6554910006125</v>
      </c>
      <c r="E16" s="133">
        <v>3691.286852963487</v>
      </c>
      <c r="F16" s="133">
        <v>2292.9779392000005</v>
      </c>
      <c r="G16" s="174">
        <v>2384.6970567680005</v>
      </c>
      <c r="H16" s="133">
        <v>424.53399999999999</v>
      </c>
      <c r="I16" s="133">
        <v>396.60300000000001</v>
      </c>
      <c r="J16" s="138">
        <v>297.52999999999997</v>
      </c>
      <c r="K16" s="133">
        <v>614.92600000000004</v>
      </c>
      <c r="L16" s="132">
        <f t="shared" si="2"/>
        <v>1733.5929999999998</v>
      </c>
      <c r="M16" s="258">
        <f t="shared" si="7"/>
        <v>456237.15977612103</v>
      </c>
      <c r="N16" s="258">
        <f t="shared" si="8"/>
        <v>426220.34107677813</v>
      </c>
      <c r="O16" s="258">
        <f>(E16-G16)*J16</f>
        <v>388749.66206204309</v>
      </c>
      <c r="P16" s="258">
        <f>(E16-G16)*K16</f>
        <v>803456.03701530583</v>
      </c>
      <c r="Q16" s="257">
        <f t="shared" si="3"/>
        <v>2074663.1999302481</v>
      </c>
      <c r="R16" s="234">
        <f>'[1]2026'!S16</f>
        <v>0</v>
      </c>
      <c r="S16" s="235"/>
      <c r="T16" s="235"/>
    </row>
    <row r="17" spans="1:20" ht="30.75" customHeight="1">
      <c r="A17" s="49" t="s">
        <v>195</v>
      </c>
      <c r="B17" s="49"/>
      <c r="C17" s="49" t="s">
        <v>236</v>
      </c>
      <c r="D17" s="171"/>
      <c r="E17" s="172"/>
      <c r="F17" s="172"/>
      <c r="G17" s="173"/>
      <c r="H17" s="131">
        <f t="shared" ref="H17:K17" si="15">SUM(H18:H19)</f>
        <v>26368.138000000003</v>
      </c>
      <c r="I17" s="131">
        <f t="shared" si="15"/>
        <v>15349.779999999999</v>
      </c>
      <c r="J17" s="139">
        <f t="shared" si="15"/>
        <v>5619</v>
      </c>
      <c r="K17" s="131">
        <f t="shared" si="15"/>
        <v>23182</v>
      </c>
      <c r="L17" s="132">
        <f t="shared" si="2"/>
        <v>70518.918000000005</v>
      </c>
      <c r="M17" s="237">
        <f t="shared" ref="M17:P17" si="16">SUM(M18:M19)</f>
        <v>12931349.571944725</v>
      </c>
      <c r="N17" s="237">
        <f t="shared" si="16"/>
        <v>7527773.5209230799</v>
      </c>
      <c r="O17" s="237">
        <f t="shared" si="16"/>
        <v>2903356.2319642184</v>
      </c>
      <c r="P17" s="237">
        <f t="shared" si="16"/>
        <v>11978217.506566027</v>
      </c>
      <c r="Q17" s="257">
        <f t="shared" si="3"/>
        <v>35340696.831398055</v>
      </c>
      <c r="R17" s="234">
        <f>'[1]2026'!S17</f>
        <v>3789605.7959145312</v>
      </c>
      <c r="S17" s="235">
        <f>P17/3</f>
        <v>3992739.1688553425</v>
      </c>
      <c r="T17" s="235">
        <f t="shared" si="6"/>
        <v>35137563.458457246</v>
      </c>
    </row>
    <row r="18" spans="1:20" ht="30.75" customHeight="1">
      <c r="A18" s="16" t="s">
        <v>86</v>
      </c>
      <c r="B18" s="16" t="s">
        <v>102</v>
      </c>
      <c r="C18" s="24" t="s">
        <v>211</v>
      </c>
      <c r="D18" s="137">
        <v>2671.0161755810791</v>
      </c>
      <c r="E18" s="133">
        <v>2812.8756414310924</v>
      </c>
      <c r="F18" s="133">
        <v>2180.6004483900001</v>
      </c>
      <c r="G18" s="174">
        <v>2296.1722721546698</v>
      </c>
      <c r="H18" s="133">
        <v>25317.275000000001</v>
      </c>
      <c r="I18" s="133">
        <v>14293.262999999999</v>
      </c>
      <c r="J18" s="138">
        <v>4470</v>
      </c>
      <c r="K18" s="133">
        <v>22210</v>
      </c>
      <c r="L18" s="132">
        <f t="shared" si="2"/>
        <v>66290.538</v>
      </c>
      <c r="M18" s="258">
        <f t="shared" si="7"/>
        <v>12415989.829621525</v>
      </c>
      <c r="N18" s="258">
        <f t="shared" si="8"/>
        <v>7009640.9680783423</v>
      </c>
      <c r="O18" s="258">
        <f>(E18-G18)*J18</f>
        <v>2309664.0606656088</v>
      </c>
      <c r="P18" s="258">
        <f>(E18-G18)*K18</f>
        <v>11475981.831629345</v>
      </c>
      <c r="Q18" s="257">
        <f t="shared" si="3"/>
        <v>33211276.689994819</v>
      </c>
      <c r="R18" s="234">
        <f>'[1]2026'!S18</f>
        <v>0</v>
      </c>
      <c r="S18" s="235"/>
      <c r="T18" s="235"/>
    </row>
    <row r="19" spans="1:20" ht="30.75" customHeight="1">
      <c r="A19" s="16" t="s">
        <v>86</v>
      </c>
      <c r="B19" s="16" t="s">
        <v>102</v>
      </c>
      <c r="C19" s="24" t="s">
        <v>212</v>
      </c>
      <c r="D19" s="137">
        <v>2671.0161755810791</v>
      </c>
      <c r="E19" s="133">
        <v>2812.8756414310924</v>
      </c>
      <c r="F19" s="133">
        <v>2180.6004483900001</v>
      </c>
      <c r="G19" s="174">
        <v>2296.1722721546698</v>
      </c>
      <c r="H19" s="133">
        <v>1050.8630000000001</v>
      </c>
      <c r="I19" s="133">
        <v>1056.5170000000001</v>
      </c>
      <c r="J19" s="138">
        <v>1149</v>
      </c>
      <c r="K19" s="133">
        <v>972</v>
      </c>
      <c r="L19" s="132">
        <f t="shared" si="2"/>
        <v>4228.38</v>
      </c>
      <c r="M19" s="258">
        <f t="shared" si="7"/>
        <v>515359.74232319888</v>
      </c>
      <c r="N19" s="258">
        <f t="shared" si="8"/>
        <v>518132.55284473725</v>
      </c>
      <c r="O19" s="258">
        <f>(E19-G19)*J19</f>
        <v>593692.17129860958</v>
      </c>
      <c r="P19" s="258">
        <f>(E19-G19)*K19</f>
        <v>502235.67493668274</v>
      </c>
      <c r="Q19" s="257">
        <f t="shared" si="3"/>
        <v>2129420.1414032285</v>
      </c>
      <c r="R19" s="234">
        <f>'[1]2026'!S19</f>
        <v>0</v>
      </c>
      <c r="S19" s="235"/>
      <c r="T19" s="235"/>
    </row>
    <row r="20" spans="1:20" ht="30.75" customHeight="1">
      <c r="A20" s="49" t="s">
        <v>194</v>
      </c>
      <c r="B20" s="49"/>
      <c r="C20" s="49" t="s">
        <v>236</v>
      </c>
      <c r="D20" s="171"/>
      <c r="E20" s="172"/>
      <c r="F20" s="172"/>
      <c r="G20" s="173"/>
      <c r="H20" s="135">
        <f>SUM(H21:H22)</f>
        <v>92958.150999999998</v>
      </c>
      <c r="I20" s="139">
        <f t="shared" ref="I20:K20" si="17">SUM(I21:I22)</f>
        <v>52819.017999999996</v>
      </c>
      <c r="J20" s="131">
        <f t="shared" si="17"/>
        <v>19950</v>
      </c>
      <c r="K20" s="136">
        <f t="shared" si="17"/>
        <v>72300</v>
      </c>
      <c r="L20" s="132">
        <f t="shared" si="2"/>
        <v>238027.16899999999</v>
      </c>
      <c r="M20" s="237">
        <f t="shared" ref="M20:P20" si="18">SUM(M21:M23)</f>
        <v>91028536.557034254</v>
      </c>
      <c r="N20" s="237">
        <f t="shared" si="18"/>
        <v>52749882.237073809</v>
      </c>
      <c r="O20" s="237">
        <f t="shared" si="18"/>
        <v>24703687.918377005</v>
      </c>
      <c r="P20" s="237">
        <f t="shared" si="18"/>
        <v>85309669.935819224</v>
      </c>
      <c r="Q20" s="257">
        <f t="shared" si="3"/>
        <v>253791776.64830428</v>
      </c>
      <c r="R20" s="234">
        <f>'[1]2026'!S20</f>
        <v>23830977.51150386</v>
      </c>
      <c r="S20" s="235">
        <f>P20/3</f>
        <v>28436556.645273075</v>
      </c>
      <c r="T20" s="235">
        <f t="shared" si="6"/>
        <v>249186197.51453507</v>
      </c>
    </row>
    <row r="21" spans="1:20" ht="30.75" customHeight="1">
      <c r="A21" s="16" t="s">
        <v>193</v>
      </c>
      <c r="B21" s="16" t="s">
        <v>17</v>
      </c>
      <c r="C21" s="24" t="s">
        <v>211</v>
      </c>
      <c r="D21" s="137">
        <v>3076.7857112823181</v>
      </c>
      <c r="E21" s="133">
        <v>3349.5928514891734</v>
      </c>
      <c r="F21" s="133">
        <v>2123.3368</v>
      </c>
      <c r="G21" s="174">
        <v>2208.2702720000002</v>
      </c>
      <c r="H21" s="133">
        <v>82873.448000000004</v>
      </c>
      <c r="I21" s="133">
        <v>42818.437999999995</v>
      </c>
      <c r="J21" s="138">
        <v>12792.48</v>
      </c>
      <c r="K21" s="133">
        <v>61760.24</v>
      </c>
      <c r="L21" s="132">
        <f t="shared" si="2"/>
        <v>200244.606</v>
      </c>
      <c r="M21" s="258">
        <f t="shared" si="7"/>
        <v>79015598.769811794</v>
      </c>
      <c r="N21" s="258">
        <f t="shared" si="8"/>
        <v>40825193.093909428</v>
      </c>
      <c r="O21" s="258">
        <f>(E21-G21)*J21</f>
        <v>14600346.271663658</v>
      </c>
      <c r="P21" s="258">
        <f>(E21-G21)*K21</f>
        <v>70488356.426670417</v>
      </c>
      <c r="Q21" s="257">
        <f t="shared" si="3"/>
        <v>204929494.56205529</v>
      </c>
      <c r="R21" s="234">
        <f>'[1]2026'!S21</f>
        <v>0</v>
      </c>
      <c r="S21" s="235"/>
      <c r="T21" s="235"/>
    </row>
    <row r="22" spans="1:20" ht="30.75" customHeight="1">
      <c r="A22" s="16" t="s">
        <v>193</v>
      </c>
      <c r="B22" s="16" t="s">
        <v>17</v>
      </c>
      <c r="C22" s="24" t="s">
        <v>212</v>
      </c>
      <c r="D22" s="137">
        <v>3076.7857112823181</v>
      </c>
      <c r="E22" s="133">
        <v>3349.5928514891734</v>
      </c>
      <c r="F22" s="133">
        <v>2123.3368</v>
      </c>
      <c r="G22" s="174">
        <v>2208.2702720000002</v>
      </c>
      <c r="H22" s="133">
        <v>10084.703</v>
      </c>
      <c r="I22" s="133">
        <v>10000.58</v>
      </c>
      <c r="J22" s="138">
        <v>7157.52</v>
      </c>
      <c r="K22" s="133">
        <v>10539.76</v>
      </c>
      <c r="L22" s="132">
        <f t="shared" si="2"/>
        <v>37782.563000000002</v>
      </c>
      <c r="M22" s="258">
        <f t="shared" si="7"/>
        <v>9615249.0959555265</v>
      </c>
      <c r="N22" s="258">
        <f t="shared" si="8"/>
        <v>9535042.1131917238</v>
      </c>
      <c r="O22" s="258">
        <f>(E22-G22)*J22</f>
        <v>8169039.189145348</v>
      </c>
      <c r="P22" s="258">
        <f>(E22-G22)*K22</f>
        <v>12029266.070396809</v>
      </c>
      <c r="Q22" s="257">
        <f t="shared" si="3"/>
        <v>39348596.468689412</v>
      </c>
      <c r="R22" s="234">
        <f>'[1]2026'!S22</f>
        <v>0</v>
      </c>
      <c r="S22" s="235"/>
      <c r="T22" s="235"/>
    </row>
    <row r="23" spans="1:20" ht="30.75" customHeight="1">
      <c r="A23" s="16" t="s">
        <v>193</v>
      </c>
      <c r="B23" s="16" t="s">
        <v>17</v>
      </c>
      <c r="C23" s="24" t="s">
        <v>13</v>
      </c>
      <c r="D23" s="137">
        <v>52.339060799999999</v>
      </c>
      <c r="E23" s="133">
        <v>55.254743231999996</v>
      </c>
      <c r="F23" s="133">
        <v>36.297830400000002</v>
      </c>
      <c r="G23" s="174">
        <v>37.749743616000003</v>
      </c>
      <c r="H23" s="133">
        <v>149470.37299999999</v>
      </c>
      <c r="I23" s="133">
        <v>148969.06099999999</v>
      </c>
      <c r="J23" s="133">
        <v>110500</v>
      </c>
      <c r="K23" s="133">
        <v>159500</v>
      </c>
      <c r="L23" s="132">
        <f t="shared" si="2"/>
        <v>568439.43400000001</v>
      </c>
      <c r="M23" s="258">
        <f t="shared" si="7"/>
        <v>2397688.6912669386</v>
      </c>
      <c r="N23" s="258">
        <f t="shared" si="8"/>
        <v>2389647.0299726538</v>
      </c>
      <c r="O23" s="258">
        <f>(E23-G23)*J23</f>
        <v>1934302.4575679991</v>
      </c>
      <c r="P23" s="258">
        <f>(E23-G23)*K23</f>
        <v>2792047.4387519988</v>
      </c>
      <c r="Q23" s="257">
        <f t="shared" si="3"/>
        <v>9513685.6175595913</v>
      </c>
      <c r="R23" s="234">
        <f>'[1]2026'!S23</f>
        <v>0</v>
      </c>
      <c r="S23" s="235"/>
      <c r="T23" s="235"/>
    </row>
    <row r="24" spans="1:20" ht="30.75" customHeight="1">
      <c r="A24" s="49" t="s">
        <v>192</v>
      </c>
      <c r="B24" s="49"/>
      <c r="C24" s="49" t="s">
        <v>236</v>
      </c>
      <c r="D24" s="171"/>
      <c r="E24" s="172"/>
      <c r="F24" s="172"/>
      <c r="G24" s="173"/>
      <c r="H24" s="131">
        <f t="shared" ref="H24:K24" si="19">SUM(H25)</f>
        <v>48.510000000000005</v>
      </c>
      <c r="I24" s="131">
        <f t="shared" si="19"/>
        <v>32.299999999999997</v>
      </c>
      <c r="J24" s="139">
        <f t="shared" si="19"/>
        <v>6.69</v>
      </c>
      <c r="K24" s="131">
        <f t="shared" si="19"/>
        <v>48.45</v>
      </c>
      <c r="L24" s="132">
        <f t="shared" si="2"/>
        <v>135.94999999999999</v>
      </c>
      <c r="M24" s="237">
        <f t="shared" ref="M24:P24" si="20">SUM(M25)</f>
        <v>202007.51898712854</v>
      </c>
      <c r="N24" s="237">
        <f t="shared" si="20"/>
        <v>134505.10952966916</v>
      </c>
      <c r="O24" s="237">
        <f t="shared" si="20"/>
        <v>30987.035886612066</v>
      </c>
      <c r="P24" s="237">
        <f t="shared" si="20"/>
        <v>224412.83837165241</v>
      </c>
      <c r="Q24" s="257">
        <f t="shared" si="3"/>
        <v>591912.50277506211</v>
      </c>
      <c r="R24" s="234">
        <f>'[1]2026'!S24</f>
        <v>67252.554764834596</v>
      </c>
      <c r="S24" s="235">
        <f>P24/3</f>
        <v>74804.279457217475</v>
      </c>
      <c r="T24" s="235">
        <f t="shared" si="6"/>
        <v>584360.77808267926</v>
      </c>
    </row>
    <row r="25" spans="1:20" ht="30.75" customHeight="1">
      <c r="A25" s="16" t="s">
        <v>46</v>
      </c>
      <c r="B25" s="16" t="s">
        <v>191</v>
      </c>
      <c r="C25" s="24" t="s">
        <v>211</v>
      </c>
      <c r="D25" s="137">
        <v>6376.1457504695409</v>
      </c>
      <c r="E25" s="133">
        <v>6960.9755489191411</v>
      </c>
      <c r="F25" s="133">
        <v>2211.90087339</v>
      </c>
      <c r="G25" s="174">
        <v>2329.1316196796697</v>
      </c>
      <c r="H25" s="140">
        <v>48.510000000000005</v>
      </c>
      <c r="I25" s="133">
        <v>32.299999999999997</v>
      </c>
      <c r="J25" s="138">
        <v>6.69</v>
      </c>
      <c r="K25" s="133">
        <v>48.45</v>
      </c>
      <c r="L25" s="132">
        <f t="shared" si="2"/>
        <v>135.94999999999999</v>
      </c>
      <c r="M25" s="258">
        <f t="shared" si="7"/>
        <v>202007.51898712854</v>
      </c>
      <c r="N25" s="258">
        <f t="shared" si="8"/>
        <v>134505.10952966916</v>
      </c>
      <c r="O25" s="258">
        <f>(E25-G25)*J25</f>
        <v>30987.035886612066</v>
      </c>
      <c r="P25" s="258">
        <f>(E25-G25)*K25</f>
        <v>224412.83837165241</v>
      </c>
      <c r="Q25" s="257">
        <f t="shared" si="3"/>
        <v>591912.50277506211</v>
      </c>
      <c r="R25" s="234">
        <f>'[1]2026'!S25</f>
        <v>0</v>
      </c>
      <c r="S25" s="235"/>
      <c r="T25" s="235"/>
    </row>
    <row r="26" spans="1:20" ht="30.75" customHeight="1">
      <c r="A26" s="49" t="s">
        <v>190</v>
      </c>
      <c r="B26" s="49"/>
      <c r="C26" s="49" t="s">
        <v>236</v>
      </c>
      <c r="D26" s="171"/>
      <c r="E26" s="172"/>
      <c r="F26" s="172"/>
      <c r="G26" s="173"/>
      <c r="H26" s="134">
        <f t="shared" ref="H26:K26" si="21">SUM(H27:H27)</f>
        <v>78.938999999999993</v>
      </c>
      <c r="I26" s="131">
        <f t="shared" si="21"/>
        <v>52.625999999999998</v>
      </c>
      <c r="J26" s="136">
        <f t="shared" si="21"/>
        <v>26.312999999999999</v>
      </c>
      <c r="K26" s="131">
        <f t="shared" si="21"/>
        <v>78.938999999999993</v>
      </c>
      <c r="L26" s="132">
        <f t="shared" si="2"/>
        <v>236.81699999999998</v>
      </c>
      <c r="M26" s="237">
        <f t="shared" ref="M26:P26" si="22">SUM(M27)</f>
        <v>208867.45934073141</v>
      </c>
      <c r="N26" s="237">
        <f t="shared" si="22"/>
        <v>139244.97289382096</v>
      </c>
      <c r="O26" s="237">
        <f t="shared" si="22"/>
        <v>80089.306325988553</v>
      </c>
      <c r="P26" s="237">
        <f t="shared" si="22"/>
        <v>240267.91897796566</v>
      </c>
      <c r="Q26" s="257">
        <f t="shared" si="3"/>
        <v>668469.65753850655</v>
      </c>
      <c r="R26" s="234">
        <f>'[1]2026'!S26</f>
        <v>69622.486446910465</v>
      </c>
      <c r="S26" s="235">
        <f>P26/3</f>
        <v>80089.306325988553</v>
      </c>
      <c r="T26" s="235">
        <f t="shared" si="6"/>
        <v>658002.83765942836</v>
      </c>
    </row>
    <row r="27" spans="1:20" ht="30.75" customHeight="1">
      <c r="A27" s="16" t="s">
        <v>86</v>
      </c>
      <c r="B27" s="16" t="s">
        <v>88</v>
      </c>
      <c r="C27" s="24" t="s">
        <v>211</v>
      </c>
      <c r="D27" s="137">
        <v>5262.6504840877315</v>
      </c>
      <c r="E27" s="133">
        <v>5799.1177274026422</v>
      </c>
      <c r="F27" s="133">
        <v>2616.7155299999999</v>
      </c>
      <c r="G27" s="174">
        <v>2755.4014530899999</v>
      </c>
      <c r="H27" s="133">
        <v>78.938999999999993</v>
      </c>
      <c r="I27" s="133">
        <v>52.625999999999998</v>
      </c>
      <c r="J27" s="138">
        <v>26.312999999999999</v>
      </c>
      <c r="K27" s="133">
        <v>78.938999999999993</v>
      </c>
      <c r="L27" s="132">
        <f t="shared" si="2"/>
        <v>236.81699999999998</v>
      </c>
      <c r="M27" s="258">
        <f t="shared" si="7"/>
        <v>208867.45934073141</v>
      </c>
      <c r="N27" s="258">
        <f t="shared" si="8"/>
        <v>139244.97289382096</v>
      </c>
      <c r="O27" s="258">
        <f>(E27-G27)*J27</f>
        <v>80089.306325988553</v>
      </c>
      <c r="P27" s="258">
        <f>(E27-G27)*K27</f>
        <v>240267.91897796566</v>
      </c>
      <c r="Q27" s="257">
        <f t="shared" si="3"/>
        <v>668469.65753850655</v>
      </c>
      <c r="R27" s="234">
        <f>'[1]2026'!S27</f>
        <v>0</v>
      </c>
      <c r="S27" s="235"/>
      <c r="T27" s="235"/>
    </row>
    <row r="28" spans="1:20" ht="30.75" customHeight="1">
      <c r="A28" s="49" t="s">
        <v>189</v>
      </c>
      <c r="B28" s="49"/>
      <c r="C28" s="49" t="s">
        <v>236</v>
      </c>
      <c r="D28" s="171"/>
      <c r="E28" s="172"/>
      <c r="F28" s="172"/>
      <c r="G28" s="173"/>
      <c r="H28" s="131">
        <f t="shared" ref="H28:K28" si="23">SUM(H29)</f>
        <v>238.15999999999997</v>
      </c>
      <c r="I28" s="131">
        <f t="shared" si="23"/>
        <v>122.505</v>
      </c>
      <c r="J28" s="139">
        <f t="shared" si="23"/>
        <v>26</v>
      </c>
      <c r="K28" s="131">
        <f t="shared" si="23"/>
        <v>238.934</v>
      </c>
      <c r="L28" s="132">
        <f t="shared" si="2"/>
        <v>625.59899999999993</v>
      </c>
      <c r="M28" s="237">
        <f t="shared" ref="M28:P28" si="24">SUM(M29)</f>
        <v>2352644.5061168568</v>
      </c>
      <c r="N28" s="237">
        <f t="shared" si="24"/>
        <v>1210155.8415428519</v>
      </c>
      <c r="O28" s="237">
        <f t="shared" si="24"/>
        <v>253816.76724175294</v>
      </c>
      <c r="P28" s="237">
        <f t="shared" si="24"/>
        <v>2332517.5178515767</v>
      </c>
      <c r="Q28" s="257">
        <f t="shared" si="3"/>
        <v>6149134.6327530388</v>
      </c>
      <c r="R28" s="234">
        <f>'[1]2026'!S28</f>
        <v>795217.15219899267</v>
      </c>
      <c r="S28" s="235">
        <f>P28/3</f>
        <v>777505.83928385889</v>
      </c>
      <c r="T28" s="235">
        <f t="shared" si="6"/>
        <v>6166845.9456681721</v>
      </c>
    </row>
    <row r="29" spans="1:20" ht="30.75" customHeight="1">
      <c r="A29" s="16" t="s">
        <v>118</v>
      </c>
      <c r="B29" s="16" t="s">
        <v>188</v>
      </c>
      <c r="C29" s="24" t="s">
        <v>211</v>
      </c>
      <c r="D29" s="137">
        <v>12784.335995452037</v>
      </c>
      <c r="E29" s="133">
        <v>12784.335995452037</v>
      </c>
      <c r="F29" s="133">
        <v>2905.9160000000002</v>
      </c>
      <c r="G29" s="174">
        <v>3022.1526400000002</v>
      </c>
      <c r="H29" s="133">
        <v>238.15999999999997</v>
      </c>
      <c r="I29" s="133">
        <v>122.505</v>
      </c>
      <c r="J29" s="138">
        <v>26</v>
      </c>
      <c r="K29" s="133">
        <v>238.934</v>
      </c>
      <c r="L29" s="132">
        <f t="shared" si="2"/>
        <v>625.59899999999993</v>
      </c>
      <c r="M29" s="258">
        <f t="shared" si="7"/>
        <v>2352644.5061168568</v>
      </c>
      <c r="N29" s="258">
        <f t="shared" si="8"/>
        <v>1210155.8415428519</v>
      </c>
      <c r="O29" s="258">
        <f>(E29-G29)*J29</f>
        <v>253816.76724175294</v>
      </c>
      <c r="P29" s="258">
        <f>(E29-G29)*K29</f>
        <v>2332517.5178515767</v>
      </c>
      <c r="Q29" s="257">
        <f t="shared" si="3"/>
        <v>6149134.6327530388</v>
      </c>
      <c r="R29" s="234">
        <f>'[1]2026'!S29</f>
        <v>0</v>
      </c>
      <c r="S29" s="235"/>
      <c r="T29" s="235"/>
    </row>
    <row r="30" spans="1:20" ht="30.75" customHeight="1">
      <c r="A30" s="49" t="s">
        <v>6</v>
      </c>
      <c r="B30" s="49"/>
      <c r="C30" s="49" t="s">
        <v>236</v>
      </c>
      <c r="D30" s="171"/>
      <c r="E30" s="172"/>
      <c r="F30" s="172"/>
      <c r="G30" s="173"/>
      <c r="H30" s="131">
        <f t="shared" ref="H30:K30" si="25">SUM(H31:H32)</f>
        <v>271.904</v>
      </c>
      <c r="I30" s="131">
        <f t="shared" si="25"/>
        <v>181.26900000000001</v>
      </c>
      <c r="J30" s="139">
        <f t="shared" si="25"/>
        <v>90.41</v>
      </c>
      <c r="K30" s="131">
        <f t="shared" si="25"/>
        <v>271.91000000000003</v>
      </c>
      <c r="L30" s="132">
        <f t="shared" si="2"/>
        <v>815.49299999999994</v>
      </c>
      <c r="M30" s="237">
        <f t="shared" ref="M30:P30" si="26">SUM(M31:M32)</f>
        <v>3391575.4320633234</v>
      </c>
      <c r="N30" s="237">
        <f t="shared" si="26"/>
        <v>2261047.264853504</v>
      </c>
      <c r="O30" s="237">
        <f t="shared" si="26"/>
        <v>1177454.2120899102</v>
      </c>
      <c r="P30" s="237">
        <f t="shared" si="26"/>
        <v>3539145.2892532013</v>
      </c>
      <c r="Q30" s="257">
        <f t="shared" si="3"/>
        <v>10369222.198259939</v>
      </c>
      <c r="R30" s="234">
        <f>'[1]2026'!S30</f>
        <v>1151362.0233972427</v>
      </c>
      <c r="S30" s="235">
        <f>P30/3</f>
        <v>1179715.0964177337</v>
      </c>
      <c r="T30" s="235">
        <f t="shared" si="6"/>
        <v>10340869.125239447</v>
      </c>
    </row>
    <row r="31" spans="1:20" ht="30.75" customHeight="1">
      <c r="A31" s="16" t="s">
        <v>18</v>
      </c>
      <c r="B31" s="16" t="s">
        <v>5</v>
      </c>
      <c r="C31" s="24" t="s">
        <v>211</v>
      </c>
      <c r="D31" s="137">
        <v>19827.009999999998</v>
      </c>
      <c r="E31" s="133">
        <v>19827.009999999998</v>
      </c>
      <c r="F31" s="133">
        <v>1643.2</v>
      </c>
      <c r="G31" s="174">
        <v>1708.9280000000001</v>
      </c>
      <c r="H31" s="133">
        <v>101.547</v>
      </c>
      <c r="I31" s="133">
        <v>67.697999999999993</v>
      </c>
      <c r="J31" s="138">
        <v>33.85</v>
      </c>
      <c r="K31" s="133">
        <v>101.55</v>
      </c>
      <c r="L31" s="132">
        <f t="shared" si="2"/>
        <v>304.64499999999998</v>
      </c>
      <c r="M31" s="258">
        <f t="shared" si="7"/>
        <v>1846511.3540699997</v>
      </c>
      <c r="N31" s="258">
        <f t="shared" si="8"/>
        <v>1231007.5693799998</v>
      </c>
      <c r="O31" s="258">
        <f>(E31-G31)*J31</f>
        <v>613297.07569999993</v>
      </c>
      <c r="P31" s="258">
        <f>(E31-G31)*K31</f>
        <v>1839891.2270999998</v>
      </c>
      <c r="Q31" s="257">
        <f t="shared" si="3"/>
        <v>5530707.2262499994</v>
      </c>
      <c r="R31" s="234">
        <f>'[1]2026'!S31</f>
        <v>0</v>
      </c>
      <c r="S31" s="235"/>
      <c r="T31" s="235"/>
    </row>
    <row r="32" spans="1:20" ht="30.75" customHeight="1">
      <c r="A32" s="16" t="s">
        <v>18</v>
      </c>
      <c r="B32" s="16" t="s">
        <v>187</v>
      </c>
      <c r="C32" s="24" t="s">
        <v>211</v>
      </c>
      <c r="D32" s="137">
        <v>10712.766134607466</v>
      </c>
      <c r="E32" s="133">
        <v>11683.417681575496</v>
      </c>
      <c r="F32" s="133">
        <v>1643.2</v>
      </c>
      <c r="G32" s="174">
        <v>1708.9280000000001</v>
      </c>
      <c r="H32" s="133">
        <v>170.357</v>
      </c>
      <c r="I32" s="133">
        <v>113.571</v>
      </c>
      <c r="J32" s="138">
        <v>56.56</v>
      </c>
      <c r="K32" s="133">
        <v>170.36</v>
      </c>
      <c r="L32" s="132">
        <f t="shared" si="2"/>
        <v>510.84800000000001</v>
      </c>
      <c r="M32" s="258">
        <f t="shared" si="7"/>
        <v>1545064.0779933238</v>
      </c>
      <c r="N32" s="258">
        <f t="shared" si="8"/>
        <v>1030039.6954735044</v>
      </c>
      <c r="O32" s="258">
        <f>(E32-G32)*J32</f>
        <v>564157.13638991013</v>
      </c>
      <c r="P32" s="258">
        <f>(E32-G32)*K32</f>
        <v>1699254.0621532018</v>
      </c>
      <c r="Q32" s="257">
        <f t="shared" si="3"/>
        <v>4838514.9720099401</v>
      </c>
      <c r="R32" s="234">
        <f>'[1]2026'!S32</f>
        <v>0</v>
      </c>
      <c r="S32" s="235"/>
      <c r="T32" s="235"/>
    </row>
    <row r="33" spans="1:20" ht="30.75" customHeight="1">
      <c r="A33" s="49" t="s">
        <v>186</v>
      </c>
      <c r="B33" s="49"/>
      <c r="C33" s="49" t="s">
        <v>236</v>
      </c>
      <c r="D33" s="171"/>
      <c r="E33" s="172"/>
      <c r="F33" s="172"/>
      <c r="G33" s="173"/>
      <c r="H33" s="131">
        <f t="shared" ref="H33:K33" si="27">SUM(H34)</f>
        <v>3492.2340000000004</v>
      </c>
      <c r="I33" s="131">
        <f t="shared" si="27"/>
        <v>1721.0350000000001</v>
      </c>
      <c r="J33" s="139">
        <f t="shared" si="27"/>
        <v>533.22400000000005</v>
      </c>
      <c r="K33" s="131">
        <f t="shared" si="27"/>
        <v>3288.203</v>
      </c>
      <c r="L33" s="132">
        <f t="shared" si="2"/>
        <v>9034.6959999999999</v>
      </c>
      <c r="M33" s="237">
        <f t="shared" ref="M33:N33" si="28">SUM(M34)</f>
        <v>11025313.688325135</v>
      </c>
      <c r="N33" s="237">
        <f t="shared" si="28"/>
        <v>5433470.5932038482</v>
      </c>
      <c r="O33" s="237">
        <f>SUM(O34)</f>
        <v>1763688.8755077461</v>
      </c>
      <c r="P33" s="237">
        <f t="shared" ref="P33" si="29">SUM(P34)</f>
        <v>10876042.810359618</v>
      </c>
      <c r="Q33" s="257">
        <f t="shared" si="3"/>
        <v>29098515.967396349</v>
      </c>
      <c r="R33" s="234">
        <f>'[1]2026'!S33</f>
        <v>3460389.4952716772</v>
      </c>
      <c r="S33" s="235">
        <f>P33/3</f>
        <v>3625347.6034532059</v>
      </c>
      <c r="T33" s="235">
        <f t="shared" si="6"/>
        <v>28933557.85921482</v>
      </c>
    </row>
    <row r="34" spans="1:20" ht="30.75" customHeight="1">
      <c r="A34" s="16" t="s">
        <v>55</v>
      </c>
      <c r="B34" s="16" t="s">
        <v>185</v>
      </c>
      <c r="C34" s="24" t="s">
        <v>211</v>
      </c>
      <c r="D34" s="137">
        <v>5578.9947675113217</v>
      </c>
      <c r="E34" s="133">
        <v>5857.8553984902137</v>
      </c>
      <c r="F34" s="133">
        <v>2421.8999999999996</v>
      </c>
      <c r="G34" s="174">
        <v>2550.2606999999994</v>
      </c>
      <c r="H34" s="133">
        <v>3492.2340000000004</v>
      </c>
      <c r="I34" s="133">
        <v>1721.0350000000001</v>
      </c>
      <c r="J34" s="138">
        <v>533.22400000000005</v>
      </c>
      <c r="K34" s="133">
        <v>3288.203</v>
      </c>
      <c r="L34" s="132">
        <f t="shared" si="2"/>
        <v>9034.6959999999999</v>
      </c>
      <c r="M34" s="258">
        <f t="shared" si="7"/>
        <v>11025313.688325135</v>
      </c>
      <c r="N34" s="258">
        <f t="shared" si="8"/>
        <v>5433470.5932038482</v>
      </c>
      <c r="O34" s="258">
        <f>(E34-G34)*J34</f>
        <v>1763688.8755077461</v>
      </c>
      <c r="P34" s="258">
        <f>(E34-G34)*K34</f>
        <v>10876042.810359618</v>
      </c>
      <c r="Q34" s="257">
        <f t="shared" si="3"/>
        <v>29098515.967396349</v>
      </c>
      <c r="R34" s="234">
        <f>'[1]2026'!S34</f>
        <v>0</v>
      </c>
      <c r="S34" s="235"/>
      <c r="T34" s="235"/>
    </row>
    <row r="35" spans="1:20" ht="30.75" customHeight="1">
      <c r="A35" s="49" t="s">
        <v>184</v>
      </c>
      <c r="B35" s="49"/>
      <c r="C35" s="49" t="s">
        <v>236</v>
      </c>
      <c r="D35" s="171"/>
      <c r="E35" s="172"/>
      <c r="F35" s="172"/>
      <c r="G35" s="173"/>
      <c r="H35" s="134">
        <f t="shared" ref="H35:K35" si="30">SUM(H36:H37)</f>
        <v>44939.358999999997</v>
      </c>
      <c r="I35" s="131">
        <f t="shared" si="30"/>
        <v>28466.405999999999</v>
      </c>
      <c r="J35" s="136">
        <f t="shared" si="30"/>
        <v>16612.650000000001</v>
      </c>
      <c r="K35" s="131">
        <f t="shared" si="30"/>
        <v>40909.53</v>
      </c>
      <c r="L35" s="132">
        <f t="shared" si="2"/>
        <v>130927.94500000001</v>
      </c>
      <c r="M35" s="237">
        <f t="shared" ref="M35:P35" si="31">SUM(M36:M38)</f>
        <v>16767344.858193591</v>
      </c>
      <c r="N35" s="237">
        <f t="shared" si="31"/>
        <v>10621113.805280382</v>
      </c>
      <c r="O35" s="237">
        <f t="shared" si="31"/>
        <v>6942834.8332432359</v>
      </c>
      <c r="P35" s="237">
        <f t="shared" si="31"/>
        <v>17097098.289292146</v>
      </c>
      <c r="Q35" s="257">
        <f t="shared" si="3"/>
        <v>51428391.786009356</v>
      </c>
      <c r="R35" s="234">
        <f>'[1]2026'!S35</f>
        <v>5087924.503600629</v>
      </c>
      <c r="S35" s="235">
        <f>P35/3</f>
        <v>5699032.7630973822</v>
      </c>
      <c r="T35" s="235">
        <f t="shared" si="6"/>
        <v>50817283.5265126</v>
      </c>
    </row>
    <row r="36" spans="1:20" ht="30.75" customHeight="1">
      <c r="A36" s="16" t="s">
        <v>183</v>
      </c>
      <c r="B36" s="16" t="s">
        <v>17</v>
      </c>
      <c r="C36" s="24" t="s">
        <v>211</v>
      </c>
      <c r="D36" s="137">
        <v>2645.2894588784543</v>
      </c>
      <c r="E36" s="133">
        <v>2780.9907435699447</v>
      </c>
      <c r="F36" s="133">
        <v>2272.1790000000001</v>
      </c>
      <c r="G36" s="174">
        <v>2363.0661600000003</v>
      </c>
      <c r="H36" s="140">
        <v>36672.512999999999</v>
      </c>
      <c r="I36" s="133">
        <v>19955.061999999998</v>
      </c>
      <c r="J36" s="141">
        <v>8797.14</v>
      </c>
      <c r="K36" s="133">
        <v>33094.019999999997</v>
      </c>
      <c r="L36" s="132">
        <f t="shared" si="2"/>
        <v>98518.734999999986</v>
      </c>
      <c r="M36" s="258">
        <f t="shared" si="7"/>
        <v>13682898.153656077</v>
      </c>
      <c r="N36" s="258">
        <f t="shared" si="8"/>
        <v>7445442.3397680037</v>
      </c>
      <c r="O36" s="258">
        <f>(E36-G36)*J36</f>
        <v>3676541.0711065005</v>
      </c>
      <c r="P36" s="258">
        <f>(E36-G36)*K36</f>
        <v>13830804.52715541</v>
      </c>
      <c r="Q36" s="257">
        <f t="shared" si="3"/>
        <v>38635686.091685995</v>
      </c>
      <c r="R36" s="234">
        <f>'[1]2026'!S36</f>
        <v>0</v>
      </c>
      <c r="S36" s="235"/>
      <c r="T36" s="235"/>
    </row>
    <row r="37" spans="1:20" ht="30.75" customHeight="1">
      <c r="A37" s="16" t="s">
        <v>183</v>
      </c>
      <c r="B37" s="16" t="s">
        <v>17</v>
      </c>
      <c r="C37" s="24" t="s">
        <v>212</v>
      </c>
      <c r="D37" s="137">
        <v>2645.2894588784543</v>
      </c>
      <c r="E37" s="133">
        <v>2780.9907435699447</v>
      </c>
      <c r="F37" s="133">
        <v>2272.1790000000001</v>
      </c>
      <c r="G37" s="174">
        <v>2363.0661600000003</v>
      </c>
      <c r="H37" s="140">
        <v>8266.8459999999995</v>
      </c>
      <c r="I37" s="133">
        <v>8511.344000000001</v>
      </c>
      <c r="J37" s="141">
        <v>7815.51</v>
      </c>
      <c r="K37" s="133">
        <v>7815.51</v>
      </c>
      <c r="L37" s="132">
        <f t="shared" si="2"/>
        <v>32409.210000000006</v>
      </c>
      <c r="M37" s="258">
        <f t="shared" si="7"/>
        <v>3084446.7045375137</v>
      </c>
      <c r="N37" s="258">
        <f t="shared" si="8"/>
        <v>3175671.4655123781</v>
      </c>
      <c r="O37" s="258">
        <f>(E37-G37)*J37</f>
        <v>3266293.762136736</v>
      </c>
      <c r="P37" s="258">
        <f>(E37-G37)*K37</f>
        <v>3266293.762136736</v>
      </c>
      <c r="Q37" s="257">
        <f t="shared" si="3"/>
        <v>12792705.694323365</v>
      </c>
      <c r="R37" s="234">
        <f>'[1]2026'!S37</f>
        <v>0</v>
      </c>
      <c r="S37" s="235"/>
      <c r="T37" s="235"/>
    </row>
    <row r="38" spans="1:20" ht="30.75" customHeight="1">
      <c r="A38" s="16" t="s">
        <v>183</v>
      </c>
      <c r="B38" s="16" t="s">
        <v>17</v>
      </c>
      <c r="C38" s="24" t="s">
        <v>13</v>
      </c>
      <c r="D38" s="137">
        <v>40</v>
      </c>
      <c r="E38" s="133">
        <v>43.2</v>
      </c>
      <c r="F38" s="133">
        <v>41.6</v>
      </c>
      <c r="G38" s="174">
        <v>43.264000000000003</v>
      </c>
      <c r="H38" s="140">
        <v>137962.033</v>
      </c>
      <c r="I38" s="133">
        <v>141796.08100000001</v>
      </c>
      <c r="J38" s="141">
        <v>0</v>
      </c>
      <c r="K38" s="133">
        <v>0</v>
      </c>
      <c r="L38" s="132">
        <f t="shared" si="2"/>
        <v>279758.114</v>
      </c>
      <c r="M38" s="258">
        <v>0</v>
      </c>
      <c r="N38" s="258">
        <v>0</v>
      </c>
      <c r="O38" s="258">
        <f>(E38-G38)*J38</f>
        <v>0</v>
      </c>
      <c r="P38" s="258">
        <f>(E38-G38)*K38</f>
        <v>0</v>
      </c>
      <c r="Q38" s="257">
        <f t="shared" si="3"/>
        <v>0</v>
      </c>
      <c r="R38" s="234">
        <f>'[1]2026'!S38</f>
        <v>0</v>
      </c>
      <c r="S38" s="235"/>
      <c r="T38" s="235"/>
    </row>
    <row r="39" spans="1:20" ht="30.75" customHeight="1">
      <c r="A39" s="49" t="s">
        <v>180</v>
      </c>
      <c r="B39" s="49"/>
      <c r="C39" s="49" t="s">
        <v>236</v>
      </c>
      <c r="D39" s="171"/>
      <c r="E39" s="172"/>
      <c r="F39" s="172"/>
      <c r="G39" s="173"/>
      <c r="H39" s="134">
        <f>SUM(H40:H42)</f>
        <v>12467.359999999999</v>
      </c>
      <c r="I39" s="131">
        <f t="shared" ref="I39:K39" si="32">SUM(I40:I42)</f>
        <v>6775.74</v>
      </c>
      <c r="J39" s="136">
        <f t="shared" si="32"/>
        <v>2310.192</v>
      </c>
      <c r="K39" s="131">
        <f t="shared" si="32"/>
        <v>11695.985999999999</v>
      </c>
      <c r="L39" s="132">
        <f t="shared" si="2"/>
        <v>33249.277999999998</v>
      </c>
      <c r="M39" s="237">
        <f t="shared" ref="M39:N39" si="33">SUM(M40:M43)</f>
        <v>1923402.0816655231</v>
      </c>
      <c r="N39" s="237">
        <f t="shared" si="33"/>
        <v>1253868.4241462937</v>
      </c>
      <c r="O39" s="237">
        <f>SUM(O40:O43)</f>
        <v>1071351.9579768432</v>
      </c>
      <c r="P39" s="237">
        <f t="shared" ref="P39" si="34">SUM(P40:P43)</f>
        <v>3980867.7688376661</v>
      </c>
      <c r="Q39" s="257">
        <f t="shared" si="3"/>
        <v>8229490.2326263264</v>
      </c>
      <c r="R39" s="234">
        <f>'[1]2026'!S39</f>
        <v>607657.63338501519</v>
      </c>
      <c r="S39" s="235">
        <f>P39/3</f>
        <v>1326955.9229458887</v>
      </c>
      <c r="T39" s="235">
        <f t="shared" si="6"/>
        <v>7510191.9430654533</v>
      </c>
    </row>
    <row r="40" spans="1:20" ht="52.5" customHeight="1">
      <c r="A40" s="16" t="s">
        <v>35</v>
      </c>
      <c r="B40" s="16" t="s">
        <v>181</v>
      </c>
      <c r="C40" s="24" t="s">
        <v>211</v>
      </c>
      <c r="D40" s="137">
        <v>3321.7039049084265</v>
      </c>
      <c r="E40" s="133">
        <v>3640.3213769825438</v>
      </c>
      <c r="F40" s="133">
        <v>3264.5183999999999</v>
      </c>
      <c r="G40" s="174">
        <v>3395.0991359999998</v>
      </c>
      <c r="H40" s="133">
        <v>11416.057999999999</v>
      </c>
      <c r="I40" s="133">
        <v>5926.2839999999997</v>
      </c>
      <c r="J40" s="138">
        <v>1713.32</v>
      </c>
      <c r="K40" s="133">
        <v>10714.42</v>
      </c>
      <c r="L40" s="132">
        <f t="shared" si="2"/>
        <v>29770.081999999995</v>
      </c>
      <c r="M40" s="258">
        <f t="shared" si="7"/>
        <v>652833.04079388198</v>
      </c>
      <c r="N40" s="258">
        <f t="shared" si="8"/>
        <v>338897.54277072963</v>
      </c>
      <c r="O40" s="258">
        <f>(E40-G40)*J40</f>
        <v>420144.1699202123</v>
      </c>
      <c r="P40" s="258">
        <f>(E40-G40)*K40</f>
        <v>2627414.083228189</v>
      </c>
      <c r="Q40" s="257">
        <f t="shared" si="3"/>
        <v>4039288.8367130132</v>
      </c>
      <c r="R40" s="234">
        <f>'[1]2026'!S40</f>
        <v>0</v>
      </c>
      <c r="S40" s="235"/>
      <c r="T40" s="235"/>
    </row>
    <row r="41" spans="1:20" ht="45" customHeight="1">
      <c r="A41" s="16" t="s">
        <v>35</v>
      </c>
      <c r="B41" s="16" t="s">
        <v>182</v>
      </c>
      <c r="C41" s="24" t="s">
        <v>211</v>
      </c>
      <c r="D41" s="137">
        <v>9399.3333482615362</v>
      </c>
      <c r="E41" s="133">
        <v>9399.3333482615362</v>
      </c>
      <c r="F41" s="133">
        <v>3264.5183999999999</v>
      </c>
      <c r="G41" s="174">
        <v>3395.0991359999998</v>
      </c>
      <c r="H41" s="133">
        <v>139.26599999999999</v>
      </c>
      <c r="I41" s="133">
        <v>92.843999999999994</v>
      </c>
      <c r="J41" s="138">
        <v>46.421999999999997</v>
      </c>
      <c r="K41" s="133">
        <v>139.26599999999999</v>
      </c>
      <c r="L41" s="132">
        <f t="shared" si="2"/>
        <v>417.798</v>
      </c>
      <c r="M41" s="258">
        <f t="shared" si="7"/>
        <v>854371.1385845911</v>
      </c>
      <c r="N41" s="258">
        <f t="shared" si="8"/>
        <v>569580.75905639399</v>
      </c>
      <c r="O41" s="258">
        <f>(E41-G41)*J41</f>
        <v>278728.56060160504</v>
      </c>
      <c r="P41" s="258">
        <f>(E41-G41)*K41</f>
        <v>836185.68180481507</v>
      </c>
      <c r="Q41" s="257">
        <f t="shared" si="3"/>
        <v>2538866.1400474049</v>
      </c>
      <c r="R41" s="234">
        <f>'[1]2026'!S41</f>
        <v>0</v>
      </c>
      <c r="S41" s="235"/>
      <c r="T41" s="235"/>
    </row>
    <row r="42" spans="1:20" ht="38.25" customHeight="1">
      <c r="A42" s="16" t="s">
        <v>35</v>
      </c>
      <c r="B42" s="16" t="s">
        <v>15</v>
      </c>
      <c r="C42" s="24" t="s">
        <v>212</v>
      </c>
      <c r="D42" s="137">
        <v>3321.7039049084265</v>
      </c>
      <c r="E42" s="133">
        <v>3640.3213769825438</v>
      </c>
      <c r="F42" s="133">
        <v>3264.5183999999999</v>
      </c>
      <c r="G42" s="174">
        <v>3395.0991359999998</v>
      </c>
      <c r="H42" s="133">
        <v>912.03599999999994</v>
      </c>
      <c r="I42" s="133">
        <v>756.61199999999997</v>
      </c>
      <c r="J42" s="138">
        <v>550.45000000000005</v>
      </c>
      <c r="K42" s="133">
        <v>842.3</v>
      </c>
      <c r="L42" s="132">
        <f t="shared" si="2"/>
        <v>3061.3980000000001</v>
      </c>
      <c r="M42" s="258">
        <f t="shared" si="7"/>
        <v>52155.2391546617</v>
      </c>
      <c r="N42" s="258">
        <f t="shared" si="8"/>
        <v>43267.239239774419</v>
      </c>
      <c r="O42" s="258">
        <f>(E42-G42)*J42</f>
        <v>134982.58254884137</v>
      </c>
      <c r="P42" s="258">
        <f>(E42-G42)*K42</f>
        <v>206550.69357959682</v>
      </c>
      <c r="Q42" s="257">
        <f t="shared" si="3"/>
        <v>436955.75452287431</v>
      </c>
      <c r="R42" s="234">
        <f>'[1]2026'!S42</f>
        <v>0</v>
      </c>
      <c r="S42" s="235"/>
      <c r="T42" s="235"/>
    </row>
    <row r="43" spans="1:20" ht="30.75" customHeight="1">
      <c r="A43" s="16" t="s">
        <v>35</v>
      </c>
      <c r="B43" s="16" t="s">
        <v>15</v>
      </c>
      <c r="C43" s="24" t="s">
        <v>13</v>
      </c>
      <c r="D43" s="137">
        <v>99.673604399999988</v>
      </c>
      <c r="E43" s="133">
        <v>104.30545857599998</v>
      </c>
      <c r="F43" s="133">
        <v>73.327800000000011</v>
      </c>
      <c r="G43" s="174">
        <v>76.260912000000019</v>
      </c>
      <c r="H43" s="133">
        <v>13817.861000000001</v>
      </c>
      <c r="I43" s="133">
        <v>11467.589999999998</v>
      </c>
      <c r="J43" s="138">
        <v>8468.5499999999993</v>
      </c>
      <c r="K43" s="133">
        <v>11079.42</v>
      </c>
      <c r="L43" s="132">
        <f t="shared" si="2"/>
        <v>44833.421000000002</v>
      </c>
      <c r="M43" s="258">
        <f t="shared" si="7"/>
        <v>364042.66313238809</v>
      </c>
      <c r="N43" s="258">
        <f t="shared" si="8"/>
        <v>302122.88307939569</v>
      </c>
      <c r="O43" s="258">
        <f>(E43-G43)*J43</f>
        <v>237496.64490618443</v>
      </c>
      <c r="P43" s="258">
        <f>(E43-G43)*K43</f>
        <v>310717.31022506545</v>
      </c>
      <c r="Q43" s="257">
        <f t="shared" si="3"/>
        <v>1214379.5013430337</v>
      </c>
      <c r="R43" s="234">
        <f>'[1]2026'!S43</f>
        <v>0</v>
      </c>
      <c r="S43" s="235"/>
      <c r="T43" s="235"/>
    </row>
    <row r="44" spans="1:20" ht="30.75" customHeight="1">
      <c r="A44" s="49" t="s">
        <v>179</v>
      </c>
      <c r="B44" s="49"/>
      <c r="C44" s="49" t="s">
        <v>236</v>
      </c>
      <c r="D44" s="171"/>
      <c r="E44" s="172"/>
      <c r="F44" s="172"/>
      <c r="G44" s="173"/>
      <c r="H44" s="134">
        <f>SUM(H45:H46)</f>
        <v>100564</v>
      </c>
      <c r="I44" s="131">
        <f t="shared" ref="I44:K44" si="35">SUM(I45:I46)</f>
        <v>55704</v>
      </c>
      <c r="J44" s="136">
        <f t="shared" si="35"/>
        <v>50646.239999999998</v>
      </c>
      <c r="K44" s="131">
        <f t="shared" si="35"/>
        <v>50646.239999999998</v>
      </c>
      <c r="L44" s="132">
        <f t="shared" si="2"/>
        <v>257560.47999999998</v>
      </c>
      <c r="M44" s="237">
        <f t="shared" ref="M44:O44" si="36">SUM(M45:M47)</f>
        <v>5518832.7358431453</v>
      </c>
      <c r="N44" s="237">
        <f t="shared" si="36"/>
        <v>3056969.2804324264</v>
      </c>
      <c r="O44" s="237">
        <f t="shared" si="36"/>
        <v>3998331.1326335529</v>
      </c>
      <c r="P44" s="237">
        <f>SUM(P45:P47)</f>
        <v>3998331.1326335529</v>
      </c>
      <c r="Q44" s="257">
        <f t="shared" si="3"/>
        <v>16572464.281542677</v>
      </c>
      <c r="R44" s="234">
        <f>'[1]2026'!S44</f>
        <v>926468.47533036501</v>
      </c>
      <c r="S44" s="235">
        <f>P44/3</f>
        <v>1332777.0442111844</v>
      </c>
      <c r="T44" s="235">
        <f t="shared" si="6"/>
        <v>16166155.712661857</v>
      </c>
    </row>
    <row r="45" spans="1:20" ht="30.75" customHeight="1">
      <c r="A45" s="16" t="s">
        <v>178</v>
      </c>
      <c r="B45" s="16" t="s">
        <v>17</v>
      </c>
      <c r="C45" s="24" t="s">
        <v>211</v>
      </c>
      <c r="D45" s="137">
        <v>1563.4820108651522</v>
      </c>
      <c r="E45" s="133">
        <v>1647.8935860565421</v>
      </c>
      <c r="F45" s="133">
        <v>1508.6032000000002</v>
      </c>
      <c r="G45" s="174">
        <v>1568.9473280000002</v>
      </c>
      <c r="H45" s="140">
        <v>90141</v>
      </c>
      <c r="I45" s="133">
        <v>45412</v>
      </c>
      <c r="J45" s="141">
        <v>42482.68</v>
      </c>
      <c r="K45" s="133">
        <v>42482.68</v>
      </c>
      <c r="L45" s="132">
        <f t="shared" si="2"/>
        <v>220518.36</v>
      </c>
      <c r="M45" s="258">
        <f t="shared" si="7"/>
        <v>4946830.8901956659</v>
      </c>
      <c r="N45" s="258">
        <f t="shared" si="8"/>
        <v>2492156.5590082821</v>
      </c>
      <c r="O45" s="258">
        <f>(E45-G45)*J45</f>
        <v>3353848.6182134901</v>
      </c>
      <c r="P45" s="258">
        <f>(E45-G45)*K45</f>
        <v>3353848.6182134901</v>
      </c>
      <c r="Q45" s="257">
        <f t="shared" si="3"/>
        <v>14146684.685630927</v>
      </c>
      <c r="R45" s="234">
        <f>'[1]2026'!S45</f>
        <v>0</v>
      </c>
      <c r="S45" s="235"/>
      <c r="T45" s="235"/>
    </row>
    <row r="46" spans="1:20" ht="30.75" customHeight="1">
      <c r="A46" s="16" t="s">
        <v>178</v>
      </c>
      <c r="B46" s="16" t="s">
        <v>17</v>
      </c>
      <c r="C46" s="24" t="s">
        <v>212</v>
      </c>
      <c r="D46" s="137">
        <v>1563.4820108651522</v>
      </c>
      <c r="E46" s="133">
        <v>1647.8935860565421</v>
      </c>
      <c r="F46" s="133">
        <v>1508.6032000000002</v>
      </c>
      <c r="G46" s="174">
        <v>1568.9473280000002</v>
      </c>
      <c r="H46" s="140">
        <v>10423</v>
      </c>
      <c r="I46" s="133">
        <v>10292</v>
      </c>
      <c r="J46" s="141">
        <v>8163.56</v>
      </c>
      <c r="K46" s="133">
        <v>8163.56</v>
      </c>
      <c r="L46" s="132">
        <f t="shared" si="2"/>
        <v>37042.120000000003</v>
      </c>
      <c r="M46" s="258">
        <f t="shared" si="7"/>
        <v>572001.84564747917</v>
      </c>
      <c r="N46" s="258">
        <f t="shared" si="8"/>
        <v>564812.72142414434</v>
      </c>
      <c r="O46" s="258">
        <f>(E46-G46)*J46</f>
        <v>644482.51442006289</v>
      </c>
      <c r="P46" s="258">
        <f>(E46-G46)*K46</f>
        <v>644482.51442006289</v>
      </c>
      <c r="Q46" s="257">
        <f t="shared" si="3"/>
        <v>2425779.5959117492</v>
      </c>
      <c r="R46" s="234">
        <f>'[1]2026'!S46</f>
        <v>0</v>
      </c>
      <c r="S46" s="235"/>
      <c r="T46" s="235"/>
    </row>
    <row r="47" spans="1:20" ht="30.75" customHeight="1">
      <c r="A47" s="16" t="s">
        <v>178</v>
      </c>
      <c r="B47" s="16" t="s">
        <v>17</v>
      </c>
      <c r="C47" s="24" t="s">
        <v>13</v>
      </c>
      <c r="D47" s="137">
        <v>13.376147199999998</v>
      </c>
      <c r="E47" s="133">
        <v>13.911193087999999</v>
      </c>
      <c r="F47" s="133">
        <v>13.376147199999998</v>
      </c>
      <c r="G47" s="174">
        <v>13.911193087999999</v>
      </c>
      <c r="H47" s="140">
        <v>166354</v>
      </c>
      <c r="I47" s="133">
        <v>164123</v>
      </c>
      <c r="J47" s="141">
        <v>121095.2</v>
      </c>
      <c r="K47" s="133">
        <v>168675.56</v>
      </c>
      <c r="L47" s="132">
        <f t="shared" si="2"/>
        <v>620247.76</v>
      </c>
      <c r="M47" s="258">
        <f t="shared" si="7"/>
        <v>0</v>
      </c>
      <c r="N47" s="258">
        <f t="shared" si="8"/>
        <v>0</v>
      </c>
      <c r="O47" s="258">
        <f>(E47-G47)*J47</f>
        <v>0</v>
      </c>
      <c r="P47" s="258">
        <f>(E47-G47)*K47</f>
        <v>0</v>
      </c>
      <c r="Q47" s="257">
        <f t="shared" si="3"/>
        <v>0</v>
      </c>
      <c r="R47" s="234">
        <f>'[1]2026'!S47</f>
        <v>0</v>
      </c>
      <c r="S47" s="235"/>
      <c r="T47" s="235"/>
    </row>
    <row r="48" spans="1:20" ht="30.75" customHeight="1">
      <c r="A48" s="49" t="s">
        <v>175</v>
      </c>
      <c r="B48" s="49"/>
      <c r="C48" s="49" t="s">
        <v>236</v>
      </c>
      <c r="D48" s="171"/>
      <c r="E48" s="172"/>
      <c r="F48" s="172"/>
      <c r="G48" s="173"/>
      <c r="H48" s="134">
        <f t="shared" ref="H48:K48" si="37">SUM(H49:H51)</f>
        <v>309.08999999999997</v>
      </c>
      <c r="I48" s="131">
        <f t="shared" si="37"/>
        <v>163.56</v>
      </c>
      <c r="J48" s="136">
        <f t="shared" si="37"/>
        <v>160.88999999999999</v>
      </c>
      <c r="K48" s="131">
        <f t="shared" si="37"/>
        <v>210.46</v>
      </c>
      <c r="L48" s="132">
        <f t="shared" si="2"/>
        <v>844</v>
      </c>
      <c r="M48" s="237">
        <f t="shared" ref="M48:P48" si="38">SUM(M49:M51)</f>
        <v>1699928.8952432228</v>
      </c>
      <c r="N48" s="237">
        <f t="shared" si="38"/>
        <v>899589.15373822814</v>
      </c>
      <c r="O48" s="237">
        <f t="shared" si="38"/>
        <v>979175.40976888989</v>
      </c>
      <c r="P48" s="237">
        <f t="shared" si="38"/>
        <v>1266251.9801368148</v>
      </c>
      <c r="Q48" s="257">
        <f t="shared" si="3"/>
        <v>4844945.4388871556</v>
      </c>
      <c r="R48" s="234">
        <f>'[1]2026'!S48</f>
        <v>385586.56101731287</v>
      </c>
      <c r="S48" s="235">
        <f>P48/3</f>
        <v>422083.99337893823</v>
      </c>
      <c r="T48" s="235">
        <f t="shared" si="6"/>
        <v>4808448.0065255305</v>
      </c>
    </row>
    <row r="49" spans="1:20" ht="30.75" customHeight="1">
      <c r="A49" s="16" t="s">
        <v>55</v>
      </c>
      <c r="B49" s="16" t="s">
        <v>177</v>
      </c>
      <c r="C49" s="24" t="s">
        <v>211</v>
      </c>
      <c r="D49" s="137">
        <v>7921.6003524654725</v>
      </c>
      <c r="E49" s="133">
        <v>8685.9647022124973</v>
      </c>
      <c r="F49" s="133">
        <v>2392</v>
      </c>
      <c r="G49" s="174">
        <v>2487.6800000000003</v>
      </c>
      <c r="H49" s="133">
        <v>119.16</v>
      </c>
      <c r="I49" s="133">
        <v>64.06</v>
      </c>
      <c r="J49" s="138">
        <v>68.11</v>
      </c>
      <c r="K49" s="133">
        <v>68.11</v>
      </c>
      <c r="L49" s="132">
        <f t="shared" si="2"/>
        <v>319.44</v>
      </c>
      <c r="M49" s="258">
        <f t="shared" si="7"/>
        <v>658907.17799978564</v>
      </c>
      <c r="N49" s="258">
        <f t="shared" si="8"/>
        <v>354226.1985789382</v>
      </c>
      <c r="O49" s="258">
        <f>(E49-G49)*J49</f>
        <v>422165.17106769315</v>
      </c>
      <c r="P49" s="258">
        <f>(E49-G49)*K49</f>
        <v>422165.17106769315</v>
      </c>
      <c r="Q49" s="257">
        <f t="shared" si="3"/>
        <v>1857463.7187141101</v>
      </c>
      <c r="R49" s="234">
        <f>'[1]2026'!S49</f>
        <v>0</v>
      </c>
      <c r="S49" s="235"/>
      <c r="T49" s="235"/>
    </row>
    <row r="50" spans="1:20" ht="30.75" customHeight="1">
      <c r="A50" s="16" t="s">
        <v>55</v>
      </c>
      <c r="B50" s="16" t="s">
        <v>174</v>
      </c>
      <c r="C50" s="24" t="s">
        <v>211</v>
      </c>
      <c r="D50" s="137">
        <v>7869.6047234134867</v>
      </c>
      <c r="E50" s="133">
        <v>8279.0688292796385</v>
      </c>
      <c r="F50" s="133">
        <v>2392</v>
      </c>
      <c r="G50" s="174">
        <v>2487.6800000000003</v>
      </c>
      <c r="H50" s="133">
        <v>64.199999999999989</v>
      </c>
      <c r="I50" s="133">
        <v>34.51</v>
      </c>
      <c r="J50" s="138">
        <v>16.3</v>
      </c>
      <c r="K50" s="133">
        <v>65.88</v>
      </c>
      <c r="L50" s="132">
        <f t="shared" si="2"/>
        <v>180.89</v>
      </c>
      <c r="M50" s="258">
        <f t="shared" si="7"/>
        <v>351662.2232431458</v>
      </c>
      <c r="N50" s="258">
        <f t="shared" si="8"/>
        <v>189032.13900499942</v>
      </c>
      <c r="O50" s="258">
        <f>(E50-G50)*J50</f>
        <v>94399.637917258107</v>
      </c>
      <c r="P50" s="258">
        <f>(E50-G50)*K50</f>
        <v>381536.69607294252</v>
      </c>
      <c r="Q50" s="257">
        <f t="shared" si="3"/>
        <v>1016630.6962383459</v>
      </c>
      <c r="R50" s="234">
        <f>'[1]2026'!S50</f>
        <v>0</v>
      </c>
      <c r="S50" s="235"/>
      <c r="T50" s="235"/>
    </row>
    <row r="51" spans="1:20" ht="30.75" customHeight="1">
      <c r="A51" s="16" t="s">
        <v>55</v>
      </c>
      <c r="B51" s="16" t="s">
        <v>176</v>
      </c>
      <c r="C51" s="24" t="s">
        <v>211</v>
      </c>
      <c r="D51" s="137">
        <v>7904.7560725387048</v>
      </c>
      <c r="E51" s="133">
        <v>8599.039475940619</v>
      </c>
      <c r="F51" s="133">
        <v>2421.8999999999996</v>
      </c>
      <c r="G51" s="174">
        <v>2550.2606999999994</v>
      </c>
      <c r="H51" s="133">
        <v>125.72999999999999</v>
      </c>
      <c r="I51" s="133">
        <v>64.989999999999995</v>
      </c>
      <c r="J51" s="138">
        <v>76.48</v>
      </c>
      <c r="K51" s="133">
        <v>76.47</v>
      </c>
      <c r="L51" s="132">
        <f t="shared" si="2"/>
        <v>343.66999999999996</v>
      </c>
      <c r="M51" s="258">
        <f t="shared" si="7"/>
        <v>689359.49400029134</v>
      </c>
      <c r="N51" s="258">
        <f t="shared" si="8"/>
        <v>356330.8161542904</v>
      </c>
      <c r="O51" s="258">
        <f>(E51-G51)*J51</f>
        <v>462610.60078393866</v>
      </c>
      <c r="P51" s="258">
        <f>(E51-G51)*K51</f>
        <v>462550.1129961792</v>
      </c>
      <c r="Q51" s="257">
        <f t="shared" si="3"/>
        <v>1970851.0239346996</v>
      </c>
      <c r="R51" s="234">
        <f>'[1]2026'!S51</f>
        <v>0</v>
      </c>
      <c r="S51" s="235"/>
      <c r="T51" s="235"/>
    </row>
    <row r="52" spans="1:20" ht="30.75" customHeight="1">
      <c r="A52" s="49" t="s">
        <v>173</v>
      </c>
      <c r="B52" s="49"/>
      <c r="C52" s="49" t="s">
        <v>236</v>
      </c>
      <c r="D52" s="171"/>
      <c r="E52" s="172"/>
      <c r="F52" s="172"/>
      <c r="G52" s="173"/>
      <c r="H52" s="131">
        <f t="shared" ref="H52:K52" si="39">SUM(H53)</f>
        <v>241.584</v>
      </c>
      <c r="I52" s="131">
        <f t="shared" si="39"/>
        <v>119.49300000000001</v>
      </c>
      <c r="J52" s="139">
        <f t="shared" si="39"/>
        <v>42.95</v>
      </c>
      <c r="K52" s="131">
        <f t="shared" si="39"/>
        <v>241.59</v>
      </c>
      <c r="L52" s="132">
        <f t="shared" si="2"/>
        <v>645.61699999999996</v>
      </c>
      <c r="M52" s="237">
        <f t="shared" ref="M52:P52" si="40">SUM(M53)</f>
        <v>79031.285830100358</v>
      </c>
      <c r="N52" s="237">
        <f t="shared" si="40"/>
        <v>39090.690764687162</v>
      </c>
      <c r="O52" s="237">
        <f t="shared" si="40"/>
        <v>16194.972700070377</v>
      </c>
      <c r="P52" s="237">
        <f t="shared" si="40"/>
        <v>91095.307441443598</v>
      </c>
      <c r="Q52" s="257">
        <f t="shared" si="3"/>
        <v>225412.25673630153</v>
      </c>
      <c r="R52" s="234">
        <f>'[1]2026'!S52</f>
        <v>26344.416219194904</v>
      </c>
      <c r="S52" s="235">
        <f>P52/3</f>
        <v>30365.1024804812</v>
      </c>
      <c r="T52" s="235">
        <f t="shared" si="6"/>
        <v>221391.57047501524</v>
      </c>
    </row>
    <row r="53" spans="1:20" ht="30.75" customHeight="1">
      <c r="A53" s="16" t="s">
        <v>62</v>
      </c>
      <c r="B53" s="16" t="s">
        <v>172</v>
      </c>
      <c r="C53" s="24" t="s">
        <v>211</v>
      </c>
      <c r="D53" s="137">
        <v>3016.2973116592939</v>
      </c>
      <c r="E53" s="133">
        <v>3173.7914941109943</v>
      </c>
      <c r="F53" s="133">
        <v>2689.1593976000004</v>
      </c>
      <c r="G53" s="174">
        <v>2796.7257735040007</v>
      </c>
      <c r="H53" s="133">
        <v>241.584</v>
      </c>
      <c r="I53" s="133">
        <v>119.49300000000001</v>
      </c>
      <c r="J53" s="138">
        <v>42.95</v>
      </c>
      <c r="K53" s="133">
        <v>241.59</v>
      </c>
      <c r="L53" s="132">
        <f t="shared" si="2"/>
        <v>645.61699999999996</v>
      </c>
      <c r="M53" s="258">
        <f t="shared" si="7"/>
        <v>79031.285830100358</v>
      </c>
      <c r="N53" s="258">
        <f t="shared" si="8"/>
        <v>39090.690764687162</v>
      </c>
      <c r="O53" s="258">
        <f>(E53-G53)*J53</f>
        <v>16194.972700070377</v>
      </c>
      <c r="P53" s="258">
        <f>(E53-G53)*K53</f>
        <v>91095.307441443598</v>
      </c>
      <c r="Q53" s="257">
        <f t="shared" si="3"/>
        <v>225412.25673630153</v>
      </c>
      <c r="R53" s="234">
        <f>'[1]2026'!S53</f>
        <v>0</v>
      </c>
      <c r="S53" s="235"/>
      <c r="T53" s="235"/>
    </row>
    <row r="54" spans="1:20" ht="30.75" customHeight="1">
      <c r="A54" s="49" t="s">
        <v>171</v>
      </c>
      <c r="B54" s="49"/>
      <c r="C54" s="49" t="s">
        <v>236</v>
      </c>
      <c r="D54" s="171"/>
      <c r="E54" s="172"/>
      <c r="F54" s="172"/>
      <c r="G54" s="173"/>
      <c r="H54" s="131">
        <f t="shared" ref="H54:K54" si="41">SUM(H55)</f>
        <v>725.14099999999996</v>
      </c>
      <c r="I54" s="131">
        <f t="shared" si="41"/>
        <v>429.64</v>
      </c>
      <c r="J54" s="139">
        <f t="shared" si="41"/>
        <v>253.47</v>
      </c>
      <c r="K54" s="131">
        <f t="shared" si="41"/>
        <v>694.5</v>
      </c>
      <c r="L54" s="132">
        <f t="shared" si="2"/>
        <v>2102.7510000000002</v>
      </c>
      <c r="M54" s="237">
        <f t="shared" ref="M54:P54" si="42">SUM(M55)</f>
        <v>4914776.2250154708</v>
      </c>
      <c r="N54" s="237">
        <f t="shared" si="42"/>
        <v>2911963.9591688332</v>
      </c>
      <c r="O54" s="237">
        <f t="shared" si="42"/>
        <v>1694530.9872391829</v>
      </c>
      <c r="P54" s="237">
        <f t="shared" si="42"/>
        <v>4642962.7594492938</v>
      </c>
      <c r="Q54" s="257">
        <f t="shared" si="3"/>
        <v>14164233.930872781</v>
      </c>
      <c r="R54" s="234">
        <f>'[1]2026'!S54</f>
        <v>1588326.7612889102</v>
      </c>
      <c r="S54" s="235">
        <f>P54/3</f>
        <v>1547654.2531497646</v>
      </c>
      <c r="T54" s="235">
        <f t="shared" si="6"/>
        <v>14204906.439011926</v>
      </c>
    </row>
    <row r="55" spans="1:20" ht="49.5" customHeight="1">
      <c r="A55" s="16" t="s">
        <v>79</v>
      </c>
      <c r="B55" s="16" t="s">
        <v>299</v>
      </c>
      <c r="C55" s="24" t="s">
        <v>211</v>
      </c>
      <c r="D55" s="137">
        <v>9086.4835470832168</v>
      </c>
      <c r="E55" s="133">
        <v>9086.4835470832168</v>
      </c>
      <c r="F55" s="133">
        <v>2308.8000000000002</v>
      </c>
      <c r="G55" s="174">
        <v>2401.1520000000005</v>
      </c>
      <c r="H55" s="133">
        <v>725.14099999999996</v>
      </c>
      <c r="I55" s="133">
        <v>429.64</v>
      </c>
      <c r="J55" s="138">
        <v>253.47</v>
      </c>
      <c r="K55" s="133">
        <v>694.5</v>
      </c>
      <c r="L55" s="132">
        <f t="shared" si="2"/>
        <v>2102.7510000000002</v>
      </c>
      <c r="M55" s="258">
        <f t="shared" si="7"/>
        <v>4914776.2250154708</v>
      </c>
      <c r="N55" s="258">
        <f t="shared" si="8"/>
        <v>2911963.9591688332</v>
      </c>
      <c r="O55" s="258">
        <f>(E55-G55)*J55</f>
        <v>1694530.9872391829</v>
      </c>
      <c r="P55" s="258">
        <f>(E55-G55)*K55</f>
        <v>4642962.7594492938</v>
      </c>
      <c r="Q55" s="257">
        <f t="shared" si="3"/>
        <v>14164233.930872781</v>
      </c>
      <c r="R55" s="234">
        <f>'[1]2026'!S55</f>
        <v>0</v>
      </c>
      <c r="S55" s="235"/>
      <c r="T55" s="235"/>
    </row>
    <row r="56" spans="1:20" ht="30.75" customHeight="1">
      <c r="A56" s="49" t="s">
        <v>170</v>
      </c>
      <c r="B56" s="49"/>
      <c r="C56" s="49" t="s">
        <v>236</v>
      </c>
      <c r="D56" s="171"/>
      <c r="E56" s="172"/>
      <c r="F56" s="172"/>
      <c r="G56" s="173"/>
      <c r="H56" s="131">
        <f t="shared" ref="H56:K56" si="43">SUM(H57)</f>
        <v>168.69899999999998</v>
      </c>
      <c r="I56" s="131">
        <f t="shared" si="43"/>
        <v>84.35</v>
      </c>
      <c r="J56" s="139">
        <f t="shared" si="43"/>
        <v>25.664999999999999</v>
      </c>
      <c r="K56" s="131">
        <f t="shared" si="43"/>
        <v>153.99</v>
      </c>
      <c r="L56" s="132">
        <f t="shared" si="2"/>
        <v>432.70400000000001</v>
      </c>
      <c r="M56" s="237">
        <f t="shared" ref="M56:N56" si="44">SUM(M57)</f>
        <v>590482.48854274652</v>
      </c>
      <c r="N56" s="237">
        <f t="shared" si="44"/>
        <v>295242.99437803822</v>
      </c>
      <c r="O56" s="237">
        <f>SUM(O57)</f>
        <v>100229.11893940829</v>
      </c>
      <c r="P56" s="237">
        <f t="shared" ref="P56" si="45">SUM(P57)</f>
        <v>601374.71363644977</v>
      </c>
      <c r="Q56" s="257">
        <f t="shared" si="3"/>
        <v>1587329.3154966428</v>
      </c>
      <c r="R56" s="234">
        <f>'[1]2026'!S56</f>
        <v>179665.95022435926</v>
      </c>
      <c r="S56" s="235">
        <f>P56/3</f>
        <v>200458.23787881658</v>
      </c>
      <c r="T56" s="235">
        <f t="shared" si="6"/>
        <v>1566537.0278421855</v>
      </c>
    </row>
    <row r="57" spans="1:20" ht="30.75" customHeight="1">
      <c r="A57" s="16" t="s">
        <v>121</v>
      </c>
      <c r="B57" s="16" t="s">
        <v>169</v>
      </c>
      <c r="C57" s="24" t="s">
        <v>211</v>
      </c>
      <c r="D57" s="137">
        <v>5816.8133299115379</v>
      </c>
      <c r="E57" s="133">
        <v>6344.6639979118754</v>
      </c>
      <c r="F57" s="133">
        <v>2316.6</v>
      </c>
      <c r="G57" s="174">
        <v>2439.3797999999997</v>
      </c>
      <c r="H57" s="133">
        <v>168.69899999999998</v>
      </c>
      <c r="I57" s="133">
        <v>84.35</v>
      </c>
      <c r="J57" s="138">
        <v>25.664999999999999</v>
      </c>
      <c r="K57" s="133">
        <v>153.99</v>
      </c>
      <c r="L57" s="132">
        <f t="shared" si="2"/>
        <v>432.70400000000001</v>
      </c>
      <c r="M57" s="258">
        <f t="shared" si="7"/>
        <v>590482.48854274652</v>
      </c>
      <c r="N57" s="258">
        <f t="shared" si="8"/>
        <v>295242.99437803822</v>
      </c>
      <c r="O57" s="258">
        <f>(E57-G57)*J57</f>
        <v>100229.11893940829</v>
      </c>
      <c r="P57" s="258">
        <f>(E57-G57)*K57</f>
        <v>601374.71363644977</v>
      </c>
      <c r="Q57" s="257">
        <f t="shared" si="3"/>
        <v>1587329.3154966428</v>
      </c>
      <c r="R57" s="234">
        <f>'[1]2026'!S57</f>
        <v>0</v>
      </c>
      <c r="S57" s="235"/>
      <c r="T57" s="235"/>
    </row>
    <row r="58" spans="1:20" ht="30.75" customHeight="1">
      <c r="A58" s="49" t="s">
        <v>166</v>
      </c>
      <c r="B58" s="49"/>
      <c r="C58" s="49" t="s">
        <v>236</v>
      </c>
      <c r="D58" s="171"/>
      <c r="E58" s="172"/>
      <c r="F58" s="172"/>
      <c r="G58" s="173"/>
      <c r="H58" s="135">
        <f t="shared" ref="H58:K58" si="46">SUM(H59:H61)</f>
        <v>664.697</v>
      </c>
      <c r="I58" s="139">
        <f t="shared" si="46"/>
        <v>352.79299999999995</v>
      </c>
      <c r="J58" s="131">
        <f t="shared" si="46"/>
        <v>118.60299999999999</v>
      </c>
      <c r="K58" s="136">
        <f t="shared" si="46"/>
        <v>598.46100000000001</v>
      </c>
      <c r="L58" s="132">
        <f t="shared" si="2"/>
        <v>1734.5540000000001</v>
      </c>
      <c r="M58" s="237">
        <f t="shared" ref="M58:P58" si="47">SUM(M59:M61)</f>
        <v>2176835.3722129408</v>
      </c>
      <c r="N58" s="237">
        <f t="shared" si="47"/>
        <v>1157256.3385269125</v>
      </c>
      <c r="O58" s="237">
        <f t="shared" si="47"/>
        <v>435276.24977874331</v>
      </c>
      <c r="P58" s="237">
        <f t="shared" si="47"/>
        <v>2209104.4736876553</v>
      </c>
      <c r="Q58" s="257">
        <f t="shared" si="3"/>
        <v>5978472.434206252</v>
      </c>
      <c r="R58" s="234">
        <f>'[1]2026'!S58</f>
        <v>656839.56053722638</v>
      </c>
      <c r="S58" s="235">
        <f>P58/3</f>
        <v>736368.15789588506</v>
      </c>
      <c r="T58" s="235">
        <f t="shared" si="6"/>
        <v>5898943.8368475931</v>
      </c>
    </row>
    <row r="59" spans="1:20" ht="30.75" customHeight="1">
      <c r="A59" s="16" t="s">
        <v>121</v>
      </c>
      <c r="B59" s="16" t="s">
        <v>168</v>
      </c>
      <c r="C59" s="24" t="s">
        <v>211</v>
      </c>
      <c r="D59" s="137">
        <v>5707.340414879598</v>
      </c>
      <c r="E59" s="133">
        <v>6241.1737953884431</v>
      </c>
      <c r="F59" s="133">
        <v>2316.6</v>
      </c>
      <c r="G59" s="174">
        <v>2439.3797999999997</v>
      </c>
      <c r="H59" s="133">
        <v>268.39499999999998</v>
      </c>
      <c r="I59" s="133">
        <v>150.07</v>
      </c>
      <c r="J59" s="138">
        <v>50.697000000000003</v>
      </c>
      <c r="K59" s="133">
        <v>268.39499999999998</v>
      </c>
      <c r="L59" s="132">
        <f t="shared" si="2"/>
        <v>737.55700000000002</v>
      </c>
      <c r="M59" s="258">
        <f t="shared" si="7"/>
        <v>910057.77365160966</v>
      </c>
      <c r="N59" s="258">
        <f t="shared" si="8"/>
        <v>508848.41406098125</v>
      </c>
      <c r="O59" s="258">
        <f>(E59-G59)*J59</f>
        <v>192739.55018420791</v>
      </c>
      <c r="P59" s="258">
        <f>(E59-G59)*K59</f>
        <v>1020382.4993922812</v>
      </c>
      <c r="Q59" s="257">
        <f t="shared" si="3"/>
        <v>2632028.2372890799</v>
      </c>
      <c r="R59" s="234">
        <f>'[1]2026'!S59</f>
        <v>0</v>
      </c>
      <c r="S59" s="235"/>
      <c r="T59" s="235"/>
    </row>
    <row r="60" spans="1:20" ht="30.75" customHeight="1">
      <c r="A60" s="16" t="s">
        <v>121</v>
      </c>
      <c r="B60" s="16" t="s">
        <v>167</v>
      </c>
      <c r="C60" s="24" t="s">
        <v>211</v>
      </c>
      <c r="D60" s="137">
        <v>5141.8287828196599</v>
      </c>
      <c r="E60" s="133">
        <v>5573.8921426145835</v>
      </c>
      <c r="F60" s="133">
        <v>2316.6</v>
      </c>
      <c r="G60" s="174">
        <v>2439.3797999999997</v>
      </c>
      <c r="H60" s="133">
        <v>223.774</v>
      </c>
      <c r="I60" s="133">
        <v>113.994</v>
      </c>
      <c r="J60" s="138">
        <v>39.01</v>
      </c>
      <c r="K60" s="133">
        <v>180.03399999999999</v>
      </c>
      <c r="L60" s="132">
        <f t="shared" si="2"/>
        <v>556.81200000000001</v>
      </c>
      <c r="M60" s="258">
        <f t="shared" si="7"/>
        <v>632212.74564668664</v>
      </c>
      <c r="N60" s="258">
        <f t="shared" si="8"/>
        <v>322059.12986874429</v>
      </c>
      <c r="O60" s="258">
        <f>(E60-G60)*J60</f>
        <v>122277.32648539491</v>
      </c>
      <c r="P60" s="258">
        <f>(E60-G60)*K60</f>
        <v>564318.79509027395</v>
      </c>
      <c r="Q60" s="257">
        <f t="shared" si="3"/>
        <v>1640867.9970910999</v>
      </c>
      <c r="R60" s="234">
        <f>'[1]2026'!S60</f>
        <v>0</v>
      </c>
      <c r="S60" s="235"/>
      <c r="T60" s="235"/>
    </row>
    <row r="61" spans="1:20" ht="30.75" customHeight="1">
      <c r="A61" s="16" t="s">
        <v>121</v>
      </c>
      <c r="B61" s="16" t="s">
        <v>120</v>
      </c>
      <c r="C61" s="24" t="s">
        <v>211</v>
      </c>
      <c r="D61" s="137">
        <v>5994.6398133325865</v>
      </c>
      <c r="E61" s="133">
        <v>6601.1798106983824</v>
      </c>
      <c r="F61" s="133">
        <v>2316.6</v>
      </c>
      <c r="G61" s="174">
        <v>2439.3797999999997</v>
      </c>
      <c r="H61" s="133">
        <v>172.52799999999999</v>
      </c>
      <c r="I61" s="133">
        <v>88.728999999999999</v>
      </c>
      <c r="J61" s="138">
        <v>28.896000000000001</v>
      </c>
      <c r="K61" s="133">
        <v>150.03200000000001</v>
      </c>
      <c r="L61" s="132">
        <f t="shared" si="2"/>
        <v>440.18500000000006</v>
      </c>
      <c r="M61" s="258">
        <f t="shared" si="7"/>
        <v>634564.85291464452</v>
      </c>
      <c r="N61" s="258">
        <f t="shared" si="8"/>
        <v>326348.79459718708</v>
      </c>
      <c r="O61" s="258">
        <f>(E61-G61)*J61</f>
        <v>120259.37310914048</v>
      </c>
      <c r="P61" s="258">
        <f>(E61-G61)*K61</f>
        <v>624403.17920509982</v>
      </c>
      <c r="Q61" s="257">
        <f t="shared" si="3"/>
        <v>1705576.199826072</v>
      </c>
      <c r="R61" s="234">
        <f>'[1]2026'!S61</f>
        <v>0</v>
      </c>
      <c r="S61" s="235"/>
      <c r="T61" s="235"/>
    </row>
    <row r="62" spans="1:20" ht="30.75" customHeight="1">
      <c r="A62" s="49" t="s">
        <v>165</v>
      </c>
      <c r="B62" s="49"/>
      <c r="C62" s="49" t="s">
        <v>236</v>
      </c>
      <c r="D62" s="171"/>
      <c r="E62" s="172"/>
      <c r="F62" s="172"/>
      <c r="G62" s="173"/>
      <c r="H62" s="131">
        <f t="shared" ref="H62:K62" si="48">SUM(H63)</f>
        <v>173.37</v>
      </c>
      <c r="I62" s="131">
        <f t="shared" si="48"/>
        <v>96.938000000000002</v>
      </c>
      <c r="J62" s="139">
        <f t="shared" si="48"/>
        <v>30.998999999999999</v>
      </c>
      <c r="K62" s="131">
        <f t="shared" si="48"/>
        <v>173.37</v>
      </c>
      <c r="L62" s="132">
        <f t="shared" si="2"/>
        <v>474.67700000000002</v>
      </c>
      <c r="M62" s="237">
        <f t="shared" ref="M62:P62" si="49">SUM(M63)</f>
        <v>1022892.1727164763</v>
      </c>
      <c r="N62" s="237">
        <f t="shared" si="49"/>
        <v>571939.32882730442</v>
      </c>
      <c r="O62" s="237">
        <f t="shared" si="49"/>
        <v>192575.0225142799</v>
      </c>
      <c r="P62" s="237">
        <f t="shared" si="49"/>
        <v>1077026.0864318432</v>
      </c>
      <c r="Q62" s="257">
        <f t="shared" si="3"/>
        <v>2864432.6104899039</v>
      </c>
      <c r="R62" s="234">
        <f>'[1]2026'!S62</f>
        <v>340964.05757215875</v>
      </c>
      <c r="S62" s="235">
        <f>P62/3</f>
        <v>359008.69547728106</v>
      </c>
      <c r="T62" s="235">
        <f t="shared" si="6"/>
        <v>2846387.9725847817</v>
      </c>
    </row>
    <row r="63" spans="1:20" ht="30.75" customHeight="1">
      <c r="A63" s="16" t="s">
        <v>121</v>
      </c>
      <c r="B63" s="16" t="s">
        <v>164</v>
      </c>
      <c r="C63" s="24" t="s">
        <v>211</v>
      </c>
      <c r="D63" s="137">
        <v>8216.6529083259866</v>
      </c>
      <c r="E63" s="133">
        <v>8651.6776971670024</v>
      </c>
      <c r="F63" s="133">
        <v>2316.6</v>
      </c>
      <c r="G63" s="174">
        <v>2439.3797999999997</v>
      </c>
      <c r="H63" s="133">
        <v>173.37</v>
      </c>
      <c r="I63" s="133">
        <v>96.938000000000002</v>
      </c>
      <c r="J63" s="138">
        <v>30.998999999999999</v>
      </c>
      <c r="K63" s="133">
        <v>173.37</v>
      </c>
      <c r="L63" s="132">
        <f t="shared" si="2"/>
        <v>474.67700000000002</v>
      </c>
      <c r="M63" s="258">
        <f t="shared" si="7"/>
        <v>1022892.1727164763</v>
      </c>
      <c r="N63" s="258">
        <f t="shared" si="8"/>
        <v>571939.32882730442</v>
      </c>
      <c r="O63" s="258">
        <f>(E63-G63)*J63</f>
        <v>192575.0225142799</v>
      </c>
      <c r="P63" s="258">
        <f>(E63-G63)*K63</f>
        <v>1077026.0864318432</v>
      </c>
      <c r="Q63" s="257">
        <f t="shared" si="3"/>
        <v>2864432.6104899039</v>
      </c>
      <c r="R63" s="234">
        <f>'[1]2026'!S63</f>
        <v>0</v>
      </c>
      <c r="S63" s="235"/>
      <c r="T63" s="235"/>
    </row>
    <row r="64" spans="1:20" ht="30.75" customHeight="1">
      <c r="A64" s="49" t="s">
        <v>163</v>
      </c>
      <c r="B64" s="49"/>
      <c r="C64" s="49" t="s">
        <v>236</v>
      </c>
      <c r="D64" s="171"/>
      <c r="E64" s="172"/>
      <c r="F64" s="172"/>
      <c r="G64" s="173"/>
      <c r="H64" s="131">
        <f t="shared" ref="H64:K64" si="50">SUM(H65)</f>
        <v>165.78</v>
      </c>
      <c r="I64" s="131">
        <f t="shared" si="50"/>
        <v>75.69</v>
      </c>
      <c r="J64" s="139">
        <f t="shared" si="50"/>
        <v>29.54</v>
      </c>
      <c r="K64" s="131">
        <f t="shared" si="50"/>
        <v>177.27</v>
      </c>
      <c r="L64" s="132">
        <f t="shared" si="2"/>
        <v>448.28</v>
      </c>
      <c r="M64" s="237">
        <f t="shared" ref="M64:N64" si="51">SUM(M65)</f>
        <v>578722.02751429193</v>
      </c>
      <c r="N64" s="237">
        <f t="shared" si="51"/>
        <v>264226.50659040146</v>
      </c>
      <c r="O64" s="237">
        <f>SUM(O65)</f>
        <v>115058.44655655899</v>
      </c>
      <c r="P64" s="237">
        <f>SUM(P65)</f>
        <v>690467.52948819275</v>
      </c>
      <c r="Q64" s="257">
        <f t="shared" si="3"/>
        <v>1648474.5101494452</v>
      </c>
      <c r="R64" s="234">
        <f>'[1]2026'!S64</f>
        <v>206277.50395596281</v>
      </c>
      <c r="S64" s="235">
        <f>P64/3</f>
        <v>230155.84316273092</v>
      </c>
      <c r="T64" s="235">
        <f t="shared" si="6"/>
        <v>1624596.1709426772</v>
      </c>
    </row>
    <row r="65" spans="1:20" ht="30.75" customHeight="1">
      <c r="A65" s="16" t="s">
        <v>121</v>
      </c>
      <c r="B65" s="16" t="s">
        <v>162</v>
      </c>
      <c r="C65" s="24" t="s">
        <v>211</v>
      </c>
      <c r="D65" s="137">
        <v>5807.5037731589573</v>
      </c>
      <c r="E65" s="133">
        <v>6334.3847612917734</v>
      </c>
      <c r="F65" s="133">
        <v>2316.6</v>
      </c>
      <c r="G65" s="174">
        <v>2439.3797999999997</v>
      </c>
      <c r="H65" s="133">
        <v>165.78</v>
      </c>
      <c r="I65" s="133">
        <v>75.69</v>
      </c>
      <c r="J65" s="138">
        <v>29.54</v>
      </c>
      <c r="K65" s="133">
        <v>177.27</v>
      </c>
      <c r="L65" s="132">
        <f t="shared" si="2"/>
        <v>448.28</v>
      </c>
      <c r="M65" s="258">
        <f t="shared" si="7"/>
        <v>578722.02751429193</v>
      </c>
      <c r="N65" s="258">
        <f t="shared" si="8"/>
        <v>264226.50659040146</v>
      </c>
      <c r="O65" s="258">
        <f>(E65-G65)*J65</f>
        <v>115058.44655655899</v>
      </c>
      <c r="P65" s="258">
        <f>(E65-G65)*K65</f>
        <v>690467.52948819275</v>
      </c>
      <c r="Q65" s="257">
        <f t="shared" si="3"/>
        <v>1648474.5101494452</v>
      </c>
      <c r="R65" s="234">
        <f>'[1]2026'!S65</f>
        <v>0</v>
      </c>
      <c r="S65" s="235"/>
      <c r="T65" s="235"/>
    </row>
    <row r="66" spans="1:20" ht="30.75" customHeight="1">
      <c r="A66" s="49" t="s">
        <v>161</v>
      </c>
      <c r="B66" s="49"/>
      <c r="C66" s="49" t="s">
        <v>236</v>
      </c>
      <c r="D66" s="171"/>
      <c r="E66" s="172"/>
      <c r="F66" s="172"/>
      <c r="G66" s="173"/>
      <c r="H66" s="131">
        <f t="shared" ref="H66:K66" si="52">SUM(H67)</f>
        <v>106.84500000000001</v>
      </c>
      <c r="I66" s="131">
        <f t="shared" si="52"/>
        <v>53.353999999999999</v>
      </c>
      <c r="J66" s="139">
        <f t="shared" si="52"/>
        <v>17.86</v>
      </c>
      <c r="K66" s="131">
        <f t="shared" si="52"/>
        <v>113.09</v>
      </c>
      <c r="L66" s="132">
        <f t="shared" si="2"/>
        <v>291.149</v>
      </c>
      <c r="M66" s="237">
        <f t="shared" ref="M66:N66" si="53">SUM(M67)</f>
        <v>473844.59912464401</v>
      </c>
      <c r="N66" s="237">
        <f t="shared" si="53"/>
        <v>236618.51038135856</v>
      </c>
      <c r="O66" s="237">
        <f>SUM(O67)</f>
        <v>88133.209019672271</v>
      </c>
      <c r="P66" s="237">
        <f>SUM(P67)</f>
        <v>558061.84815424064</v>
      </c>
      <c r="Q66" s="257">
        <f t="shared" si="3"/>
        <v>1356658.1666799155</v>
      </c>
      <c r="R66" s="234">
        <f>'[1]2026'!S66</f>
        <v>167180.13856522998</v>
      </c>
      <c r="S66" s="235">
        <f>P66/3</f>
        <v>186020.61605141356</v>
      </c>
      <c r="T66" s="235">
        <f t="shared" si="6"/>
        <v>1337817.6891937319</v>
      </c>
    </row>
    <row r="67" spans="1:20" ht="30.75" customHeight="1">
      <c r="A67" s="16" t="s">
        <v>121</v>
      </c>
      <c r="B67" s="16" t="s">
        <v>160</v>
      </c>
      <c r="C67" s="24" t="s">
        <v>211</v>
      </c>
      <c r="D67" s="137">
        <v>6751.4785542107156</v>
      </c>
      <c r="E67" s="133">
        <v>7374.0499578763865</v>
      </c>
      <c r="F67" s="133">
        <v>2316.6</v>
      </c>
      <c r="G67" s="174">
        <v>2439.3797999999997</v>
      </c>
      <c r="H67" s="133">
        <v>106.84500000000001</v>
      </c>
      <c r="I67" s="133">
        <v>53.353999999999999</v>
      </c>
      <c r="J67" s="138">
        <v>17.86</v>
      </c>
      <c r="K67" s="133">
        <v>113.09</v>
      </c>
      <c r="L67" s="132">
        <f t="shared" si="2"/>
        <v>291.149</v>
      </c>
      <c r="M67" s="258">
        <f t="shared" si="7"/>
        <v>473844.59912464401</v>
      </c>
      <c r="N67" s="258">
        <f t="shared" si="8"/>
        <v>236618.51038135856</v>
      </c>
      <c r="O67" s="258">
        <f>(E67-G67)*J67</f>
        <v>88133.209019672271</v>
      </c>
      <c r="P67" s="258">
        <f>(E67-G67)*K67</f>
        <v>558061.84815424064</v>
      </c>
      <c r="Q67" s="257">
        <f t="shared" si="3"/>
        <v>1356658.1666799155</v>
      </c>
      <c r="R67" s="234">
        <f>'[1]2026'!S67</f>
        <v>0</v>
      </c>
      <c r="S67" s="235"/>
      <c r="T67" s="235"/>
    </row>
    <row r="68" spans="1:20" ht="30.75" customHeight="1">
      <c r="A68" s="49" t="s">
        <v>159</v>
      </c>
      <c r="B68" s="49"/>
      <c r="C68" s="49" t="s">
        <v>236</v>
      </c>
      <c r="D68" s="171"/>
      <c r="E68" s="172"/>
      <c r="F68" s="172"/>
      <c r="G68" s="173"/>
      <c r="H68" s="131">
        <f t="shared" ref="H68:K68" si="54">SUM(H69)</f>
        <v>171.16499999999999</v>
      </c>
      <c r="I68" s="131">
        <f t="shared" si="54"/>
        <v>95.704999999999998</v>
      </c>
      <c r="J68" s="139">
        <f t="shared" si="54"/>
        <v>55.25</v>
      </c>
      <c r="K68" s="131">
        <f t="shared" si="54"/>
        <v>132.99</v>
      </c>
      <c r="L68" s="132">
        <f t="shared" si="2"/>
        <v>455.11</v>
      </c>
      <c r="M68" s="237">
        <f t="shared" ref="M68:N68" si="55">SUM(M69)</f>
        <v>654684.03180797852</v>
      </c>
      <c r="N68" s="237">
        <f t="shared" si="55"/>
        <v>366059.27183818299</v>
      </c>
      <c r="O68" s="237">
        <f>SUM(O69)</f>
        <v>221332.33046889614</v>
      </c>
      <c r="P68" s="237">
        <f>SUM(P69)</f>
        <v>532759.93898748409</v>
      </c>
      <c r="Q68" s="257">
        <f t="shared" si="3"/>
        <v>1774835.5731025417</v>
      </c>
      <c r="R68" s="234">
        <f>'[1]2026'!S68</f>
        <v>169556.5280872123</v>
      </c>
      <c r="S68" s="235">
        <f>P68/3</f>
        <v>177586.64632916136</v>
      </c>
      <c r="T68" s="235">
        <f t="shared" si="6"/>
        <v>1766805.4548605927</v>
      </c>
    </row>
    <row r="69" spans="1:20" ht="30.75" customHeight="1">
      <c r="A69" s="16" t="s">
        <v>121</v>
      </c>
      <c r="B69" s="16" t="s">
        <v>158</v>
      </c>
      <c r="C69" s="24" t="s">
        <v>211</v>
      </c>
      <c r="D69" s="137">
        <v>6141.4709245931035</v>
      </c>
      <c r="E69" s="133">
        <v>6445.3948311112417</v>
      </c>
      <c r="F69" s="133">
        <v>2316.6</v>
      </c>
      <c r="G69" s="174">
        <v>2439.3797999999997</v>
      </c>
      <c r="H69" s="133">
        <v>171.16499999999999</v>
      </c>
      <c r="I69" s="133">
        <v>95.704999999999998</v>
      </c>
      <c r="J69" s="138">
        <v>55.25</v>
      </c>
      <c r="K69" s="133">
        <v>132.99</v>
      </c>
      <c r="L69" s="132">
        <f t="shared" si="2"/>
        <v>455.11</v>
      </c>
      <c r="M69" s="258">
        <f t="shared" si="7"/>
        <v>654684.03180797852</v>
      </c>
      <c r="N69" s="258">
        <f t="shared" si="8"/>
        <v>366059.27183818299</v>
      </c>
      <c r="O69" s="258">
        <f>(E69-G69)*J69</f>
        <v>221332.33046889614</v>
      </c>
      <c r="P69" s="258">
        <f>(E69-G69)*K69</f>
        <v>532759.93898748409</v>
      </c>
      <c r="Q69" s="257">
        <f t="shared" si="3"/>
        <v>1774835.5731025417</v>
      </c>
      <c r="R69" s="234">
        <f>'[1]2026'!S69</f>
        <v>0</v>
      </c>
      <c r="S69" s="235"/>
      <c r="T69" s="235"/>
    </row>
    <row r="70" spans="1:20" ht="30.75" customHeight="1">
      <c r="A70" s="49" t="s">
        <v>156</v>
      </c>
      <c r="B70" s="49"/>
      <c r="C70" s="49" t="s">
        <v>236</v>
      </c>
      <c r="D70" s="171"/>
      <c r="E70" s="172"/>
      <c r="F70" s="172"/>
      <c r="G70" s="173"/>
      <c r="H70" s="134">
        <f>SUM(H71:H77)</f>
        <v>4334.13</v>
      </c>
      <c r="I70" s="131">
        <f t="shared" ref="I70:K70" si="56">SUM(I71:I77)</f>
        <v>2196.4900000000002</v>
      </c>
      <c r="J70" s="131">
        <f t="shared" si="56"/>
        <v>540.65699999999993</v>
      </c>
      <c r="K70" s="136">
        <f t="shared" si="56"/>
        <v>3684.0050000000001</v>
      </c>
      <c r="L70" s="132">
        <f t="shared" si="2"/>
        <v>10755.282000000001</v>
      </c>
      <c r="M70" s="237">
        <f t="shared" ref="M70:P70" si="57">SUM(M71:M77)</f>
        <v>12350216.345142053</v>
      </c>
      <c r="N70" s="237">
        <f t="shared" si="57"/>
        <v>6208605.5099582886</v>
      </c>
      <c r="O70" s="237">
        <f t="shared" si="57"/>
        <v>1708459.1806080714</v>
      </c>
      <c r="P70" s="237">
        <f t="shared" si="57"/>
        <v>11750510.70347916</v>
      </c>
      <c r="Q70" s="257">
        <f t="shared" si="3"/>
        <v>32017791.739187572</v>
      </c>
      <c r="R70" s="234">
        <f>'[1]2026'!S70</f>
        <v>3532996.5617209016</v>
      </c>
      <c r="S70" s="235">
        <f>P70/3</f>
        <v>3916836.90115972</v>
      </c>
      <c r="T70" s="235">
        <f t="shared" si="6"/>
        <v>31633951.399748757</v>
      </c>
    </row>
    <row r="71" spans="1:20" ht="59.25" customHeight="1">
      <c r="A71" s="16" t="s">
        <v>79</v>
      </c>
      <c r="B71" s="16" t="s">
        <v>309</v>
      </c>
      <c r="C71" s="24" t="s">
        <v>211</v>
      </c>
      <c r="D71" s="137">
        <v>4851.3746145187115</v>
      </c>
      <c r="E71" s="133">
        <v>5297.2630816096425</v>
      </c>
      <c r="F71" s="133">
        <v>1924</v>
      </c>
      <c r="G71" s="174">
        <v>2000.96</v>
      </c>
      <c r="H71" s="133">
        <v>2697.491</v>
      </c>
      <c r="I71" s="133">
        <v>1214.327</v>
      </c>
      <c r="J71" s="133">
        <v>197.435</v>
      </c>
      <c r="K71" s="138">
        <v>2316.1149999999998</v>
      </c>
      <c r="L71" s="132">
        <f t="shared" ref="L71:L121" si="58">SUM(H71:K71)</f>
        <v>6425.3680000000004</v>
      </c>
      <c r="M71" s="258">
        <f t="shared" si="7"/>
        <v>7896566.6762926932</v>
      </c>
      <c r="N71" s="258">
        <f t="shared" si="8"/>
        <v>3554790.0335246632</v>
      </c>
      <c r="O71" s="258">
        <f t="shared" si="8"/>
        <v>650805.59891759977</v>
      </c>
      <c r="P71" s="258">
        <f t="shared" ref="P71:P77" si="59">(E71-G71)*K71</f>
        <v>7634617.0118623162</v>
      </c>
      <c r="Q71" s="257">
        <f t="shared" ref="Q71:Q121" si="60">SUM(M71:P71)</f>
        <v>19736779.320597272</v>
      </c>
      <c r="R71" s="234">
        <f>'[1]2026'!S71</f>
        <v>0</v>
      </c>
      <c r="S71" s="235"/>
      <c r="T71" s="235"/>
    </row>
    <row r="72" spans="1:20" ht="30.75" customHeight="1">
      <c r="A72" s="16" t="s">
        <v>86</v>
      </c>
      <c r="B72" s="16" t="s">
        <v>104</v>
      </c>
      <c r="C72" s="24" t="s">
        <v>211</v>
      </c>
      <c r="D72" s="137">
        <v>6295.6722206164768</v>
      </c>
      <c r="E72" s="133">
        <v>6607.3816673741876</v>
      </c>
      <c r="F72" s="133">
        <v>2153.6794552000001</v>
      </c>
      <c r="G72" s="174">
        <v>2239.8266334080004</v>
      </c>
      <c r="H72" s="133">
        <v>394.21199999999999</v>
      </c>
      <c r="I72" s="133">
        <v>253.63400000000001</v>
      </c>
      <c r="J72" s="138">
        <v>50.997999999999998</v>
      </c>
      <c r="K72" s="133">
        <v>382.78399999999999</v>
      </c>
      <c r="L72" s="132">
        <f t="shared" si="58"/>
        <v>1081.6280000000002</v>
      </c>
      <c r="M72" s="258">
        <f t="shared" si="7"/>
        <v>1632823.2520403601</v>
      </c>
      <c r="N72" s="258">
        <f t="shared" ref="N72:O122" si="61">(D72-F72)*I72</f>
        <v>1050550.1930636426</v>
      </c>
      <c r="O72" s="258">
        <f t="shared" si="61"/>
        <v>222736.57162220762</v>
      </c>
      <c r="P72" s="258">
        <f t="shared" si="59"/>
        <v>1671830.1861217131</v>
      </c>
      <c r="Q72" s="257">
        <f t="shared" si="60"/>
        <v>4577940.2028479241</v>
      </c>
      <c r="R72" s="234">
        <f>'[1]2026'!S72</f>
        <v>0</v>
      </c>
      <c r="S72" s="235"/>
      <c r="T72" s="235"/>
    </row>
    <row r="73" spans="1:20" ht="30.75" customHeight="1">
      <c r="A73" s="16" t="s">
        <v>35</v>
      </c>
      <c r="B73" s="16" t="s">
        <v>155</v>
      </c>
      <c r="C73" s="24" t="s">
        <v>211</v>
      </c>
      <c r="D73" s="137">
        <v>4395.6299065589619</v>
      </c>
      <c r="E73" s="133">
        <v>4625.7688986975872</v>
      </c>
      <c r="F73" s="133">
        <v>2720.4320000000002</v>
      </c>
      <c r="G73" s="174">
        <v>2829.2492800000005</v>
      </c>
      <c r="H73" s="133">
        <v>830.99299999999994</v>
      </c>
      <c r="I73" s="133">
        <v>417.57100000000003</v>
      </c>
      <c r="J73" s="138">
        <v>31.382999999999999</v>
      </c>
      <c r="K73" s="133">
        <v>655.31100000000004</v>
      </c>
      <c r="L73" s="132">
        <f t="shared" si="58"/>
        <v>1935.2579999999998</v>
      </c>
      <c r="M73" s="258">
        <f t="shared" ref="M73:M136" si="62">(D73-F73)*H73</f>
        <v>1392077.7339651512</v>
      </c>
      <c r="N73" s="258">
        <f t="shared" si="61"/>
        <v>699514.06503973226</v>
      </c>
      <c r="O73" s="258">
        <f t="shared" si="61"/>
        <v>56380.175193586365</v>
      </c>
      <c r="P73" s="258">
        <f t="shared" si="59"/>
        <v>1177279.0678483343</v>
      </c>
      <c r="Q73" s="257">
        <f t="shared" si="60"/>
        <v>3325251.042046804</v>
      </c>
      <c r="R73" s="234">
        <f>'[1]2026'!S73</f>
        <v>0</v>
      </c>
      <c r="S73" s="235"/>
      <c r="T73" s="235"/>
    </row>
    <row r="74" spans="1:20" ht="30.75" customHeight="1">
      <c r="A74" s="16" t="s">
        <v>55</v>
      </c>
      <c r="B74" s="16" t="s">
        <v>157</v>
      </c>
      <c r="C74" s="24" t="s">
        <v>211</v>
      </c>
      <c r="D74" s="137">
        <v>9717.9438154467007</v>
      </c>
      <c r="E74" s="133">
        <v>10659.963689945063</v>
      </c>
      <c r="F74" s="133">
        <v>2370.9801440000006</v>
      </c>
      <c r="G74" s="174">
        <v>2465.8193497600005</v>
      </c>
      <c r="H74" s="133">
        <v>80.048999999999992</v>
      </c>
      <c r="I74" s="133">
        <v>22.515000000000001</v>
      </c>
      <c r="J74" s="138">
        <v>0.90200000000000002</v>
      </c>
      <c r="K74" s="133">
        <v>55.244</v>
      </c>
      <c r="L74" s="132">
        <f t="shared" si="58"/>
        <v>158.70999999999998</v>
      </c>
      <c r="M74" s="258">
        <f t="shared" si="62"/>
        <v>588117.09493563685</v>
      </c>
      <c r="N74" s="258">
        <f t="shared" si="61"/>
        <v>165416.88706262244</v>
      </c>
      <c r="O74" s="258">
        <f t="shared" si="61"/>
        <v>7391.1181948469266</v>
      </c>
      <c r="P74" s="258">
        <f t="shared" si="59"/>
        <v>452677.30992918363</v>
      </c>
      <c r="Q74" s="257">
        <f t="shared" si="60"/>
        <v>1213602.4101222898</v>
      </c>
      <c r="R74" s="234">
        <f>'[1]2026'!S74</f>
        <v>0</v>
      </c>
      <c r="S74" s="235"/>
      <c r="T74" s="235"/>
    </row>
    <row r="75" spans="1:20" ht="30.75" customHeight="1">
      <c r="A75" s="16" t="s">
        <v>55</v>
      </c>
      <c r="B75" s="16" t="s">
        <v>54</v>
      </c>
      <c r="C75" s="24" t="s">
        <v>212</v>
      </c>
      <c r="D75" s="137">
        <v>9717.9438154467007</v>
      </c>
      <c r="E75" s="133">
        <v>10659.963689945063</v>
      </c>
      <c r="F75" s="133">
        <v>2370.9801440000006</v>
      </c>
      <c r="G75" s="174">
        <v>2465.8193497600005</v>
      </c>
      <c r="H75" s="133">
        <v>7.7010000000000005</v>
      </c>
      <c r="I75" s="133">
        <v>9.479000000000001</v>
      </c>
      <c r="J75" s="138">
        <v>5.43</v>
      </c>
      <c r="K75" s="133">
        <v>5.72</v>
      </c>
      <c r="L75" s="132">
        <f t="shared" si="58"/>
        <v>28.33</v>
      </c>
      <c r="M75" s="258">
        <f t="shared" si="62"/>
        <v>56578.967233811039</v>
      </c>
      <c r="N75" s="258">
        <f t="shared" si="61"/>
        <v>69641.868641643276</v>
      </c>
      <c r="O75" s="258">
        <f t="shared" si="61"/>
        <v>44494.20376720489</v>
      </c>
      <c r="P75" s="258">
        <f t="shared" si="59"/>
        <v>46870.505625858561</v>
      </c>
      <c r="Q75" s="257">
        <f t="shared" si="60"/>
        <v>217585.54526851774</v>
      </c>
      <c r="R75" s="234">
        <f>'[1]2026'!S75</f>
        <v>0</v>
      </c>
      <c r="S75" s="235"/>
      <c r="T75" s="235"/>
    </row>
    <row r="76" spans="1:20" ht="49.5" customHeight="1">
      <c r="A76" s="16" t="s">
        <v>79</v>
      </c>
      <c r="B76" s="16" t="s">
        <v>310</v>
      </c>
      <c r="C76" s="24" t="s">
        <v>212</v>
      </c>
      <c r="D76" s="137">
        <v>4851.3746145187115</v>
      </c>
      <c r="E76" s="137">
        <v>5297.2630816096425</v>
      </c>
      <c r="F76" s="137">
        <f t="shared" ref="F76:G76" si="63">F71</f>
        <v>1924</v>
      </c>
      <c r="G76" s="137">
        <f t="shared" si="63"/>
        <v>2000.96</v>
      </c>
      <c r="H76" s="133">
        <v>193.11799999999999</v>
      </c>
      <c r="I76" s="133">
        <v>160.81799999999998</v>
      </c>
      <c r="J76" s="138">
        <v>179.64</v>
      </c>
      <c r="K76" s="133">
        <v>189.54499999999999</v>
      </c>
      <c r="L76" s="132">
        <f t="shared" si="58"/>
        <v>723.12099999999998</v>
      </c>
      <c r="M76" s="258">
        <f t="shared" si="62"/>
        <v>565328.73080662452</v>
      </c>
      <c r="N76" s="258">
        <f t="shared" si="61"/>
        <v>470774.53075767012</v>
      </c>
      <c r="O76" s="258">
        <f t="shared" si="61"/>
        <v>592147.88558035612</v>
      </c>
      <c r="P76" s="258">
        <f t="shared" si="59"/>
        <v>624797.7676036997</v>
      </c>
      <c r="Q76" s="257">
        <f t="shared" si="60"/>
        <v>2253048.9147483502</v>
      </c>
      <c r="R76" s="234">
        <f>'[1]2026'!S76</f>
        <v>0</v>
      </c>
      <c r="S76" s="235"/>
      <c r="T76" s="235"/>
    </row>
    <row r="77" spans="1:20" ht="30.75" customHeight="1">
      <c r="A77" s="16" t="s">
        <v>35</v>
      </c>
      <c r="B77" s="16" t="s">
        <v>34</v>
      </c>
      <c r="C77" s="24" t="s">
        <v>212</v>
      </c>
      <c r="D77" s="137">
        <v>4395.6299065589619</v>
      </c>
      <c r="E77" s="133">
        <v>4625.7688986975872</v>
      </c>
      <c r="F77" s="133">
        <v>2720.4320000000002</v>
      </c>
      <c r="G77" s="174">
        <v>2829.2492800000005</v>
      </c>
      <c r="H77" s="133">
        <v>130.566</v>
      </c>
      <c r="I77" s="133">
        <v>118.146</v>
      </c>
      <c r="J77" s="138">
        <v>74.869</v>
      </c>
      <c r="K77" s="133">
        <v>79.286000000000001</v>
      </c>
      <c r="L77" s="132">
        <f t="shared" si="58"/>
        <v>402.86700000000002</v>
      </c>
      <c r="M77" s="258">
        <f t="shared" si="62"/>
        <v>218723.88986777738</v>
      </c>
      <c r="N77" s="258">
        <f t="shared" si="61"/>
        <v>197917.93186831509</v>
      </c>
      <c r="O77" s="258">
        <f t="shared" si="61"/>
        <v>134503.62733226962</v>
      </c>
      <c r="P77" s="258">
        <f t="shared" si="59"/>
        <v>142438.85448805688</v>
      </c>
      <c r="Q77" s="257">
        <f t="shared" si="60"/>
        <v>693584.30355641898</v>
      </c>
      <c r="R77" s="234">
        <f>'[1]2026'!S77</f>
        <v>0</v>
      </c>
      <c r="S77" s="235"/>
      <c r="T77" s="235"/>
    </row>
    <row r="78" spans="1:20" ht="30.75" customHeight="1">
      <c r="A78" s="49" t="s">
        <v>154</v>
      </c>
      <c r="B78" s="49"/>
      <c r="C78" s="49" t="s">
        <v>236</v>
      </c>
      <c r="D78" s="171"/>
      <c r="E78" s="172"/>
      <c r="F78" s="172"/>
      <c r="G78" s="173"/>
      <c r="H78" s="134">
        <f t="shared" ref="H78:K78" si="64">SUM(H79:H80)</f>
        <v>3012.808</v>
      </c>
      <c r="I78" s="131">
        <f t="shared" si="64"/>
        <v>1442.6399999999999</v>
      </c>
      <c r="J78" s="136">
        <f t="shared" si="64"/>
        <v>530.83000000000004</v>
      </c>
      <c r="K78" s="131">
        <f t="shared" si="64"/>
        <v>2143.9499999999998</v>
      </c>
      <c r="L78" s="132">
        <f t="shared" si="58"/>
        <v>7130.2280000000001</v>
      </c>
      <c r="M78" s="237">
        <f t="shared" ref="M78:P78" si="65">SUM(M79:M80)</f>
        <v>2185668.1500472324</v>
      </c>
      <c r="N78" s="237">
        <f t="shared" si="65"/>
        <v>1046575.918539827</v>
      </c>
      <c r="O78" s="237">
        <f t="shared" si="65"/>
        <v>491136.29890587757</v>
      </c>
      <c r="P78" s="237">
        <f t="shared" si="65"/>
        <v>1983632.5528686326</v>
      </c>
      <c r="Q78" s="257">
        <f t="shared" si="60"/>
        <v>5707012.9203615692</v>
      </c>
      <c r="R78" s="234">
        <f>'[1]2026'!S78</f>
        <v>518449.14891066891</v>
      </c>
      <c r="S78" s="235">
        <f>P78/3</f>
        <v>661210.85095621087</v>
      </c>
      <c r="T78" s="235">
        <f t="shared" ref="T78:T120" si="66">Q78+R78-S78</f>
        <v>5564251.218316027</v>
      </c>
    </row>
    <row r="79" spans="1:20" ht="30.75" customHeight="1">
      <c r="A79" s="16" t="s">
        <v>109</v>
      </c>
      <c r="B79" s="16" t="s">
        <v>17</v>
      </c>
      <c r="C79" s="24" t="s">
        <v>211</v>
      </c>
      <c r="D79" s="137">
        <v>3265.5632796744549</v>
      </c>
      <c r="E79" s="133">
        <v>3566.9319608497003</v>
      </c>
      <c r="F79" s="133">
        <v>2540.1044552000003</v>
      </c>
      <c r="G79" s="174">
        <v>2641.7086334080004</v>
      </c>
      <c r="H79" s="140">
        <v>2676.5219999999999</v>
      </c>
      <c r="I79" s="133">
        <v>1093.7069999999999</v>
      </c>
      <c r="J79" s="141">
        <v>237.96</v>
      </c>
      <c r="K79" s="133">
        <v>1779.27</v>
      </c>
      <c r="L79" s="132">
        <f t="shared" si="58"/>
        <v>5787.4589999999998</v>
      </c>
      <c r="M79" s="258">
        <f t="shared" si="62"/>
        <v>1941706.5038000161</v>
      </c>
      <c r="N79" s="258">
        <f t="shared" si="61"/>
        <v>793439.39453948219</v>
      </c>
      <c r="O79" s="258">
        <f>(E79-G79)*J79</f>
        <v>220166.14299802692</v>
      </c>
      <c r="P79" s="258">
        <f>(E79-G79)*K79</f>
        <v>1646222.1098171934</v>
      </c>
      <c r="Q79" s="257">
        <f t="shared" si="60"/>
        <v>4601534.1511547193</v>
      </c>
      <c r="R79" s="234">
        <f>'[1]2026'!S79</f>
        <v>0</v>
      </c>
      <c r="S79" s="235"/>
      <c r="T79" s="235"/>
    </row>
    <row r="80" spans="1:20" ht="30.75" customHeight="1">
      <c r="A80" s="16" t="s">
        <v>109</v>
      </c>
      <c r="B80" s="16" t="s">
        <v>17</v>
      </c>
      <c r="C80" s="24" t="s">
        <v>212</v>
      </c>
      <c r="D80" s="137">
        <v>3265.5632796744549</v>
      </c>
      <c r="E80" s="133">
        <v>3566.9319608497003</v>
      </c>
      <c r="F80" s="133">
        <v>2540.1044552000003</v>
      </c>
      <c r="G80" s="174">
        <v>2641.7086334080004</v>
      </c>
      <c r="H80" s="140">
        <v>336.286</v>
      </c>
      <c r="I80" s="133">
        <v>348.93299999999999</v>
      </c>
      <c r="J80" s="141">
        <v>292.87</v>
      </c>
      <c r="K80" s="133">
        <v>364.68</v>
      </c>
      <c r="L80" s="132">
        <f t="shared" si="58"/>
        <v>1342.769</v>
      </c>
      <c r="M80" s="258">
        <f t="shared" si="62"/>
        <v>243961.64624721641</v>
      </c>
      <c r="N80" s="258">
        <f t="shared" si="61"/>
        <v>253136.52400034486</v>
      </c>
      <c r="O80" s="258">
        <f>(E80-G80)*J80</f>
        <v>270970.15590785065</v>
      </c>
      <c r="P80" s="258">
        <f>(E80-G80)*K80</f>
        <v>337410.44305143913</v>
      </c>
      <c r="Q80" s="257">
        <f t="shared" si="60"/>
        <v>1105478.7692068513</v>
      </c>
      <c r="R80" s="234">
        <f>'[1]2026'!S80</f>
        <v>0</v>
      </c>
      <c r="S80" s="235"/>
      <c r="T80" s="235"/>
    </row>
    <row r="81" spans="1:20" ht="30.75" customHeight="1">
      <c r="A81" s="49" t="s">
        <v>149</v>
      </c>
      <c r="B81" s="49"/>
      <c r="C81" s="49" t="s">
        <v>236</v>
      </c>
      <c r="D81" s="171"/>
      <c r="E81" s="172"/>
      <c r="F81" s="172"/>
      <c r="G81" s="173"/>
      <c r="H81" s="134">
        <f t="shared" ref="H81:K81" si="67">SUM(H82:H87)</f>
        <v>10784.295000000002</v>
      </c>
      <c r="I81" s="131">
        <f t="shared" si="67"/>
        <v>4495.2989999999991</v>
      </c>
      <c r="J81" s="136">
        <f t="shared" si="67"/>
        <v>1174.8999999999999</v>
      </c>
      <c r="K81" s="131">
        <f t="shared" si="67"/>
        <v>8682.6</v>
      </c>
      <c r="L81" s="132">
        <f t="shared" si="58"/>
        <v>25137.094000000005</v>
      </c>
      <c r="M81" s="237">
        <f t="shared" ref="M81:P81" si="68">SUM(M82:M87)</f>
        <v>39525701.911235541</v>
      </c>
      <c r="N81" s="237">
        <f t="shared" si="68"/>
        <v>16458794.227245547</v>
      </c>
      <c r="O81" s="237">
        <f t="shared" si="68"/>
        <v>4232255.3085630266</v>
      </c>
      <c r="P81" s="237">
        <f t="shared" si="68"/>
        <v>32048932.964171395</v>
      </c>
      <c r="Q81" s="257">
        <f t="shared" si="60"/>
        <v>92265684.411215514</v>
      </c>
      <c r="R81" s="234">
        <f>'[1]2026'!S81</f>
        <v>10815090.106770318</v>
      </c>
      <c r="S81" s="235">
        <f>P81/3</f>
        <v>10682977.654723799</v>
      </c>
      <c r="T81" s="235">
        <f t="shared" si="66"/>
        <v>92397796.863262042</v>
      </c>
    </row>
    <row r="82" spans="1:20" ht="30.75" customHeight="1">
      <c r="A82" s="16" t="s">
        <v>27</v>
      </c>
      <c r="B82" s="16" t="s">
        <v>153</v>
      </c>
      <c r="C82" s="24" t="s">
        <v>211</v>
      </c>
      <c r="D82" s="137">
        <v>5794.820970105935</v>
      </c>
      <c r="E82" s="133">
        <v>6265.5935073976379</v>
      </c>
      <c r="F82" s="133">
        <v>2281.4963496</v>
      </c>
      <c r="G82" s="174">
        <v>2372.7562035840001</v>
      </c>
      <c r="H82" s="140">
        <v>1045.297</v>
      </c>
      <c r="I82" s="133">
        <v>475.56799999999998</v>
      </c>
      <c r="J82" s="141">
        <v>155.4</v>
      </c>
      <c r="K82" s="133">
        <v>945.3</v>
      </c>
      <c r="L82" s="132">
        <f t="shared" si="58"/>
        <v>2621.5650000000001</v>
      </c>
      <c r="M82" s="258">
        <f t="shared" si="62"/>
        <v>3672467.6858409923</v>
      </c>
      <c r="N82" s="258">
        <f t="shared" si="61"/>
        <v>1670824.7631247665</v>
      </c>
      <c r="O82" s="258">
        <f t="shared" si="61"/>
        <v>604946.91701263934</v>
      </c>
      <c r="P82" s="258">
        <f t="shared" ref="P82:P87" si="69">(E82-G82)*K82</f>
        <v>3679899.1032950315</v>
      </c>
      <c r="Q82" s="257">
        <f t="shared" si="60"/>
        <v>9628138.4692734294</v>
      </c>
      <c r="R82" s="234">
        <f>'[1]2026'!S82</f>
        <v>0</v>
      </c>
      <c r="S82" s="235"/>
      <c r="T82" s="235"/>
    </row>
    <row r="83" spans="1:20" ht="30.75" customHeight="1">
      <c r="A83" s="16" t="s">
        <v>27</v>
      </c>
      <c r="B83" s="16" t="s">
        <v>267</v>
      </c>
      <c r="C83" s="24" t="s">
        <v>211</v>
      </c>
      <c r="D83" s="137">
        <v>5483.6510308620445</v>
      </c>
      <c r="E83" s="133">
        <v>5768.9238308713211</v>
      </c>
      <c r="F83" s="133">
        <v>2339.1634552</v>
      </c>
      <c r="G83" s="174">
        <v>2432.7299934080002</v>
      </c>
      <c r="H83" s="133">
        <v>2925.8130000000001</v>
      </c>
      <c r="I83" s="133">
        <v>1228.886</v>
      </c>
      <c r="J83" s="138">
        <v>475.9</v>
      </c>
      <c r="K83" s="133">
        <v>2614.1</v>
      </c>
      <c r="L83" s="132">
        <f t="shared" si="58"/>
        <v>7244.6990000000005</v>
      </c>
      <c r="M83" s="258">
        <f t="shared" si="62"/>
        <v>9200182.6272104941</v>
      </c>
      <c r="N83" s="258">
        <f t="shared" si="61"/>
        <v>3864216.7589050271</v>
      </c>
      <c r="O83" s="258">
        <f t="shared" si="61"/>
        <v>1587694.6472487943</v>
      </c>
      <c r="P83" s="258">
        <f t="shared" si="69"/>
        <v>8721144.3105128668</v>
      </c>
      <c r="Q83" s="257">
        <f t="shared" si="60"/>
        <v>23373238.343877181</v>
      </c>
      <c r="R83" s="234">
        <f>'[1]2026'!S83</f>
        <v>0</v>
      </c>
      <c r="S83" s="235"/>
      <c r="T83" s="235"/>
    </row>
    <row r="84" spans="1:20" ht="30.75" customHeight="1">
      <c r="A84" s="16" t="s">
        <v>27</v>
      </c>
      <c r="B84" s="16" t="s">
        <v>152</v>
      </c>
      <c r="C84" s="24" t="s">
        <v>211</v>
      </c>
      <c r="D84" s="137">
        <v>4713.4892517118833</v>
      </c>
      <c r="E84" s="133">
        <v>5136.4954251562867</v>
      </c>
      <c r="F84" s="133">
        <v>2339.1634552</v>
      </c>
      <c r="G84" s="174">
        <v>2432.7299934080002</v>
      </c>
      <c r="H84" s="133">
        <v>507.64199999999994</v>
      </c>
      <c r="I84" s="133">
        <v>204.91699999999997</v>
      </c>
      <c r="J84" s="138">
        <v>84.9</v>
      </c>
      <c r="K84" s="133">
        <v>436.8</v>
      </c>
      <c r="L84" s="132">
        <f t="shared" si="58"/>
        <v>1234.259</v>
      </c>
      <c r="M84" s="258">
        <f t="shared" si="62"/>
        <v>1205307.4959928852</v>
      </c>
      <c r="N84" s="258">
        <f t="shared" si="61"/>
        <v>486539.71924382553</v>
      </c>
      <c r="O84" s="258">
        <f t="shared" si="61"/>
        <v>229549.68515542956</v>
      </c>
      <c r="P84" s="258">
        <f t="shared" si="69"/>
        <v>1181004.7405876515</v>
      </c>
      <c r="Q84" s="257">
        <f t="shared" si="60"/>
        <v>3102401.640979792</v>
      </c>
      <c r="R84" s="234">
        <f>'[1]2026'!S84</f>
        <v>0</v>
      </c>
      <c r="S84" s="235"/>
      <c r="T84" s="235"/>
    </row>
    <row r="85" spans="1:20" ht="30.75" customHeight="1">
      <c r="A85" s="16" t="s">
        <v>107</v>
      </c>
      <c r="B85" s="16" t="s">
        <v>151</v>
      </c>
      <c r="C85" s="24" t="s">
        <v>211</v>
      </c>
      <c r="D85" s="137">
        <v>6459</v>
      </c>
      <c r="E85" s="133">
        <v>6459</v>
      </c>
      <c r="F85" s="133">
        <v>2080</v>
      </c>
      <c r="G85" s="174">
        <v>2163.2000000000003</v>
      </c>
      <c r="H85" s="133">
        <v>126.41899999999998</v>
      </c>
      <c r="I85" s="133">
        <v>54.680000000000007</v>
      </c>
      <c r="J85" s="138">
        <v>18.3</v>
      </c>
      <c r="K85" s="133">
        <v>115.6</v>
      </c>
      <c r="L85" s="132">
        <f t="shared" si="58"/>
        <v>314.99900000000002</v>
      </c>
      <c r="M85" s="258">
        <f t="shared" si="62"/>
        <v>553588.80099999998</v>
      </c>
      <c r="N85" s="258">
        <f t="shared" si="61"/>
        <v>239443.72000000003</v>
      </c>
      <c r="O85" s="258">
        <f t="shared" si="61"/>
        <v>78613.139999999985</v>
      </c>
      <c r="P85" s="258">
        <f t="shared" si="69"/>
        <v>496594.47999999986</v>
      </c>
      <c r="Q85" s="257">
        <f t="shared" si="60"/>
        <v>1368240.1409999998</v>
      </c>
      <c r="R85" s="234">
        <f>'[1]2026'!S85</f>
        <v>0</v>
      </c>
      <c r="S85" s="235"/>
      <c r="T85" s="235"/>
    </row>
    <row r="86" spans="1:20" ht="30.75" customHeight="1">
      <c r="A86" s="16" t="s">
        <v>107</v>
      </c>
      <c r="B86" s="16" t="s">
        <v>150</v>
      </c>
      <c r="C86" s="24" t="s">
        <v>211</v>
      </c>
      <c r="D86" s="137">
        <v>6459</v>
      </c>
      <c r="E86" s="133">
        <v>6459</v>
      </c>
      <c r="F86" s="133">
        <v>2430.2484648000004</v>
      </c>
      <c r="G86" s="174">
        <v>2527.4584033920005</v>
      </c>
      <c r="H86" s="133">
        <v>547.34799999999996</v>
      </c>
      <c r="I86" s="133">
        <v>273.65300000000002</v>
      </c>
      <c r="J86" s="138">
        <v>38</v>
      </c>
      <c r="K86" s="133">
        <v>391.8</v>
      </c>
      <c r="L86" s="132">
        <f t="shared" si="58"/>
        <v>1250.8009999999999</v>
      </c>
      <c r="M86" s="258">
        <f t="shared" si="62"/>
        <v>2205129.0952886492</v>
      </c>
      <c r="N86" s="258">
        <f t="shared" si="61"/>
        <v>1102479.9438620855</v>
      </c>
      <c r="O86" s="258">
        <f t="shared" si="61"/>
        <v>149398.58067110399</v>
      </c>
      <c r="P86" s="258">
        <f t="shared" si="69"/>
        <v>1540377.9975510142</v>
      </c>
      <c r="Q86" s="257">
        <f t="shared" si="60"/>
        <v>4997385.6173728528</v>
      </c>
      <c r="R86" s="234">
        <f>'[1]2026'!S86</f>
        <v>0</v>
      </c>
      <c r="S86" s="235"/>
      <c r="T86" s="235"/>
    </row>
    <row r="87" spans="1:20" ht="45" customHeight="1">
      <c r="A87" s="16" t="s">
        <v>107</v>
      </c>
      <c r="B87" s="16" t="s">
        <v>148</v>
      </c>
      <c r="C87" s="24" t="s">
        <v>211</v>
      </c>
      <c r="D87" s="137">
        <v>6459</v>
      </c>
      <c r="E87" s="133">
        <v>6459</v>
      </c>
      <c r="F87" s="133">
        <v>2430.2484648000004</v>
      </c>
      <c r="G87" s="174">
        <v>2527.4584033920005</v>
      </c>
      <c r="H87" s="133">
        <v>5631.7760000000007</v>
      </c>
      <c r="I87" s="133">
        <v>2257.5949999999998</v>
      </c>
      <c r="J87" s="138">
        <v>402.4</v>
      </c>
      <c r="K87" s="133">
        <v>4179</v>
      </c>
      <c r="L87" s="132">
        <f t="shared" si="58"/>
        <v>12470.771000000001</v>
      </c>
      <c r="M87" s="258">
        <f t="shared" si="62"/>
        <v>22689026.205902517</v>
      </c>
      <c r="N87" s="258">
        <f t="shared" si="61"/>
        <v>9095289.3221098427</v>
      </c>
      <c r="O87" s="258">
        <f t="shared" si="61"/>
        <v>1582052.338475059</v>
      </c>
      <c r="P87" s="258">
        <f t="shared" si="69"/>
        <v>16429912.332224829</v>
      </c>
      <c r="Q87" s="257">
        <f t="shared" si="60"/>
        <v>49796280.198712245</v>
      </c>
      <c r="R87" s="234">
        <f>'[1]2026'!S87</f>
        <v>0</v>
      </c>
      <c r="S87" s="235"/>
      <c r="T87" s="235"/>
    </row>
    <row r="88" spans="1:20" ht="30.75" customHeight="1">
      <c r="A88" s="49" t="s">
        <v>147</v>
      </c>
      <c r="B88" s="49"/>
      <c r="C88" s="49" t="s">
        <v>236</v>
      </c>
      <c r="D88" s="171"/>
      <c r="E88" s="172"/>
      <c r="F88" s="172"/>
      <c r="G88" s="173"/>
      <c r="H88" s="134">
        <f>SUM(H89:H92)</f>
        <v>8975.8499999999985</v>
      </c>
      <c r="I88" s="131">
        <f t="shared" ref="I88:K88" si="70">SUM(I89:I92)</f>
        <v>5701.857</v>
      </c>
      <c r="J88" s="136">
        <f t="shared" si="70"/>
        <v>2671.03</v>
      </c>
      <c r="K88" s="131">
        <f t="shared" si="70"/>
        <v>8532.0400000000009</v>
      </c>
      <c r="L88" s="132">
        <f t="shared" si="58"/>
        <v>25880.776999999998</v>
      </c>
      <c r="M88" s="237">
        <f t="shared" ref="M88:P88" si="71">SUM(M89:M93)</f>
        <v>65027155.625050694</v>
      </c>
      <c r="N88" s="237">
        <f t="shared" si="71"/>
        <v>41728367.046291389</v>
      </c>
      <c r="O88" s="237">
        <f t="shared" si="71"/>
        <v>19435231.633831441</v>
      </c>
      <c r="P88" s="237">
        <f t="shared" si="71"/>
        <v>61623007.735329874</v>
      </c>
      <c r="Q88" s="257">
        <f t="shared" si="60"/>
        <v>187813762.04050338</v>
      </c>
      <c r="R88" s="234">
        <f>'[1]2026'!S88</f>
        <v>20932158.578697275</v>
      </c>
      <c r="S88" s="235">
        <f>P88/3</f>
        <v>20541002.578443293</v>
      </c>
      <c r="T88" s="235">
        <f t="shared" si="66"/>
        <v>188204918.04075736</v>
      </c>
    </row>
    <row r="89" spans="1:20" ht="30.75" customHeight="1">
      <c r="A89" s="16" t="s">
        <v>21</v>
      </c>
      <c r="B89" s="16" t="s">
        <v>146</v>
      </c>
      <c r="C89" s="24" t="s">
        <v>211</v>
      </c>
      <c r="D89" s="137">
        <v>10604.314700291194</v>
      </c>
      <c r="E89" s="133">
        <v>10604.314700291192</v>
      </c>
      <c r="F89" s="133">
        <v>2292.9188934600002</v>
      </c>
      <c r="G89" s="174">
        <v>2414.4435948133801</v>
      </c>
      <c r="H89" s="133">
        <v>5209.07</v>
      </c>
      <c r="I89" s="133">
        <v>3464.444</v>
      </c>
      <c r="J89" s="138">
        <v>1643.09</v>
      </c>
      <c r="K89" s="133">
        <v>5034.1000000000004</v>
      </c>
      <c r="L89" s="132">
        <f t="shared" si="58"/>
        <v>15350.704</v>
      </c>
      <c r="M89" s="258">
        <f t="shared" si="62"/>
        <v>43294642.555490158</v>
      </c>
      <c r="N89" s="258">
        <f t="shared" si="61"/>
        <v>28794365.334601484</v>
      </c>
      <c r="O89" s="258">
        <f>(E89-G89)*J89</f>
        <v>13456695.314699538</v>
      </c>
      <c r="P89" s="258">
        <f>(E89-G89)*K89</f>
        <v>41228630.13208586</v>
      </c>
      <c r="Q89" s="257">
        <f t="shared" si="60"/>
        <v>126774333.33687705</v>
      </c>
      <c r="R89" s="234">
        <f>'[1]2026'!S89</f>
        <v>0</v>
      </c>
      <c r="S89" s="235"/>
      <c r="T89" s="235"/>
    </row>
    <row r="90" spans="1:20" ht="30.75" customHeight="1">
      <c r="A90" s="16" t="s">
        <v>21</v>
      </c>
      <c r="B90" s="16" t="s">
        <v>261</v>
      </c>
      <c r="C90" s="24" t="s">
        <v>211</v>
      </c>
      <c r="D90" s="137">
        <v>7812.4051311900448</v>
      </c>
      <c r="E90" s="133">
        <v>7812.405131190043</v>
      </c>
      <c r="F90" s="133">
        <v>2292.9188934600002</v>
      </c>
      <c r="G90" s="174">
        <v>2414.4435948133801</v>
      </c>
      <c r="H90" s="133">
        <v>2060.9189999999999</v>
      </c>
      <c r="I90" s="133">
        <v>1204.325</v>
      </c>
      <c r="J90" s="138">
        <v>580.5</v>
      </c>
      <c r="K90" s="133">
        <v>1916.38</v>
      </c>
      <c r="L90" s="132">
        <f t="shared" si="58"/>
        <v>5762.1239999999998</v>
      </c>
      <c r="M90" s="258">
        <f t="shared" si="62"/>
        <v>11375214.057576366</v>
      </c>
      <c r="N90" s="258">
        <f t="shared" si="61"/>
        <v>6647255.2632542364</v>
      </c>
      <c r="O90" s="258">
        <f>(E90-G90)*J90</f>
        <v>3133516.6718666526</v>
      </c>
      <c r="P90" s="258">
        <f>(E90-G90)*K90</f>
        <v>10344545.529081509</v>
      </c>
      <c r="Q90" s="257">
        <f t="shared" si="60"/>
        <v>31500531.521778762</v>
      </c>
      <c r="R90" s="234">
        <f>'[1]2026'!S90</f>
        <v>0</v>
      </c>
      <c r="S90" s="235"/>
      <c r="T90" s="235"/>
    </row>
    <row r="91" spans="1:20" ht="30.75" customHeight="1">
      <c r="A91" s="16" t="s">
        <v>21</v>
      </c>
      <c r="B91" s="16" t="s">
        <v>262</v>
      </c>
      <c r="C91" s="24" t="s">
        <v>211</v>
      </c>
      <c r="D91" s="137">
        <v>8288.5136258636649</v>
      </c>
      <c r="E91" s="133">
        <v>8705.9060667910762</v>
      </c>
      <c r="F91" s="133">
        <v>2292.9188934600002</v>
      </c>
      <c r="G91" s="174">
        <v>2414.4435948133801</v>
      </c>
      <c r="H91" s="133">
        <v>1654.463</v>
      </c>
      <c r="I91" s="133">
        <v>996.31700000000001</v>
      </c>
      <c r="J91" s="138">
        <v>433.56</v>
      </c>
      <c r="K91" s="133">
        <v>1534.29</v>
      </c>
      <c r="L91" s="132">
        <f t="shared" si="58"/>
        <v>4618.6299999999992</v>
      </c>
      <c r="M91" s="258">
        <f t="shared" si="62"/>
        <v>9919489.6477567628</v>
      </c>
      <c r="N91" s="258">
        <f t="shared" si="61"/>
        <v>5973512.9570042212</v>
      </c>
      <c r="O91" s="258">
        <f>(E91-G91)*J91</f>
        <v>2727726.46935065</v>
      </c>
      <c r="P91" s="258">
        <f>(E91-G91)*K91</f>
        <v>9652927.9561306592</v>
      </c>
      <c r="Q91" s="257">
        <f t="shared" si="60"/>
        <v>28273657.030242294</v>
      </c>
      <c r="R91" s="234">
        <f>'[1]2026'!S91</f>
        <v>0</v>
      </c>
      <c r="S91" s="235"/>
      <c r="T91" s="235"/>
    </row>
    <row r="92" spans="1:20" ht="30.75" customHeight="1">
      <c r="A92" s="16" t="s">
        <v>21</v>
      </c>
      <c r="B92" s="16" t="s">
        <v>146</v>
      </c>
      <c r="C92" s="24" t="s">
        <v>212</v>
      </c>
      <c r="D92" s="137">
        <v>10604.314700291194</v>
      </c>
      <c r="E92" s="133">
        <v>10604.314700291192</v>
      </c>
      <c r="F92" s="133">
        <v>2292.9188934600002</v>
      </c>
      <c r="G92" s="174">
        <v>2414.4435948133801</v>
      </c>
      <c r="H92" s="133">
        <v>51.397999999999996</v>
      </c>
      <c r="I92" s="133">
        <v>36.771000000000001</v>
      </c>
      <c r="J92" s="138">
        <v>13.88</v>
      </c>
      <c r="K92" s="133">
        <v>47.27</v>
      </c>
      <c r="L92" s="132">
        <f t="shared" si="58"/>
        <v>149.31899999999999</v>
      </c>
      <c r="M92" s="258">
        <f t="shared" si="62"/>
        <v>427189.12167950964</v>
      </c>
      <c r="N92" s="258">
        <f t="shared" si="61"/>
        <v>305618.33521298983</v>
      </c>
      <c r="O92" s="258">
        <f>(E92-G92)*J92</f>
        <v>113675.41094403205</v>
      </c>
      <c r="P92" s="258">
        <f>(E92-G92)*K92</f>
        <v>387135.20715593622</v>
      </c>
      <c r="Q92" s="257">
        <f t="shared" si="60"/>
        <v>1233618.0749924676</v>
      </c>
      <c r="R92" s="234">
        <f>'[1]2026'!S92</f>
        <v>0</v>
      </c>
      <c r="S92" s="235"/>
      <c r="T92" s="235"/>
    </row>
    <row r="93" spans="1:20" ht="30.75" customHeight="1">
      <c r="A93" s="16" t="s">
        <v>21</v>
      </c>
      <c r="B93" s="16" t="s">
        <v>146</v>
      </c>
      <c r="C93" s="24" t="s">
        <v>13</v>
      </c>
      <c r="D93" s="137">
        <v>102.33502920000001</v>
      </c>
      <c r="E93" s="133">
        <v>107.09056036800001</v>
      </c>
      <c r="F93" s="133">
        <v>89.065548000000007</v>
      </c>
      <c r="G93" s="174">
        <v>92.628169920000005</v>
      </c>
      <c r="H93" s="133">
        <v>800.351</v>
      </c>
      <c r="I93" s="133">
        <v>573.88499999999999</v>
      </c>
      <c r="J93" s="138">
        <v>250.15</v>
      </c>
      <c r="K93" s="133">
        <v>675.47</v>
      </c>
      <c r="L93" s="132">
        <f t="shared" si="58"/>
        <v>2299.8559999999998</v>
      </c>
      <c r="M93" s="258">
        <f t="shared" si="62"/>
        <v>10620.242547901202</v>
      </c>
      <c r="N93" s="258">
        <f t="shared" si="61"/>
        <v>7615.1562184620007</v>
      </c>
      <c r="O93" s="258">
        <f>(E93-G93)*J93</f>
        <v>3617.766970567202</v>
      </c>
      <c r="P93" s="258">
        <f>(E93-G93)*K93</f>
        <v>9768.9108759105657</v>
      </c>
      <c r="Q93" s="257">
        <f t="shared" si="60"/>
        <v>31622.07661284097</v>
      </c>
      <c r="R93" s="234">
        <f>'[1]2026'!S93</f>
        <v>0</v>
      </c>
      <c r="S93" s="235"/>
      <c r="T93" s="236"/>
    </row>
    <row r="94" spans="1:20" ht="30.75" customHeight="1">
      <c r="A94" s="49" t="s">
        <v>145</v>
      </c>
      <c r="B94" s="49"/>
      <c r="C94" s="49" t="s">
        <v>236</v>
      </c>
      <c r="D94" s="171"/>
      <c r="E94" s="172"/>
      <c r="F94" s="172"/>
      <c r="G94" s="173"/>
      <c r="H94" s="135">
        <f>SUM(H95:H98)</f>
        <v>13249.376999999999</v>
      </c>
      <c r="I94" s="139">
        <f t="shared" ref="I94:K94" si="72">SUM(I95:I98)</f>
        <v>8428.7329999999984</v>
      </c>
      <c r="J94" s="131">
        <f t="shared" si="72"/>
        <v>2060.1469999999999</v>
      </c>
      <c r="K94" s="136">
        <f t="shared" si="72"/>
        <v>12128.328000000001</v>
      </c>
      <c r="L94" s="132">
        <f t="shared" si="58"/>
        <v>35866.584999999999</v>
      </c>
      <c r="M94" s="237">
        <f t="shared" ref="M94:N94" si="73">SUM(M95:M98)</f>
        <v>59337565.948239461</v>
      </c>
      <c r="N94" s="237">
        <f t="shared" si="73"/>
        <v>37359442.792485595</v>
      </c>
      <c r="O94" s="237">
        <f>SUM(O95:O98)</f>
        <v>10286292.697119709</v>
      </c>
      <c r="P94" s="237">
        <f>SUM(P95:P98)</f>
        <v>61268864.450008169</v>
      </c>
      <c r="Q94" s="257">
        <f t="shared" si="60"/>
        <v>168252165.88785294</v>
      </c>
      <c r="R94" s="234">
        <f>'[1]2026'!S94</f>
        <v>18057223.168971546</v>
      </c>
      <c r="S94" s="235">
        <f>P94/3</f>
        <v>20422954.81666939</v>
      </c>
      <c r="T94" s="236">
        <f t="shared" si="66"/>
        <v>165886434.2401551</v>
      </c>
    </row>
    <row r="95" spans="1:20" ht="30.75" customHeight="1">
      <c r="A95" s="16" t="s">
        <v>24</v>
      </c>
      <c r="B95" s="16" t="s">
        <v>91</v>
      </c>
      <c r="C95" s="24" t="s">
        <v>211</v>
      </c>
      <c r="D95" s="137">
        <v>6493.7034708284655</v>
      </c>
      <c r="E95" s="133">
        <v>7121.6425465433895</v>
      </c>
      <c r="F95" s="133">
        <v>2576.1625448</v>
      </c>
      <c r="G95" s="174">
        <v>2679.209046592</v>
      </c>
      <c r="H95" s="133">
        <v>8081.0010000000002</v>
      </c>
      <c r="I95" s="133">
        <v>5032.5859999999993</v>
      </c>
      <c r="J95" s="133">
        <v>620.55600000000004</v>
      </c>
      <c r="K95" s="138">
        <v>7566.5879999999997</v>
      </c>
      <c r="L95" s="132">
        <f t="shared" si="58"/>
        <v>21300.731</v>
      </c>
      <c r="M95" s="258">
        <f t="shared" si="62"/>
        <v>31657652.140776958</v>
      </c>
      <c r="N95" s="258">
        <f t="shared" si="61"/>
        <v>19715361.618757889</v>
      </c>
      <c r="O95" s="258">
        <f>(E95-G95)*J95</f>
        <v>2756778.7629958345</v>
      </c>
      <c r="P95" s="258">
        <f>(E95-G95)*K95</f>
        <v>33614064.011530183</v>
      </c>
      <c r="Q95" s="257">
        <f t="shared" si="60"/>
        <v>87743856.534060866</v>
      </c>
      <c r="R95" s="234">
        <f>'[1]2026'!S95</f>
        <v>0</v>
      </c>
      <c r="S95" s="235"/>
      <c r="T95" s="236"/>
    </row>
    <row r="96" spans="1:20" ht="30.75" customHeight="1">
      <c r="A96" s="16" t="s">
        <v>24</v>
      </c>
      <c r="B96" s="16" t="s">
        <v>91</v>
      </c>
      <c r="C96" s="24" t="s">
        <v>212</v>
      </c>
      <c r="D96" s="137">
        <v>6493.7034708284655</v>
      </c>
      <c r="E96" s="133">
        <v>7121.6425465433895</v>
      </c>
      <c r="F96" s="133">
        <v>2576.1625448</v>
      </c>
      <c r="G96" s="174">
        <v>2679.209046592</v>
      </c>
      <c r="H96" s="133">
        <v>947.69399999999996</v>
      </c>
      <c r="I96" s="133">
        <v>931.89099999999996</v>
      </c>
      <c r="J96" s="138">
        <v>859.23299999999995</v>
      </c>
      <c r="K96" s="133">
        <v>780.66300000000001</v>
      </c>
      <c r="L96" s="132">
        <f t="shared" si="58"/>
        <v>3519.4810000000002</v>
      </c>
      <c r="M96" s="258">
        <f t="shared" si="62"/>
        <v>3712630.0303516206</v>
      </c>
      <c r="N96" s="258">
        <f t="shared" si="61"/>
        <v>3650721.1310975924</v>
      </c>
      <c r="O96" s="258">
        <f>(E96-G96)*J96</f>
        <v>3817085.463463732</v>
      </c>
      <c r="P96" s="258">
        <f>(E96-G96)*K96</f>
        <v>3468043.4633725514</v>
      </c>
      <c r="Q96" s="257">
        <f t="shared" si="60"/>
        <v>14648480.088285495</v>
      </c>
      <c r="R96" s="234">
        <f>'[1]2026'!S96</f>
        <v>0</v>
      </c>
      <c r="S96" s="235"/>
      <c r="T96" s="236"/>
    </row>
    <row r="97" spans="1:20" ht="30.75" customHeight="1">
      <c r="A97" s="16" t="s">
        <v>24</v>
      </c>
      <c r="B97" s="16" t="s">
        <v>144</v>
      </c>
      <c r="C97" s="24" t="s">
        <v>211</v>
      </c>
      <c r="D97" s="137">
        <v>8254.6959612267492</v>
      </c>
      <c r="E97" s="133">
        <v>9075.9994253929162</v>
      </c>
      <c r="F97" s="133">
        <v>2576.1625448</v>
      </c>
      <c r="G97" s="174">
        <v>2679.209046592</v>
      </c>
      <c r="H97" s="133">
        <v>4153.6489999999994</v>
      </c>
      <c r="I97" s="133">
        <v>2407.4349999999999</v>
      </c>
      <c r="J97" s="138">
        <v>524.37900000000002</v>
      </c>
      <c r="K97" s="133">
        <v>3720.1190000000001</v>
      </c>
      <c r="L97" s="132">
        <f t="shared" si="58"/>
        <v>10805.581999999999</v>
      </c>
      <c r="M97" s="258">
        <f t="shared" si="62"/>
        <v>23586634.646607548</v>
      </c>
      <c r="N97" s="258">
        <f t="shared" si="61"/>
        <v>13670700.095375331</v>
      </c>
      <c r="O97" s="258">
        <f>(E97-G97)*J97</f>
        <v>3354342.5420452459</v>
      </c>
      <c r="P97" s="258">
        <f>(E97-G97)*K97</f>
        <v>23796821.427194487</v>
      </c>
      <c r="Q97" s="257">
        <f t="shared" si="60"/>
        <v>64408498.711222604</v>
      </c>
      <c r="R97" s="234">
        <f>'[1]2026'!S97</f>
        <v>0</v>
      </c>
      <c r="S97" s="235"/>
      <c r="T97" s="236"/>
    </row>
    <row r="98" spans="1:20" ht="30.75" customHeight="1">
      <c r="A98" s="16" t="s">
        <v>24</v>
      </c>
      <c r="B98" s="16" t="s">
        <v>260</v>
      </c>
      <c r="C98" s="24" t="s">
        <v>212</v>
      </c>
      <c r="D98" s="137">
        <v>8254.6959612267492</v>
      </c>
      <c r="E98" s="133">
        <v>9075.9994253929162</v>
      </c>
      <c r="F98" s="133">
        <v>2576.1625448</v>
      </c>
      <c r="G98" s="174">
        <v>2679.209046592</v>
      </c>
      <c r="H98" s="133">
        <v>67.033000000000001</v>
      </c>
      <c r="I98" s="133">
        <v>56.820999999999998</v>
      </c>
      <c r="J98" s="138">
        <v>55.978999999999999</v>
      </c>
      <c r="K98" s="133">
        <v>60.957999999999998</v>
      </c>
      <c r="L98" s="132">
        <f t="shared" si="58"/>
        <v>240.791</v>
      </c>
      <c r="M98" s="258">
        <f t="shared" si="62"/>
        <v>380649.13050333434</v>
      </c>
      <c r="N98" s="258">
        <f t="shared" si="61"/>
        <v>322659.94725478435</v>
      </c>
      <c r="O98" s="258">
        <f>(E98-G98)*J98</f>
        <v>358085.92861489649</v>
      </c>
      <c r="P98" s="258">
        <f>(E98-G98)*K98</f>
        <v>389935.54791094625</v>
      </c>
      <c r="Q98" s="257">
        <f t="shared" si="60"/>
        <v>1451330.5542839614</v>
      </c>
      <c r="R98" s="234">
        <f>'[1]2026'!S98</f>
        <v>0</v>
      </c>
      <c r="S98" s="235"/>
      <c r="T98" s="236"/>
    </row>
    <row r="99" spans="1:20" ht="30.75" customHeight="1">
      <c r="A99" s="49" t="s">
        <v>141</v>
      </c>
      <c r="B99" s="49"/>
      <c r="C99" s="49" t="s">
        <v>236</v>
      </c>
      <c r="D99" s="171"/>
      <c r="E99" s="172"/>
      <c r="F99" s="172"/>
      <c r="G99" s="173"/>
      <c r="H99" s="131">
        <f t="shared" ref="H99:K99" si="74">SUM(H100)</f>
        <v>7539.3590000000004</v>
      </c>
      <c r="I99" s="131">
        <f t="shared" si="74"/>
        <v>4797.866</v>
      </c>
      <c r="J99" s="139">
        <f t="shared" si="74"/>
        <v>1614.9169999999999</v>
      </c>
      <c r="K99" s="131">
        <f t="shared" si="74"/>
        <v>7397.6970000000001</v>
      </c>
      <c r="L99" s="132">
        <f t="shared" si="58"/>
        <v>21349.839</v>
      </c>
      <c r="M99" s="237">
        <f t="shared" ref="M99:N99" si="75">SUM(M100)</f>
        <v>31279401.883111726</v>
      </c>
      <c r="N99" s="237">
        <f t="shared" si="75"/>
        <v>19905455.993714813</v>
      </c>
      <c r="O99" s="237">
        <f>SUM(O100)</f>
        <v>7086005.508783157</v>
      </c>
      <c r="P99" s="237">
        <f>SUM(P100)</f>
        <v>32459947.90711141</v>
      </c>
      <c r="Q99" s="257">
        <f t="shared" si="60"/>
        <v>90730811.292721108</v>
      </c>
      <c r="R99" s="234">
        <f>'[1]2026'!S99</f>
        <v>10230557.508159954</v>
      </c>
      <c r="S99" s="235">
        <f>P99/3</f>
        <v>10819982.635703804</v>
      </c>
      <c r="T99" s="236">
        <f t="shared" si="66"/>
        <v>90141386.165177256</v>
      </c>
    </row>
    <row r="100" spans="1:20" ht="52.5" customHeight="1">
      <c r="A100" s="16" t="s">
        <v>46</v>
      </c>
      <c r="B100" s="16" t="s">
        <v>140</v>
      </c>
      <c r="C100" s="24" t="s">
        <v>211</v>
      </c>
      <c r="D100" s="137">
        <v>6770.3216924670296</v>
      </c>
      <c r="E100" s="133">
        <v>7114.2125034299934</v>
      </c>
      <c r="F100" s="133">
        <v>2621.5072000000005</v>
      </c>
      <c r="G100" s="174">
        <v>2726.3674880000008</v>
      </c>
      <c r="H100" s="133">
        <v>7539.3590000000004</v>
      </c>
      <c r="I100" s="133">
        <v>4797.866</v>
      </c>
      <c r="J100" s="138">
        <v>1614.9169999999999</v>
      </c>
      <c r="K100" s="133">
        <v>7397.6970000000001</v>
      </c>
      <c r="L100" s="132">
        <f t="shared" si="58"/>
        <v>21349.839</v>
      </c>
      <c r="M100" s="258">
        <f t="shared" si="62"/>
        <v>31279401.883111726</v>
      </c>
      <c r="N100" s="258">
        <f t="shared" si="61"/>
        <v>19905455.993714813</v>
      </c>
      <c r="O100" s="258">
        <f>(E100-G100)*J100</f>
        <v>7086005.508783157</v>
      </c>
      <c r="P100" s="258">
        <f>(E100-G100)*K100</f>
        <v>32459947.90711141</v>
      </c>
      <c r="Q100" s="257">
        <f t="shared" si="60"/>
        <v>90730811.292721108</v>
      </c>
      <c r="R100" s="234">
        <f>'[1]2026'!S100</f>
        <v>0</v>
      </c>
      <c r="S100" s="235"/>
      <c r="T100" s="236"/>
    </row>
    <row r="101" spans="1:20" ht="30.75" customHeight="1">
      <c r="A101" s="49" t="s">
        <v>139</v>
      </c>
      <c r="B101" s="49"/>
      <c r="C101" s="49" t="s">
        <v>236</v>
      </c>
      <c r="D101" s="171"/>
      <c r="E101" s="172"/>
      <c r="F101" s="172"/>
      <c r="G101" s="173"/>
      <c r="H101" s="131">
        <f t="shared" ref="H101:K101" si="76">SUM(H102)</f>
        <v>319.09000000000003</v>
      </c>
      <c r="I101" s="131">
        <f t="shared" si="76"/>
        <v>135.75900000000001</v>
      </c>
      <c r="J101" s="139">
        <f t="shared" si="76"/>
        <v>8.9440000000000008</v>
      </c>
      <c r="K101" s="131">
        <f t="shared" si="76"/>
        <v>223.37799999999999</v>
      </c>
      <c r="L101" s="132">
        <f t="shared" si="58"/>
        <v>687.17100000000005</v>
      </c>
      <c r="M101" s="237">
        <f t="shared" ref="M101:N101" si="77">SUM(M102)</f>
        <v>338029.50257656007</v>
      </c>
      <c r="N101" s="237">
        <f t="shared" si="77"/>
        <v>143816.93954774897</v>
      </c>
      <c r="O101" s="237">
        <f>SUM(O102)</f>
        <v>10619.374369182018</v>
      </c>
      <c r="P101" s="237">
        <f>SUM(P102)</f>
        <v>265220.77457951033</v>
      </c>
      <c r="Q101" s="257">
        <f t="shared" si="60"/>
        <v>757686.59107300139</v>
      </c>
      <c r="R101" s="234">
        <f>'[1]2026'!S101</f>
        <v>78878.847374875244</v>
      </c>
      <c r="S101" s="235">
        <f>P101/3</f>
        <v>88406.92485983677</v>
      </c>
      <c r="T101" s="236">
        <f t="shared" si="66"/>
        <v>748158.51358803979</v>
      </c>
    </row>
    <row r="102" spans="1:20" ht="30.75" customHeight="1">
      <c r="A102" s="16" t="s">
        <v>62</v>
      </c>
      <c r="B102" s="16" t="s">
        <v>138</v>
      </c>
      <c r="C102" s="24" t="s">
        <v>211</v>
      </c>
      <c r="D102" s="137">
        <v>3810.9233163810591</v>
      </c>
      <c r="E102" s="133">
        <v>4048.9495674557502</v>
      </c>
      <c r="F102" s="133">
        <v>2751.5685808000003</v>
      </c>
      <c r="G102" s="174">
        <v>2861.6313240320005</v>
      </c>
      <c r="H102" s="133">
        <v>319.09000000000003</v>
      </c>
      <c r="I102" s="133">
        <v>135.75900000000001</v>
      </c>
      <c r="J102" s="138">
        <v>8.9440000000000008</v>
      </c>
      <c r="K102" s="133">
        <v>223.37799999999999</v>
      </c>
      <c r="L102" s="132">
        <f t="shared" si="58"/>
        <v>687.17100000000005</v>
      </c>
      <c r="M102" s="258">
        <f t="shared" si="62"/>
        <v>338029.50257656007</v>
      </c>
      <c r="N102" s="258">
        <f t="shared" si="61"/>
        <v>143816.93954774897</v>
      </c>
      <c r="O102" s="258">
        <f>(E102-G102)*J102</f>
        <v>10619.374369182018</v>
      </c>
      <c r="P102" s="258">
        <f>(E102-G102)*K102</f>
        <v>265220.77457951033</v>
      </c>
      <c r="Q102" s="257">
        <f t="shared" si="60"/>
        <v>757686.59107300139</v>
      </c>
      <c r="R102" s="234">
        <f>'[1]2026'!S102</f>
        <v>0</v>
      </c>
      <c r="S102" s="235"/>
      <c r="T102" s="236"/>
    </row>
    <row r="103" spans="1:20" ht="30.75" customHeight="1">
      <c r="A103" s="49" t="s">
        <v>137</v>
      </c>
      <c r="B103" s="49"/>
      <c r="C103" s="49" t="s">
        <v>236</v>
      </c>
      <c r="D103" s="171"/>
      <c r="E103" s="172"/>
      <c r="F103" s="172"/>
      <c r="G103" s="173"/>
      <c r="H103" s="131">
        <f t="shared" ref="H103:K103" si="78">SUM(H104)</f>
        <v>1374.5709999999999</v>
      </c>
      <c r="I103" s="131">
        <f t="shared" si="78"/>
        <v>461.85599999999999</v>
      </c>
      <c r="J103" s="139">
        <f t="shared" si="78"/>
        <v>361.60599999999999</v>
      </c>
      <c r="K103" s="131">
        <f t="shared" si="78"/>
        <v>1343.5740000000001</v>
      </c>
      <c r="L103" s="132">
        <f t="shared" si="58"/>
        <v>3541.607</v>
      </c>
      <c r="M103" s="237">
        <f t="shared" ref="M103:P103" si="79">SUM(M104)</f>
        <v>17881718.019810062</v>
      </c>
      <c r="N103" s="237">
        <f t="shared" si="79"/>
        <v>6008259.1279442059</v>
      </c>
      <c r="O103" s="237">
        <f t="shared" si="79"/>
        <v>4676283.2316972185</v>
      </c>
      <c r="P103" s="237">
        <f t="shared" si="79"/>
        <v>17375078.308281276</v>
      </c>
      <c r="Q103" s="257">
        <f t="shared" si="60"/>
        <v>45941338.687732756</v>
      </c>
      <c r="R103" s="234">
        <f>'[1]2026'!S103</f>
        <v>5858296.0086416127</v>
      </c>
      <c r="S103" s="235">
        <f>P103/3</f>
        <v>5791692.7694270918</v>
      </c>
      <c r="T103" s="236">
        <f t="shared" si="66"/>
        <v>46007941.926947281</v>
      </c>
    </row>
    <row r="104" spans="1:20" ht="30.75" customHeight="1">
      <c r="A104" s="16" t="s">
        <v>79</v>
      </c>
      <c r="B104" s="16" t="s">
        <v>264</v>
      </c>
      <c r="C104" s="24" t="s">
        <v>211</v>
      </c>
      <c r="D104" s="137">
        <v>14932.944623311609</v>
      </c>
      <c r="E104" s="133">
        <v>14932.94462331161</v>
      </c>
      <c r="F104" s="133">
        <v>1924</v>
      </c>
      <c r="G104" s="174">
        <v>2000.96</v>
      </c>
      <c r="H104" s="133">
        <v>1374.5709999999999</v>
      </c>
      <c r="I104" s="133">
        <v>461.85599999999999</v>
      </c>
      <c r="J104" s="138">
        <v>361.60599999999999</v>
      </c>
      <c r="K104" s="133">
        <v>1343.5740000000001</v>
      </c>
      <c r="L104" s="132">
        <f t="shared" si="58"/>
        <v>3541.607</v>
      </c>
      <c r="M104" s="258">
        <f t="shared" si="62"/>
        <v>17881718.019810062</v>
      </c>
      <c r="N104" s="258">
        <f t="shared" si="61"/>
        <v>6008259.1279442059</v>
      </c>
      <c r="O104" s="258">
        <f>(E104-G104)*J104</f>
        <v>4676283.2316972185</v>
      </c>
      <c r="P104" s="258">
        <f>(E104-G104)*K104</f>
        <v>17375078.308281276</v>
      </c>
      <c r="Q104" s="257">
        <f t="shared" si="60"/>
        <v>45941338.687732756</v>
      </c>
      <c r="R104" s="234">
        <f>'[1]2026'!S104</f>
        <v>0</v>
      </c>
      <c r="S104" s="235"/>
      <c r="T104" s="236"/>
    </row>
    <row r="105" spans="1:20" ht="30.75" customHeight="1">
      <c r="A105" s="49" t="s">
        <v>136</v>
      </c>
      <c r="B105" s="49"/>
      <c r="C105" s="49" t="s">
        <v>236</v>
      </c>
      <c r="D105" s="171"/>
      <c r="E105" s="172"/>
      <c r="F105" s="172"/>
      <c r="G105" s="173"/>
      <c r="H105" s="131">
        <f t="shared" ref="H105:K105" si="80">SUM(H106:H107)</f>
        <v>6507.7080000000005</v>
      </c>
      <c r="I105" s="131">
        <f t="shared" si="80"/>
        <v>3076.5660000000003</v>
      </c>
      <c r="J105" s="139">
        <f t="shared" si="80"/>
        <v>1016.2</v>
      </c>
      <c r="K105" s="131">
        <f t="shared" si="80"/>
        <v>5776.61</v>
      </c>
      <c r="L105" s="132">
        <f t="shared" si="58"/>
        <v>16377.084000000003</v>
      </c>
      <c r="M105" s="237">
        <f t="shared" ref="M105:P105" si="81">SUM(M106:M107)</f>
        <v>25331429.275212966</v>
      </c>
      <c r="N105" s="237">
        <f t="shared" si="81"/>
        <v>11975616.306005871</v>
      </c>
      <c r="O105" s="237">
        <f t="shared" si="81"/>
        <v>4186037.4011347494</v>
      </c>
      <c r="P105" s="237">
        <f t="shared" si="81"/>
        <v>23795616.524078928</v>
      </c>
      <c r="Q105" s="257">
        <f t="shared" si="60"/>
        <v>65288699.506432518</v>
      </c>
      <c r="R105" s="234">
        <f>'[1]2026'!S105</f>
        <v>7495203.5168904299</v>
      </c>
      <c r="S105" s="235">
        <f>P105/3</f>
        <v>7931872.1746929763</v>
      </c>
      <c r="T105" s="236">
        <f t="shared" si="66"/>
        <v>64852030.848629981</v>
      </c>
    </row>
    <row r="106" spans="1:20" ht="30.75" customHeight="1">
      <c r="A106" s="16" t="s">
        <v>62</v>
      </c>
      <c r="B106" s="16" t="s">
        <v>61</v>
      </c>
      <c r="C106" s="24" t="s">
        <v>211</v>
      </c>
      <c r="D106" s="137">
        <v>6860.2710272134163</v>
      </c>
      <c r="E106" s="133">
        <v>7205.7584255527945</v>
      </c>
      <c r="F106" s="133">
        <v>2967.7440000000006</v>
      </c>
      <c r="G106" s="174">
        <v>3086.4537600000008</v>
      </c>
      <c r="H106" s="133">
        <v>6343.9070000000002</v>
      </c>
      <c r="I106" s="133">
        <v>2971.3710000000001</v>
      </c>
      <c r="J106" s="138">
        <v>950.21</v>
      </c>
      <c r="K106" s="133">
        <v>5653.95</v>
      </c>
      <c r="L106" s="132">
        <f t="shared" si="58"/>
        <v>15919.438000000002</v>
      </c>
      <c r="M106" s="258">
        <f t="shared" si="62"/>
        <v>24693829.45562838</v>
      </c>
      <c r="N106" s="258">
        <f t="shared" si="61"/>
        <v>11566141.925378155</v>
      </c>
      <c r="O106" s="258">
        <f>(E106-G106)*J106</f>
        <v>3914204.4862549207</v>
      </c>
      <c r="P106" s="258">
        <f>(E106-G106)*K106</f>
        <v>23290342.613802221</v>
      </c>
      <c r="Q106" s="257">
        <f t="shared" si="60"/>
        <v>63464518.481063679</v>
      </c>
      <c r="R106" s="234">
        <f>'[1]2026'!S106</f>
        <v>0</v>
      </c>
      <c r="S106" s="235"/>
      <c r="T106" s="236"/>
    </row>
    <row r="107" spans="1:20" ht="30.75" customHeight="1">
      <c r="A107" s="16" t="s">
        <v>62</v>
      </c>
      <c r="B107" s="16" t="s">
        <v>61</v>
      </c>
      <c r="C107" s="24" t="s">
        <v>212</v>
      </c>
      <c r="D107" s="137">
        <v>6860.2710272134163</v>
      </c>
      <c r="E107" s="133">
        <v>7205.7584255527945</v>
      </c>
      <c r="F107" s="133">
        <v>2967.7440000000006</v>
      </c>
      <c r="G107" s="174">
        <v>3086.4537600000008</v>
      </c>
      <c r="H107" s="133">
        <v>163.80099999999999</v>
      </c>
      <c r="I107" s="133">
        <v>105.19499999999999</v>
      </c>
      <c r="J107" s="138">
        <v>65.989999999999995</v>
      </c>
      <c r="K107" s="133">
        <v>122.66</v>
      </c>
      <c r="L107" s="132">
        <f t="shared" si="58"/>
        <v>457.64599999999996</v>
      </c>
      <c r="M107" s="258">
        <f t="shared" si="62"/>
        <v>637599.81958458468</v>
      </c>
      <c r="N107" s="258">
        <f t="shared" si="61"/>
        <v>409474.38062771526</v>
      </c>
      <c r="O107" s="258">
        <f>(E107-G107)*J107</f>
        <v>271832.91487982887</v>
      </c>
      <c r="P107" s="258">
        <f>(E107-G107)*K107</f>
        <v>505273.91027670575</v>
      </c>
      <c r="Q107" s="257">
        <f t="shared" si="60"/>
        <v>1824181.0253688344</v>
      </c>
      <c r="R107" s="234">
        <f>'[1]2026'!S107</f>
        <v>0</v>
      </c>
      <c r="S107" s="235"/>
      <c r="T107" s="236"/>
    </row>
    <row r="108" spans="1:20" ht="30.75" customHeight="1">
      <c r="A108" s="49" t="s">
        <v>238</v>
      </c>
      <c r="B108" s="49"/>
      <c r="C108" s="49" t="s">
        <v>236</v>
      </c>
      <c r="D108" s="171"/>
      <c r="E108" s="172"/>
      <c r="F108" s="172"/>
      <c r="G108" s="173"/>
      <c r="H108" s="135">
        <f t="shared" ref="H108:K108" si="82">SUM(H109:H110)</f>
        <v>998.83100000000002</v>
      </c>
      <c r="I108" s="139">
        <f t="shared" si="82"/>
        <v>661.86500000000001</v>
      </c>
      <c r="J108" s="136">
        <f t="shared" si="82"/>
        <v>348.05700000000002</v>
      </c>
      <c r="K108" s="131">
        <f t="shared" si="82"/>
        <v>1052.4769999999999</v>
      </c>
      <c r="L108" s="132">
        <f t="shared" si="58"/>
        <v>3061.2299999999996</v>
      </c>
      <c r="M108" s="237">
        <f t="shared" ref="M108:P108" si="83">SUM(M109:M110)</f>
        <v>6609406.7872543307</v>
      </c>
      <c r="N108" s="237">
        <f t="shared" si="83"/>
        <v>4377835.767646471</v>
      </c>
      <c r="O108" s="237">
        <f t="shared" si="83"/>
        <v>2501352.3416573969</v>
      </c>
      <c r="P108" s="237">
        <f t="shared" si="83"/>
        <v>7562649.0343967788</v>
      </c>
      <c r="Q108" s="257">
        <f t="shared" si="60"/>
        <v>21051243.930954978</v>
      </c>
      <c r="R108" s="234">
        <f>'[1]2026'!S108</f>
        <v>2337226.0548999398</v>
      </c>
      <c r="S108" s="235">
        <f>P108/3</f>
        <v>2520883.0114655928</v>
      </c>
      <c r="T108" s="236">
        <f t="shared" si="66"/>
        <v>20867586.974389322</v>
      </c>
    </row>
    <row r="109" spans="1:20" ht="30.75" customHeight="1">
      <c r="A109" s="16" t="s">
        <v>46</v>
      </c>
      <c r="B109" s="16" t="s">
        <v>96</v>
      </c>
      <c r="C109" s="24" t="s">
        <v>211</v>
      </c>
      <c r="D109" s="137">
        <v>8898.729787419581</v>
      </c>
      <c r="E109" s="137">
        <v>9740.5071523838669</v>
      </c>
      <c r="F109" s="133">
        <v>2654.2760400000002</v>
      </c>
      <c r="G109" s="133">
        <v>2794.9526701200002</v>
      </c>
      <c r="H109" s="133">
        <v>547.57799999999997</v>
      </c>
      <c r="I109" s="138">
        <v>365.05200000000002</v>
      </c>
      <c r="J109" s="141">
        <v>171.08699999999999</v>
      </c>
      <c r="K109" s="133">
        <v>519.66399999999999</v>
      </c>
      <c r="L109" s="132">
        <f t="shared" si="58"/>
        <v>1603.3810000000001</v>
      </c>
      <c r="M109" s="258">
        <f t="shared" si="62"/>
        <v>3419325.494104519</v>
      </c>
      <c r="N109" s="258">
        <f t="shared" si="61"/>
        <v>2279550.329403013</v>
      </c>
      <c r="O109" s="258">
        <f>(E109-G109)*J109</f>
        <v>1188294.0797070782</v>
      </c>
      <c r="P109" s="258">
        <f>(E109-G109)*K109</f>
        <v>3609354.6244711699</v>
      </c>
      <c r="Q109" s="257">
        <f t="shared" si="60"/>
        <v>10496524.52768578</v>
      </c>
      <c r="R109" s="234">
        <f>'[1]2026'!S109</f>
        <v>0</v>
      </c>
      <c r="S109" s="235"/>
      <c r="T109" s="236"/>
    </row>
    <row r="110" spans="1:20" ht="30.75" customHeight="1">
      <c r="A110" s="16" t="s">
        <v>46</v>
      </c>
      <c r="B110" s="16" t="s">
        <v>95</v>
      </c>
      <c r="C110" s="24" t="s">
        <v>211</v>
      </c>
      <c r="D110" s="137">
        <v>9901.4476839038707</v>
      </c>
      <c r="E110" s="137">
        <v>10401.827594147995</v>
      </c>
      <c r="F110" s="133">
        <v>2832.0624539999999</v>
      </c>
      <c r="G110" s="133">
        <v>2982.1617640619997</v>
      </c>
      <c r="H110" s="133">
        <v>451.25300000000004</v>
      </c>
      <c r="I110" s="138">
        <v>296.81299999999999</v>
      </c>
      <c r="J110" s="141">
        <v>176.97</v>
      </c>
      <c r="K110" s="133">
        <v>532.81299999999999</v>
      </c>
      <c r="L110" s="132">
        <f t="shared" si="58"/>
        <v>1457.8490000000002</v>
      </c>
      <c r="M110" s="258">
        <f t="shared" si="62"/>
        <v>3190081.2931498117</v>
      </c>
      <c r="N110" s="258">
        <f t="shared" si="61"/>
        <v>2098285.4382434576</v>
      </c>
      <c r="O110" s="258">
        <f>(E110-G110)*J110</f>
        <v>1313058.2619503187</v>
      </c>
      <c r="P110" s="258">
        <f>(E110-G110)*K110</f>
        <v>3953294.4099256094</v>
      </c>
      <c r="Q110" s="257">
        <f t="shared" si="60"/>
        <v>10554719.403269198</v>
      </c>
      <c r="R110" s="234">
        <f>'[1]2026'!S110</f>
        <v>0</v>
      </c>
      <c r="S110" s="235"/>
      <c r="T110" s="236"/>
    </row>
    <row r="111" spans="1:20" ht="30.75" customHeight="1">
      <c r="A111" s="49" t="s">
        <v>134</v>
      </c>
      <c r="B111" s="49"/>
      <c r="C111" s="49" t="s">
        <v>236</v>
      </c>
      <c r="D111" s="171"/>
      <c r="E111" s="172"/>
      <c r="F111" s="172"/>
      <c r="G111" s="173"/>
      <c r="H111" s="135">
        <f t="shared" ref="H111:K111" si="84">SUM(H112:H116)</f>
        <v>10752.127000000002</v>
      </c>
      <c r="I111" s="139">
        <f t="shared" si="84"/>
        <v>6980.277</v>
      </c>
      <c r="J111" s="136">
        <f t="shared" si="84"/>
        <v>2535.8999999999996</v>
      </c>
      <c r="K111" s="131">
        <f t="shared" si="84"/>
        <v>8804.0800000000017</v>
      </c>
      <c r="L111" s="132">
        <f t="shared" si="58"/>
        <v>29072.384000000005</v>
      </c>
      <c r="M111" s="237">
        <f t="shared" ref="M111:P111" si="85">SUM(M112:M116)</f>
        <v>12573522.002184013</v>
      </c>
      <c r="N111" s="237">
        <f t="shared" si="85"/>
        <v>7947990.5553971641</v>
      </c>
      <c r="O111" s="237">
        <f t="shared" si="85"/>
        <v>3257208.5975801786</v>
      </c>
      <c r="P111" s="237">
        <f t="shared" si="85"/>
        <v>11339390.157360038</v>
      </c>
      <c r="Q111" s="257">
        <f t="shared" si="60"/>
        <v>35118111.312521398</v>
      </c>
      <c r="R111" s="234">
        <f>'[1]2026'!S111</f>
        <v>3478711.5554149766</v>
      </c>
      <c r="S111" s="235">
        <f>P111/3</f>
        <v>3779796.7191200126</v>
      </c>
      <c r="T111" s="236">
        <f t="shared" si="66"/>
        <v>34817026.148816362</v>
      </c>
    </row>
    <row r="112" spans="1:20" ht="30.75" customHeight="1">
      <c r="A112" s="16" t="s">
        <v>24</v>
      </c>
      <c r="B112" s="16" t="s">
        <v>60</v>
      </c>
      <c r="C112" s="24" t="s">
        <v>211</v>
      </c>
      <c r="D112" s="137">
        <v>3497.8977405691285</v>
      </c>
      <c r="E112" s="133">
        <v>3850.0114177751275</v>
      </c>
      <c r="F112" s="133">
        <v>2576.1625448</v>
      </c>
      <c r="G112" s="174">
        <v>2679.209046592</v>
      </c>
      <c r="H112" s="133">
        <v>5939.8940000000002</v>
      </c>
      <c r="I112" s="133">
        <v>3561.5239999999999</v>
      </c>
      <c r="J112" s="138">
        <v>844.64</v>
      </c>
      <c r="K112" s="133">
        <v>4904.93</v>
      </c>
      <c r="L112" s="132">
        <f t="shared" si="58"/>
        <v>15250.987999999999</v>
      </c>
      <c r="M112" s="258">
        <f t="shared" si="62"/>
        <v>5475009.3589378716</v>
      </c>
      <c r="N112" s="258">
        <f t="shared" si="61"/>
        <v>3282782.0213764496</v>
      </c>
      <c r="O112" s="258">
        <f>(E112-G112)*J112</f>
        <v>988906.51479611674</v>
      </c>
      <c r="P112" s="258">
        <f>(E112-G112)*K112</f>
        <v>5742703.6744872574</v>
      </c>
      <c r="Q112" s="257">
        <f t="shared" si="60"/>
        <v>15489401.569597695</v>
      </c>
      <c r="R112" s="234">
        <f>'[1]2026'!S112</f>
        <v>0</v>
      </c>
      <c r="S112" s="235"/>
      <c r="T112" s="236"/>
    </row>
    <row r="113" spans="1:20" ht="30.75" customHeight="1">
      <c r="A113" s="16" t="s">
        <v>24</v>
      </c>
      <c r="B113" s="16" t="s">
        <v>60</v>
      </c>
      <c r="C113" s="24" t="s">
        <v>212</v>
      </c>
      <c r="D113" s="137">
        <v>3497.8977405691285</v>
      </c>
      <c r="E113" s="133">
        <v>3850.0114177751275</v>
      </c>
      <c r="F113" s="133">
        <v>2576.1625448</v>
      </c>
      <c r="G113" s="174">
        <v>2679.209046592</v>
      </c>
      <c r="H113" s="133">
        <v>858.2360000000001</v>
      </c>
      <c r="I113" s="133">
        <v>871.13499999999999</v>
      </c>
      <c r="J113" s="138">
        <v>656.28</v>
      </c>
      <c r="K113" s="133">
        <v>647.6</v>
      </c>
      <c r="L113" s="132">
        <f t="shared" si="58"/>
        <v>3033.2509999999997</v>
      </c>
      <c r="M113" s="258">
        <f t="shared" si="62"/>
        <v>791066.3274761138</v>
      </c>
      <c r="N113" s="258">
        <f t="shared" si="61"/>
        <v>802955.7897663397</v>
      </c>
      <c r="O113" s="258">
        <f>(E113-G113)*J113</f>
        <v>768374.18016006285</v>
      </c>
      <c r="P113" s="258">
        <f>(E113-G113)*K113</f>
        <v>758211.61557819333</v>
      </c>
      <c r="Q113" s="257">
        <f t="shared" si="60"/>
        <v>3120607.9129807097</v>
      </c>
      <c r="R113" s="234">
        <f>'[1]2026'!S113</f>
        <v>0</v>
      </c>
      <c r="S113" s="235"/>
      <c r="T113" s="236"/>
    </row>
    <row r="114" spans="1:20" ht="30.75" customHeight="1">
      <c r="A114" s="16" t="s">
        <v>24</v>
      </c>
      <c r="B114" s="16" t="s">
        <v>133</v>
      </c>
      <c r="C114" s="24" t="s">
        <v>211</v>
      </c>
      <c r="D114" s="137">
        <v>4185.3861421362808</v>
      </c>
      <c r="E114" s="133">
        <v>4185.3861421362808</v>
      </c>
      <c r="F114" s="133">
        <v>2576.1625448</v>
      </c>
      <c r="G114" s="174">
        <v>2679.209046592</v>
      </c>
      <c r="H114" s="133">
        <v>3278.9459999999999</v>
      </c>
      <c r="I114" s="133">
        <v>1556.924</v>
      </c>
      <c r="J114" s="138">
        <v>349.34</v>
      </c>
      <c r="K114" s="133">
        <v>2498.02</v>
      </c>
      <c r="L114" s="132">
        <f t="shared" si="58"/>
        <v>7683.23</v>
      </c>
      <c r="M114" s="258">
        <f t="shared" si="62"/>
        <v>5276557.2775914082</v>
      </c>
      <c r="N114" s="258">
        <f t="shared" si="61"/>
        <v>2505438.8400591915</v>
      </c>
      <c r="O114" s="258">
        <f>(E114-G114)*J114</f>
        <v>526167.90655743901</v>
      </c>
      <c r="P114" s="258">
        <f>(E114-G114)*K114</f>
        <v>3762460.5082115242</v>
      </c>
      <c r="Q114" s="257">
        <f t="shared" si="60"/>
        <v>12070624.532419562</v>
      </c>
      <c r="R114" s="234">
        <f>'[1]2026'!S114</f>
        <v>0</v>
      </c>
      <c r="S114" s="235"/>
      <c r="T114" s="236"/>
    </row>
    <row r="115" spans="1:20" ht="30.75" customHeight="1">
      <c r="A115" s="16" t="s">
        <v>24</v>
      </c>
      <c r="B115" s="16" t="s">
        <v>133</v>
      </c>
      <c r="C115" s="24" t="s">
        <v>212</v>
      </c>
      <c r="D115" s="137">
        <v>4185.3861421362808</v>
      </c>
      <c r="E115" s="133">
        <v>4185.3861421362808</v>
      </c>
      <c r="F115" s="133">
        <v>2576.1625448</v>
      </c>
      <c r="G115" s="174">
        <v>2679.209046592</v>
      </c>
      <c r="H115" s="133">
        <v>573.85199999999998</v>
      </c>
      <c r="I115" s="133">
        <v>557.12200000000007</v>
      </c>
      <c r="J115" s="138">
        <v>376.02</v>
      </c>
      <c r="K115" s="133">
        <v>443.91</v>
      </c>
      <c r="L115" s="132">
        <f t="shared" si="58"/>
        <v>1950.9040000000002</v>
      </c>
      <c r="M115" s="258">
        <f t="shared" si="62"/>
        <v>923456.17977861944</v>
      </c>
      <c r="N115" s="258">
        <f t="shared" si="61"/>
        <v>896533.86899518361</v>
      </c>
      <c r="O115" s="258">
        <f>(E115-G115)*J115</f>
        <v>566352.71146656037</v>
      </c>
      <c r="P115" s="258">
        <f>(E115-G115)*K115</f>
        <v>668607.07448306167</v>
      </c>
      <c r="Q115" s="257">
        <f t="shared" si="60"/>
        <v>3054949.8347234251</v>
      </c>
      <c r="R115" s="234">
        <f>'[1]2026'!S115</f>
        <v>0</v>
      </c>
      <c r="S115" s="235"/>
      <c r="T115" s="236"/>
    </row>
    <row r="116" spans="1:20" ht="30.75" customHeight="1">
      <c r="A116" s="16" t="s">
        <v>25</v>
      </c>
      <c r="B116" s="16" t="s">
        <v>328</v>
      </c>
      <c r="C116" s="24" t="s">
        <v>212</v>
      </c>
      <c r="D116" s="219">
        <v>3490.82</v>
      </c>
      <c r="E116" s="142">
        <v>3842.22</v>
      </c>
      <c r="F116" s="142">
        <v>2429.2199999999998</v>
      </c>
      <c r="G116" s="220">
        <v>2526.39</v>
      </c>
      <c r="H116" s="133">
        <v>101.199</v>
      </c>
      <c r="I116" s="133">
        <v>433.572</v>
      </c>
      <c r="J116" s="138">
        <v>309.62</v>
      </c>
      <c r="K116" s="133">
        <v>309.62</v>
      </c>
      <c r="L116" s="132">
        <f t="shared" si="58"/>
        <v>1154.011</v>
      </c>
      <c r="M116" s="258">
        <f t="shared" si="62"/>
        <v>107432.85840000004</v>
      </c>
      <c r="N116" s="258">
        <f t="shared" si="61"/>
        <v>460280.03520000016</v>
      </c>
      <c r="O116" s="258">
        <f>(E116-G116)*J116</f>
        <v>407407.28459999996</v>
      </c>
      <c r="P116" s="258">
        <f>(E116-G116)*K116</f>
        <v>407407.28459999996</v>
      </c>
      <c r="Q116" s="257">
        <f t="shared" si="60"/>
        <v>1382527.4628000001</v>
      </c>
      <c r="R116" s="234">
        <f>'[1]2026'!S116</f>
        <v>0</v>
      </c>
      <c r="S116" s="235"/>
      <c r="T116" s="236"/>
    </row>
    <row r="117" spans="1:20" ht="30.75" customHeight="1">
      <c r="A117" s="49" t="s">
        <v>213</v>
      </c>
      <c r="B117" s="49"/>
      <c r="C117" s="49" t="s">
        <v>236</v>
      </c>
      <c r="D117" s="135"/>
      <c r="E117" s="131"/>
      <c r="F117" s="131"/>
      <c r="G117" s="132"/>
      <c r="H117" s="134">
        <f t="shared" ref="H117:K117" si="86">SUM(H118:H119)</f>
        <v>4048.6499999999996</v>
      </c>
      <c r="I117" s="131">
        <f t="shared" si="86"/>
        <v>2137.1309999999999</v>
      </c>
      <c r="J117" s="131">
        <f t="shared" si="86"/>
        <v>565.29700000000003</v>
      </c>
      <c r="K117" s="136">
        <f t="shared" si="86"/>
        <v>3333.1800000000003</v>
      </c>
      <c r="L117" s="132">
        <f t="shared" si="58"/>
        <v>10084.258</v>
      </c>
      <c r="M117" s="237">
        <f t="shared" ref="M117:P117" si="87">SUM(M118:M119)</f>
        <v>1127605.9439741941</v>
      </c>
      <c r="N117" s="237">
        <f t="shared" si="87"/>
        <v>595221.02889889549</v>
      </c>
      <c r="O117" s="237">
        <f t="shared" si="87"/>
        <v>177073.00319496484</v>
      </c>
      <c r="P117" s="237">
        <f t="shared" si="87"/>
        <v>1044081.5939044307</v>
      </c>
      <c r="Q117" s="257">
        <f t="shared" si="60"/>
        <v>2943981.5699724853</v>
      </c>
      <c r="R117" s="234">
        <f>'[1]2026'!S117</f>
        <v>309445.83011916769</v>
      </c>
      <c r="S117" s="235">
        <f>P117/3</f>
        <v>348027.19796814356</v>
      </c>
      <c r="T117" s="236">
        <f t="shared" si="66"/>
        <v>2905400.2021235093</v>
      </c>
    </row>
    <row r="118" spans="1:20" ht="30.75" customHeight="1">
      <c r="A118" s="16" t="s">
        <v>27</v>
      </c>
      <c r="B118" s="16" t="s">
        <v>153</v>
      </c>
      <c r="C118" s="24" t="s">
        <v>211</v>
      </c>
      <c r="D118" s="137">
        <v>1526.5140587539536</v>
      </c>
      <c r="E118" s="137">
        <v>1611.1588871601386</v>
      </c>
      <c r="F118" s="133">
        <v>1248</v>
      </c>
      <c r="G118" s="133">
        <v>1297.92</v>
      </c>
      <c r="H118" s="140">
        <v>3887.0839999999998</v>
      </c>
      <c r="I118" s="133">
        <v>1975.7269999999999</v>
      </c>
      <c r="J118" s="133">
        <v>422.85899999999998</v>
      </c>
      <c r="K118" s="138">
        <v>3179.1210000000001</v>
      </c>
      <c r="L118" s="132">
        <f t="shared" si="58"/>
        <v>9464.7910000000011</v>
      </c>
      <c r="M118" s="258">
        <f t="shared" si="62"/>
        <v>1082607.5415575528</v>
      </c>
      <c r="N118" s="258">
        <f t="shared" si="61"/>
        <v>550267.74575977237</v>
      </c>
      <c r="O118" s="258">
        <f>(E118-G118)*J118</f>
        <v>132455.88258564903</v>
      </c>
      <c r="P118" s="258">
        <f>(E118-G118)*K118</f>
        <v>995824.32418742694</v>
      </c>
      <c r="Q118" s="257">
        <f t="shared" si="60"/>
        <v>2761155.4940904011</v>
      </c>
      <c r="R118" s="234">
        <f>'[1]2026'!S118</f>
        <v>0</v>
      </c>
      <c r="S118" s="235"/>
      <c r="T118" s="236"/>
    </row>
    <row r="119" spans="1:20" ht="30.75" customHeight="1">
      <c r="A119" s="16" t="s">
        <v>27</v>
      </c>
      <c r="B119" s="16" t="s">
        <v>153</v>
      </c>
      <c r="C119" s="24" t="s">
        <v>212</v>
      </c>
      <c r="D119" s="137">
        <v>1526.5140587539536</v>
      </c>
      <c r="E119" s="137">
        <v>1611.1588871601386</v>
      </c>
      <c r="F119" s="133">
        <v>1248</v>
      </c>
      <c r="G119" s="133">
        <v>1297.92</v>
      </c>
      <c r="H119" s="140">
        <v>161.566</v>
      </c>
      <c r="I119" s="133">
        <v>161.404</v>
      </c>
      <c r="J119" s="133">
        <v>142.43799999999999</v>
      </c>
      <c r="K119" s="138">
        <v>154.059</v>
      </c>
      <c r="L119" s="132">
        <f t="shared" si="58"/>
        <v>619.46699999999998</v>
      </c>
      <c r="M119" s="258">
        <f t="shared" si="62"/>
        <v>44998.402416641264</v>
      </c>
      <c r="N119" s="258">
        <f t="shared" si="61"/>
        <v>44953.283139123123</v>
      </c>
      <c r="O119" s="258">
        <f>(E119-G119)*J119</f>
        <v>44617.120609315818</v>
      </c>
      <c r="P119" s="258">
        <f>(E119-G119)*K119</f>
        <v>48257.269717003786</v>
      </c>
      <c r="Q119" s="257">
        <f t="shared" si="60"/>
        <v>182826.07588208397</v>
      </c>
      <c r="R119" s="234">
        <f>'[1]2026'!S119</f>
        <v>0</v>
      </c>
      <c r="S119" s="235"/>
      <c r="T119" s="236"/>
    </row>
    <row r="120" spans="1:20" ht="30.75" customHeight="1">
      <c r="A120" s="49" t="s">
        <v>132</v>
      </c>
      <c r="B120" s="49"/>
      <c r="C120" s="49" t="s">
        <v>236</v>
      </c>
      <c r="D120" s="171"/>
      <c r="E120" s="172"/>
      <c r="F120" s="172"/>
      <c r="G120" s="173"/>
      <c r="H120" s="134">
        <f>SUM(H121:H128)</f>
        <v>24390.420000000002</v>
      </c>
      <c r="I120" s="131">
        <f t="shared" ref="I120:K120" si="88">SUM(I121:I128)</f>
        <v>12092.1</v>
      </c>
      <c r="J120" s="131">
        <f t="shared" si="88"/>
        <v>5283.4</v>
      </c>
      <c r="K120" s="136">
        <f t="shared" si="88"/>
        <v>19279.483</v>
      </c>
      <c r="L120" s="132">
        <f t="shared" si="58"/>
        <v>61045.403000000006</v>
      </c>
      <c r="M120" s="237">
        <f t="shared" ref="M120:N120" si="89">SUM(M121:M128)</f>
        <v>91330307.590140089</v>
      </c>
      <c r="N120" s="237">
        <f t="shared" si="89"/>
        <v>45190183.70080252</v>
      </c>
      <c r="O120" s="237">
        <f>SUM(O121:O128)</f>
        <v>22482406.988626454</v>
      </c>
      <c r="P120" s="237">
        <f t="shared" ref="P120" si="90">SUM(P121:P128)</f>
        <v>82039866.420468599</v>
      </c>
      <c r="Q120" s="257">
        <f t="shared" si="60"/>
        <v>241042764.70003766</v>
      </c>
      <c r="R120" s="234">
        <f>'[1]2026'!S120</f>
        <v>24460382.472763896</v>
      </c>
      <c r="S120" s="235">
        <f>P120/3</f>
        <v>27346622.140156198</v>
      </c>
      <c r="T120" s="236">
        <f t="shared" si="66"/>
        <v>238156525.03264534</v>
      </c>
    </row>
    <row r="121" spans="1:20" ht="36.75" customHeight="1">
      <c r="A121" s="16" t="s">
        <v>272</v>
      </c>
      <c r="B121" s="16" t="s">
        <v>273</v>
      </c>
      <c r="C121" s="24" t="s">
        <v>211</v>
      </c>
      <c r="D121" s="137">
        <v>5681.2867622543936</v>
      </c>
      <c r="E121" s="133">
        <v>6210.9412317296355</v>
      </c>
      <c r="F121" s="133">
        <v>2425.7453769900003</v>
      </c>
      <c r="G121" s="174">
        <v>2554.3098819704701</v>
      </c>
      <c r="H121" s="133">
        <v>18354.560000000001</v>
      </c>
      <c r="I121" s="133">
        <v>8554.9</v>
      </c>
      <c r="J121" s="138">
        <v>3746.7179999999998</v>
      </c>
      <c r="K121" s="133">
        <v>13672.018</v>
      </c>
      <c r="L121" s="132">
        <f t="shared" si="58"/>
        <v>44328.195999999996</v>
      </c>
      <c r="M121" s="258">
        <f t="shared" si="62"/>
        <v>59754029.688318424</v>
      </c>
      <c r="N121" s="258">
        <f t="shared" si="61"/>
        <v>27850830.996798355</v>
      </c>
      <c r="O121" s="258">
        <f t="shared" si="61"/>
        <v>13700366.497506961</v>
      </c>
      <c r="P121" s="258">
        <f t="shared" ref="P121:P128" si="91">(E121-G121)*K121</f>
        <v>49993529.633271605</v>
      </c>
      <c r="Q121" s="257">
        <f t="shared" si="60"/>
        <v>151298756.81589535</v>
      </c>
      <c r="R121" s="234">
        <f>'[1]2026'!S121</f>
        <v>0</v>
      </c>
      <c r="S121" s="235"/>
      <c r="T121" s="236"/>
    </row>
    <row r="122" spans="1:20" ht="34.5" customHeight="1">
      <c r="A122" s="16" t="s">
        <v>272</v>
      </c>
      <c r="B122" s="16" t="s">
        <v>274</v>
      </c>
      <c r="C122" s="24" t="s">
        <v>211</v>
      </c>
      <c r="D122" s="137">
        <v>13446.993321612899</v>
      </c>
      <c r="E122" s="133">
        <v>14371.392616615003</v>
      </c>
      <c r="F122" s="133">
        <v>2073.91607982</v>
      </c>
      <c r="G122" s="174">
        <v>2183.83363205046</v>
      </c>
      <c r="H122" s="133">
        <v>16.869999999999997</v>
      </c>
      <c r="I122" s="133">
        <v>7.21</v>
      </c>
      <c r="J122" s="138">
        <v>23.445</v>
      </c>
      <c r="K122" s="133">
        <v>85.557000000000002</v>
      </c>
      <c r="L122" s="132">
        <f t="shared" ref="L122:L183" si="92">SUM(H122:K122)</f>
        <v>133.08199999999999</v>
      </c>
      <c r="M122" s="258">
        <f t="shared" si="62"/>
        <v>191863.81306904618</v>
      </c>
      <c r="N122" s="258">
        <f t="shared" si="61"/>
        <v>81999.886913326816</v>
      </c>
      <c r="O122" s="258">
        <f t="shared" si="61"/>
        <v>285737.32039311569</v>
      </c>
      <c r="P122" s="258">
        <f t="shared" si="91"/>
        <v>1042730.9840423886</v>
      </c>
      <c r="Q122" s="257">
        <f t="shared" ref="Q122:Q183" si="93">SUM(M122:P122)</f>
        <v>1602332.0044178772</v>
      </c>
      <c r="R122" s="234">
        <f>'[1]2026'!S122</f>
        <v>0</v>
      </c>
      <c r="S122" s="235"/>
      <c r="T122" s="236"/>
    </row>
    <row r="123" spans="1:20" ht="58.5" customHeight="1">
      <c r="A123" s="16" t="s">
        <v>272</v>
      </c>
      <c r="B123" s="16" t="s">
        <v>275</v>
      </c>
      <c r="C123" s="24" t="s">
        <v>211</v>
      </c>
      <c r="D123" s="137">
        <v>8210.5200622167176</v>
      </c>
      <c r="E123" s="133">
        <v>8967.2212210779016</v>
      </c>
      <c r="F123" s="133">
        <v>2425.7453769900003</v>
      </c>
      <c r="G123" s="174">
        <v>2554.3098819704701</v>
      </c>
      <c r="H123" s="133">
        <v>113.25</v>
      </c>
      <c r="I123" s="133">
        <v>56.11</v>
      </c>
      <c r="J123" s="138">
        <v>30.170999999999999</v>
      </c>
      <c r="K123" s="133">
        <v>110.095</v>
      </c>
      <c r="L123" s="132">
        <f t="shared" si="92"/>
        <v>309.62599999999998</v>
      </c>
      <c r="M123" s="258">
        <f t="shared" si="62"/>
        <v>655125.7331019257</v>
      </c>
      <c r="N123" s="258">
        <f t="shared" ref="N123:O184" si="94">(D123-F123)*I123</f>
        <v>324583.70758807112</v>
      </c>
      <c r="O123" s="258">
        <f t="shared" si="94"/>
        <v>193483.94801221031</v>
      </c>
      <c r="P123" s="258">
        <f t="shared" si="91"/>
        <v>706029.47387903265</v>
      </c>
      <c r="Q123" s="257">
        <f t="shared" si="93"/>
        <v>1879222.86258124</v>
      </c>
      <c r="R123" s="234">
        <f>'[1]2026'!S123</f>
        <v>0</v>
      </c>
      <c r="S123" s="235"/>
      <c r="T123" s="236"/>
    </row>
    <row r="124" spans="1:20" ht="30.75" customHeight="1">
      <c r="A124" s="16" t="s">
        <v>272</v>
      </c>
      <c r="B124" s="16" t="s">
        <v>276</v>
      </c>
      <c r="C124" s="24" t="s">
        <v>211</v>
      </c>
      <c r="D124" s="137">
        <v>8210.5200622167176</v>
      </c>
      <c r="E124" s="133">
        <v>8967.2212210779016</v>
      </c>
      <c r="F124" s="133">
        <v>2425.7453769900003</v>
      </c>
      <c r="G124" s="174">
        <v>2554.3098819704701</v>
      </c>
      <c r="H124" s="133">
        <v>55.89</v>
      </c>
      <c r="I124" s="133">
        <v>28.009999999999998</v>
      </c>
      <c r="J124" s="138">
        <v>13.433</v>
      </c>
      <c r="K124" s="133">
        <v>49.018999999999998</v>
      </c>
      <c r="L124" s="132">
        <f t="shared" si="92"/>
        <v>146.352</v>
      </c>
      <c r="M124" s="258">
        <f t="shared" si="62"/>
        <v>323311.05715732125</v>
      </c>
      <c r="N124" s="258">
        <f t="shared" si="94"/>
        <v>162031.53893320035</v>
      </c>
      <c r="O124" s="258">
        <f t="shared" si="94"/>
        <v>86144.638018230122</v>
      </c>
      <c r="P124" s="258">
        <f t="shared" si="91"/>
        <v>314354.50093170715</v>
      </c>
      <c r="Q124" s="257">
        <f t="shared" si="93"/>
        <v>885841.73504045885</v>
      </c>
      <c r="R124" s="234">
        <f>'[1]2026'!S124</f>
        <v>0</v>
      </c>
      <c r="S124" s="235"/>
      <c r="T124" s="236"/>
    </row>
    <row r="125" spans="1:20" ht="30.75" customHeight="1">
      <c r="A125" s="16" t="s">
        <v>272</v>
      </c>
      <c r="B125" s="16" t="s">
        <v>277</v>
      </c>
      <c r="C125" s="24" t="s">
        <v>211</v>
      </c>
      <c r="D125" s="137">
        <v>8210.5200622167176</v>
      </c>
      <c r="E125" s="133">
        <v>8967.2212210779016</v>
      </c>
      <c r="F125" s="133">
        <v>2053.35</v>
      </c>
      <c r="G125" s="174">
        <v>2162.1775499999999</v>
      </c>
      <c r="H125" s="133">
        <v>7.62</v>
      </c>
      <c r="I125" s="133">
        <v>3.77</v>
      </c>
      <c r="J125" s="138">
        <v>1.9590000000000001</v>
      </c>
      <c r="K125" s="133">
        <v>7.149</v>
      </c>
      <c r="L125" s="132">
        <f t="shared" si="92"/>
        <v>20.498000000000001</v>
      </c>
      <c r="M125" s="258">
        <f t="shared" si="62"/>
        <v>46917.635874091386</v>
      </c>
      <c r="N125" s="258">
        <f t="shared" si="94"/>
        <v>23212.531134557023</v>
      </c>
      <c r="O125" s="258">
        <f t="shared" si="94"/>
        <v>13331.080551641609</v>
      </c>
      <c r="P125" s="258">
        <f t="shared" si="91"/>
        <v>48649.257204535919</v>
      </c>
      <c r="Q125" s="257">
        <f t="shared" si="93"/>
        <v>132110.50476482595</v>
      </c>
      <c r="R125" s="234">
        <f>'[1]2026'!S125</f>
        <v>0</v>
      </c>
      <c r="S125" s="235"/>
      <c r="T125" s="236"/>
    </row>
    <row r="126" spans="1:20" ht="56.25" customHeight="1">
      <c r="A126" s="16" t="s">
        <v>272</v>
      </c>
      <c r="B126" s="16" t="s">
        <v>278</v>
      </c>
      <c r="C126" s="24" t="s">
        <v>211</v>
      </c>
      <c r="D126" s="137">
        <v>8210.5200622167176</v>
      </c>
      <c r="E126" s="133">
        <v>8967.2212210779016</v>
      </c>
      <c r="F126" s="133">
        <v>2425.7453769900003</v>
      </c>
      <c r="G126" s="174">
        <v>2554.3098819704701</v>
      </c>
      <c r="H126" s="133">
        <v>2403.9900000000002</v>
      </c>
      <c r="I126" s="133">
        <v>1202.5999999999999</v>
      </c>
      <c r="J126" s="138">
        <v>570.09699999999998</v>
      </c>
      <c r="K126" s="133">
        <v>2080.3249999999998</v>
      </c>
      <c r="L126" s="132">
        <f t="shared" si="92"/>
        <v>6257.0119999999997</v>
      </c>
      <c r="M126" s="258">
        <f t="shared" si="62"/>
        <v>13906540.495538177</v>
      </c>
      <c r="N126" s="258">
        <f t="shared" si="94"/>
        <v>6956770.0364536494</v>
      </c>
      <c r="O126" s="258">
        <f t="shared" si="94"/>
        <v>3655981.5156911295</v>
      </c>
      <c r="P126" s="258">
        <f t="shared" si="91"/>
        <v>13340939.781528667</v>
      </c>
      <c r="Q126" s="257">
        <f t="shared" si="93"/>
        <v>37860231.829211622</v>
      </c>
      <c r="R126" s="234">
        <f>'[1]2026'!S126</f>
        <v>0</v>
      </c>
      <c r="S126" s="235"/>
      <c r="T126" s="236"/>
    </row>
    <row r="127" spans="1:20" ht="42.75" customHeight="1">
      <c r="A127" s="16" t="s">
        <v>272</v>
      </c>
      <c r="B127" s="16" t="s">
        <v>279</v>
      </c>
      <c r="C127" s="24" t="s">
        <v>211</v>
      </c>
      <c r="D127" s="137">
        <v>8210.5200622167176</v>
      </c>
      <c r="E127" s="133">
        <v>8967.2212210779016</v>
      </c>
      <c r="F127" s="133">
        <v>2425.7453769900003</v>
      </c>
      <c r="G127" s="174">
        <v>2554.3098819704701</v>
      </c>
      <c r="H127" s="133">
        <v>2079.3599999999997</v>
      </c>
      <c r="I127" s="133">
        <v>988.43</v>
      </c>
      <c r="J127" s="138">
        <v>459.04399999999998</v>
      </c>
      <c r="K127" s="133">
        <v>1675.0820000000001</v>
      </c>
      <c r="L127" s="132">
        <f t="shared" si="92"/>
        <v>5201.9159999999993</v>
      </c>
      <c r="M127" s="258">
        <f t="shared" si="62"/>
        <v>12028629.089473026</v>
      </c>
      <c r="N127" s="258">
        <f t="shared" si="94"/>
        <v>5717844.8421186442</v>
      </c>
      <c r="O127" s="258">
        <f t="shared" si="94"/>
        <v>2943808.4727492318</v>
      </c>
      <c r="P127" s="258">
        <f t="shared" si="91"/>
        <v>10742152.351734756</v>
      </c>
      <c r="Q127" s="257">
        <f t="shared" si="93"/>
        <v>31432434.756075658</v>
      </c>
      <c r="R127" s="234">
        <f>'[1]2026'!S127</f>
        <v>0</v>
      </c>
      <c r="S127" s="235"/>
      <c r="T127" s="236"/>
    </row>
    <row r="128" spans="1:20" ht="30.75" customHeight="1">
      <c r="A128" s="16" t="s">
        <v>272</v>
      </c>
      <c r="B128" s="16" t="s">
        <v>280</v>
      </c>
      <c r="C128" s="24" t="s">
        <v>212</v>
      </c>
      <c r="D128" s="137">
        <v>5681.2867622543936</v>
      </c>
      <c r="E128" s="133">
        <v>6210.9412317296355</v>
      </c>
      <c r="F128" s="133">
        <v>2425.7453769900003</v>
      </c>
      <c r="G128" s="174">
        <v>2554.3098819704701</v>
      </c>
      <c r="H128" s="133">
        <v>1358.88</v>
      </c>
      <c r="I128" s="133">
        <v>1251.0700000000002</v>
      </c>
      <c r="J128" s="133">
        <v>438.53300000000002</v>
      </c>
      <c r="K128" s="138">
        <v>1600.2380000000001</v>
      </c>
      <c r="L128" s="132">
        <f t="shared" si="92"/>
        <v>4648.7210000000005</v>
      </c>
      <c r="M128" s="258">
        <f t="shared" si="62"/>
        <v>4423890.0776080787</v>
      </c>
      <c r="N128" s="258">
        <f t="shared" si="94"/>
        <v>4072910.1608627252</v>
      </c>
      <c r="O128" s="258">
        <f t="shared" si="94"/>
        <v>1603553.5157039361</v>
      </c>
      <c r="P128" s="258">
        <f t="shared" si="91"/>
        <v>5851480.4378759079</v>
      </c>
      <c r="Q128" s="257">
        <f t="shared" si="93"/>
        <v>15951834.192050647</v>
      </c>
      <c r="R128" s="234">
        <f>'[1]2026'!S128</f>
        <v>0</v>
      </c>
      <c r="S128" s="235"/>
      <c r="T128" s="236"/>
    </row>
    <row r="129" spans="1:20" ht="30.75" customHeight="1">
      <c r="A129" s="49" t="s">
        <v>131</v>
      </c>
      <c r="B129" s="49"/>
      <c r="C129" s="49" t="s">
        <v>236</v>
      </c>
      <c r="D129" s="171"/>
      <c r="E129" s="172"/>
      <c r="F129" s="172"/>
      <c r="G129" s="173"/>
      <c r="H129" s="134">
        <f t="shared" ref="H129:K129" si="95">SUM(H130:H131)</f>
        <v>4628.5600000000004</v>
      </c>
      <c r="I129" s="131">
        <f t="shared" si="95"/>
        <v>2521.1289999999999</v>
      </c>
      <c r="J129" s="131">
        <f t="shared" si="95"/>
        <v>670.99</v>
      </c>
      <c r="K129" s="136">
        <f t="shared" si="95"/>
        <v>4052.8500000000004</v>
      </c>
      <c r="L129" s="132">
        <f t="shared" si="92"/>
        <v>11873.529</v>
      </c>
      <c r="M129" s="237">
        <f t="shared" ref="M129:P129" si="96">SUM(M130:M131)</f>
        <v>26444003.531295732</v>
      </c>
      <c r="N129" s="237">
        <f t="shared" si="96"/>
        <v>14398675.011570476</v>
      </c>
      <c r="O129" s="237">
        <f t="shared" si="96"/>
        <v>4208783.5339159276</v>
      </c>
      <c r="P129" s="237">
        <f t="shared" si="96"/>
        <v>25066430.008454867</v>
      </c>
      <c r="Q129" s="257">
        <f t="shared" si="93"/>
        <v>70117892.085236996</v>
      </c>
      <c r="R129" s="234">
        <f>'[1]2026'!S129</f>
        <v>7828351.7993647633</v>
      </c>
      <c r="S129" s="235">
        <f>P129/3</f>
        <v>8355476.6694849553</v>
      </c>
      <c r="T129" s="236">
        <f t="shared" ref="T129:T183" si="97">Q129+R129-S129</f>
        <v>69590767.215116799</v>
      </c>
    </row>
    <row r="130" spans="1:20" ht="30.75" customHeight="1">
      <c r="A130" s="16" t="s">
        <v>31</v>
      </c>
      <c r="B130" s="16" t="s">
        <v>281</v>
      </c>
      <c r="C130" s="24" t="s">
        <v>211</v>
      </c>
      <c r="D130" s="137">
        <v>7378.5355526752446</v>
      </c>
      <c r="E130" s="133">
        <v>8138.2825225439574</v>
      </c>
      <c r="F130" s="133">
        <v>2408.8188800000003</v>
      </c>
      <c r="G130" s="174">
        <v>2505.1716352000003</v>
      </c>
      <c r="H130" s="140">
        <v>3314.8</v>
      </c>
      <c r="I130" s="133">
        <v>1807.4850000000001</v>
      </c>
      <c r="J130" s="138">
        <v>440.3</v>
      </c>
      <c r="K130" s="133">
        <v>2850.38</v>
      </c>
      <c r="L130" s="132">
        <f t="shared" si="92"/>
        <v>8412.9650000000001</v>
      </c>
      <c r="M130" s="258">
        <f t="shared" si="62"/>
        <v>16473616.8265839</v>
      </c>
      <c r="N130" s="258">
        <f t="shared" si="94"/>
        <v>8982688.3401104137</v>
      </c>
      <c r="O130" s="258">
        <f>(E130-G130)*J130</f>
        <v>2480258.7236975445</v>
      </c>
      <c r="P130" s="258">
        <f>(E130-G130)*K130</f>
        <v>16056506.611067468</v>
      </c>
      <c r="Q130" s="257">
        <f t="shared" si="93"/>
        <v>43993070.501459323</v>
      </c>
      <c r="R130" s="234">
        <f>'[1]2026'!S130</f>
        <v>0</v>
      </c>
      <c r="S130" s="235"/>
      <c r="T130" s="236"/>
    </row>
    <row r="131" spans="1:20" ht="30.75" customHeight="1">
      <c r="A131" s="16" t="s">
        <v>31</v>
      </c>
      <c r="B131" s="16" t="s">
        <v>282</v>
      </c>
      <c r="C131" s="24" t="s">
        <v>211</v>
      </c>
      <c r="D131" s="137">
        <v>9998.0183568540942</v>
      </c>
      <c r="E131" s="133">
        <v>9998.0183568540942</v>
      </c>
      <c r="F131" s="133">
        <v>2408.8188800000003</v>
      </c>
      <c r="G131" s="174">
        <v>2505.1716352000003</v>
      </c>
      <c r="H131" s="140">
        <v>1313.76</v>
      </c>
      <c r="I131" s="133">
        <v>713.64400000000001</v>
      </c>
      <c r="J131" s="138">
        <v>230.69</v>
      </c>
      <c r="K131" s="133">
        <v>1202.47</v>
      </c>
      <c r="L131" s="132">
        <f t="shared" si="92"/>
        <v>3460.5640000000003</v>
      </c>
      <c r="M131" s="258">
        <f t="shared" si="62"/>
        <v>9970386.704711834</v>
      </c>
      <c r="N131" s="258">
        <f t="shared" si="94"/>
        <v>5415986.6714600632</v>
      </c>
      <c r="O131" s="258">
        <f>(E131-G131)*J131</f>
        <v>1728524.8102183829</v>
      </c>
      <c r="P131" s="258">
        <f>(E131-G131)*K131</f>
        <v>9009923.3973873984</v>
      </c>
      <c r="Q131" s="257">
        <f t="shared" si="93"/>
        <v>26124821.583777681</v>
      </c>
      <c r="R131" s="234">
        <f>'[1]2026'!S131</f>
        <v>0</v>
      </c>
      <c r="S131" s="235"/>
      <c r="T131" s="236"/>
    </row>
    <row r="132" spans="1:20" ht="30.75" customHeight="1">
      <c r="A132" s="49" t="s">
        <v>130</v>
      </c>
      <c r="B132" s="49"/>
      <c r="C132" s="49" t="s">
        <v>236</v>
      </c>
      <c r="D132" s="171"/>
      <c r="E132" s="172"/>
      <c r="F132" s="172"/>
      <c r="G132" s="173"/>
      <c r="H132" s="134">
        <f t="shared" ref="H132:I132" si="98">SUM(H133:H134)</f>
        <v>246.36700000000002</v>
      </c>
      <c r="I132" s="131">
        <f t="shared" si="98"/>
        <v>147.048</v>
      </c>
      <c r="J132" s="139">
        <f t="shared" ref="J132:K132" si="99">SUM(J133:J134)</f>
        <v>55.3</v>
      </c>
      <c r="K132" s="131">
        <f t="shared" si="99"/>
        <v>224.28</v>
      </c>
      <c r="L132" s="132">
        <f t="shared" si="92"/>
        <v>672.995</v>
      </c>
      <c r="M132" s="237">
        <f t="shared" ref="M132:N132" si="100">SUM(M133:M134)</f>
        <v>1616741.2424281258</v>
      </c>
      <c r="N132" s="237">
        <f t="shared" si="100"/>
        <v>964977.31521092937</v>
      </c>
      <c r="O132" s="237">
        <f>SUM(O133:O134)</f>
        <v>357568.47145227867</v>
      </c>
      <c r="P132" s="237">
        <f>SUM(P133:P134)</f>
        <v>1450189.0918140518</v>
      </c>
      <c r="Q132" s="257">
        <f t="shared" si="93"/>
        <v>4389476.1209053854</v>
      </c>
      <c r="R132" s="234">
        <f>'[1]2026'!S132</f>
        <v>496732.92768353526</v>
      </c>
      <c r="S132" s="235">
        <f>P132/3</f>
        <v>483396.36393801728</v>
      </c>
      <c r="T132" s="236">
        <f t="shared" si="97"/>
        <v>4402812.6846509036</v>
      </c>
    </row>
    <row r="133" spans="1:20" ht="30.75" customHeight="1">
      <c r="A133" s="16" t="s">
        <v>31</v>
      </c>
      <c r="B133" s="16" t="s">
        <v>283</v>
      </c>
      <c r="C133" s="24" t="s">
        <v>211</v>
      </c>
      <c r="D133" s="137">
        <v>8971.1476108289098</v>
      </c>
      <c r="E133" s="133">
        <v>8971.1476108289098</v>
      </c>
      <c r="F133" s="133">
        <v>2408.8188800000003</v>
      </c>
      <c r="G133" s="174">
        <v>2505.1716352000003</v>
      </c>
      <c r="H133" s="140">
        <v>75.662999999999997</v>
      </c>
      <c r="I133" s="133">
        <v>50.442</v>
      </c>
      <c r="J133" s="138">
        <v>25.22</v>
      </c>
      <c r="K133" s="133">
        <v>75.66</v>
      </c>
      <c r="L133" s="132">
        <f t="shared" si="92"/>
        <v>226.98499999999999</v>
      </c>
      <c r="M133" s="258">
        <f t="shared" si="62"/>
        <v>496525.47876070772</v>
      </c>
      <c r="N133" s="258">
        <f t="shared" si="94"/>
        <v>331016.98584047181</v>
      </c>
      <c r="O133" s="258">
        <f>(E133-G133)*J133</f>
        <v>163071.91410536109</v>
      </c>
      <c r="P133" s="258">
        <f>(E133-G133)*K133</f>
        <v>489215.74231608328</v>
      </c>
      <c r="Q133" s="257">
        <f t="shared" si="93"/>
        <v>1479830.121022624</v>
      </c>
      <c r="R133" s="234">
        <f>'[1]2026'!S133</f>
        <v>0</v>
      </c>
      <c r="S133" s="235"/>
      <c r="T133" s="236"/>
    </row>
    <row r="134" spans="1:20" ht="30.75" customHeight="1">
      <c r="A134" s="16" t="s">
        <v>31</v>
      </c>
      <c r="B134" s="16" t="s">
        <v>284</v>
      </c>
      <c r="C134" s="24" t="s">
        <v>211</v>
      </c>
      <c r="D134" s="137">
        <v>8971.1476108289098</v>
      </c>
      <c r="E134" s="133">
        <v>8971.1476108289098</v>
      </c>
      <c r="F134" s="133">
        <v>2408.8188800000003</v>
      </c>
      <c r="G134" s="174">
        <v>2505.1716352000003</v>
      </c>
      <c r="H134" s="140">
        <v>170.70400000000001</v>
      </c>
      <c r="I134" s="133">
        <v>96.605999999999995</v>
      </c>
      <c r="J134" s="138">
        <v>30.08</v>
      </c>
      <c r="K134" s="133">
        <v>148.62</v>
      </c>
      <c r="L134" s="132">
        <f t="shared" si="92"/>
        <v>446.01</v>
      </c>
      <c r="M134" s="258">
        <f t="shared" si="62"/>
        <v>1120215.7636674182</v>
      </c>
      <c r="N134" s="258">
        <f t="shared" si="94"/>
        <v>633960.32937045756</v>
      </c>
      <c r="O134" s="258">
        <f>(E134-G134)*J134</f>
        <v>194496.5573469176</v>
      </c>
      <c r="P134" s="258">
        <f>(E134-G134)*K134</f>
        <v>960973.34949796856</v>
      </c>
      <c r="Q134" s="257">
        <f t="shared" si="93"/>
        <v>2909645.9998827623</v>
      </c>
      <c r="R134" s="234">
        <f>'[1]2026'!S134</f>
        <v>0</v>
      </c>
      <c r="S134" s="235"/>
      <c r="T134" s="236"/>
    </row>
    <row r="135" spans="1:20" ht="30.75" customHeight="1">
      <c r="A135" s="49" t="s">
        <v>129</v>
      </c>
      <c r="B135" s="49"/>
      <c r="C135" s="49" t="s">
        <v>236</v>
      </c>
      <c r="D135" s="171"/>
      <c r="E135" s="172"/>
      <c r="F135" s="172"/>
      <c r="G135" s="173"/>
      <c r="H135" s="207">
        <f t="shared" ref="H135:K135" si="101">SUM(H136)</f>
        <v>430.77099999999996</v>
      </c>
      <c r="I135" s="131">
        <f t="shared" si="101"/>
        <v>167.65800000000002</v>
      </c>
      <c r="J135" s="139">
        <f t="shared" si="101"/>
        <v>33.304000000000002</v>
      </c>
      <c r="K135" s="131">
        <f t="shared" si="101"/>
        <v>339.53100000000001</v>
      </c>
      <c r="L135" s="132">
        <f t="shared" si="92"/>
        <v>971.2639999999999</v>
      </c>
      <c r="M135" s="237">
        <f t="shared" ref="M135:N135" si="102">SUM(M136)</f>
        <v>864825.08117734257</v>
      </c>
      <c r="N135" s="237">
        <f t="shared" si="102"/>
        <v>336593.78987914906</v>
      </c>
      <c r="O135" s="237">
        <f>SUM(O136)</f>
        <v>77261.526915009861</v>
      </c>
      <c r="P135" s="237">
        <f t="shared" ref="P135" si="103">SUM(P136)</f>
        <v>787673.65766815434</v>
      </c>
      <c r="Q135" s="257">
        <f t="shared" si="93"/>
        <v>2066354.0556396558</v>
      </c>
      <c r="R135" s="234">
        <f>'[1]2026'!S135</f>
        <v>227216.56799647168</v>
      </c>
      <c r="S135" s="235">
        <f>P135/3</f>
        <v>262557.88588938478</v>
      </c>
      <c r="T135" s="236">
        <f t="shared" si="97"/>
        <v>2031012.7377467426</v>
      </c>
    </row>
    <row r="136" spans="1:20" ht="30.75" customHeight="1">
      <c r="A136" s="16" t="s">
        <v>272</v>
      </c>
      <c r="B136" s="16" t="s">
        <v>285</v>
      </c>
      <c r="C136" s="24" t="s">
        <v>211</v>
      </c>
      <c r="D136" s="137">
        <v>4918.5108514651947</v>
      </c>
      <c r="E136" s="133">
        <v>5385.0538931505434</v>
      </c>
      <c r="F136" s="133">
        <v>2910.8894443200002</v>
      </c>
      <c r="G136" s="174">
        <v>3065.1665848689599</v>
      </c>
      <c r="H136" s="140">
        <v>430.77099999999996</v>
      </c>
      <c r="I136" s="133">
        <v>167.65800000000002</v>
      </c>
      <c r="J136" s="138">
        <v>33.304000000000002</v>
      </c>
      <c r="K136" s="133">
        <v>339.53100000000001</v>
      </c>
      <c r="L136" s="132">
        <f t="shared" si="92"/>
        <v>971.2639999999999</v>
      </c>
      <c r="M136" s="258">
        <f t="shared" si="62"/>
        <v>864825.08117734257</v>
      </c>
      <c r="N136" s="258">
        <f t="shared" si="94"/>
        <v>336593.78987914906</v>
      </c>
      <c r="O136" s="258">
        <f>(E136-G136)*J136</f>
        <v>77261.526915009861</v>
      </c>
      <c r="P136" s="258">
        <f>(E136-G136)*K136</f>
        <v>787673.65766815434</v>
      </c>
      <c r="Q136" s="257">
        <f t="shared" si="93"/>
        <v>2066354.0556396558</v>
      </c>
      <c r="R136" s="234">
        <f>'[1]2026'!S136</f>
        <v>0</v>
      </c>
      <c r="S136" s="235"/>
      <c r="T136" s="236"/>
    </row>
    <row r="137" spans="1:20" ht="30.75" customHeight="1">
      <c r="A137" s="49" t="s">
        <v>126</v>
      </c>
      <c r="B137" s="49"/>
      <c r="C137" s="49" t="s">
        <v>236</v>
      </c>
      <c r="D137" s="171"/>
      <c r="E137" s="172"/>
      <c r="F137" s="172"/>
      <c r="G137" s="173"/>
      <c r="H137" s="134">
        <f t="shared" ref="H137:I137" si="104">SUM(H138:H142)</f>
        <v>1144.828</v>
      </c>
      <c r="I137" s="131">
        <f t="shared" si="104"/>
        <v>562.23900000000003</v>
      </c>
      <c r="J137" s="139">
        <f t="shared" ref="J137:K137" si="105">SUM(J138:J142)</f>
        <v>190.05100000000002</v>
      </c>
      <c r="K137" s="131">
        <f t="shared" si="105"/>
        <v>1140.3209999999999</v>
      </c>
      <c r="L137" s="132">
        <f t="shared" si="92"/>
        <v>3037.4389999999999</v>
      </c>
      <c r="M137" s="237">
        <f t="shared" ref="M137:O137" si="106">SUM(M138:M142)</f>
        <v>5214048.8983864821</v>
      </c>
      <c r="N137" s="237">
        <f t="shared" si="106"/>
        <v>2538077.2789172181</v>
      </c>
      <c r="O137" s="237">
        <f t="shared" si="106"/>
        <v>854827.15614495275</v>
      </c>
      <c r="P137" s="237">
        <f>SUM(P138:P142)</f>
        <v>5129097.7998514753</v>
      </c>
      <c r="Q137" s="257">
        <f t="shared" si="93"/>
        <v>13736051.133300127</v>
      </c>
      <c r="R137" s="234">
        <f>'[1]2026'!S137</f>
        <v>1751784.2977355558</v>
      </c>
      <c r="S137" s="235">
        <f>P137/3</f>
        <v>1709699.2666171584</v>
      </c>
      <c r="T137" s="236">
        <f t="shared" si="97"/>
        <v>13778136.164418524</v>
      </c>
    </row>
    <row r="138" spans="1:20" ht="30.75" customHeight="1">
      <c r="A138" s="16" t="s">
        <v>107</v>
      </c>
      <c r="B138" s="16" t="s">
        <v>125</v>
      </c>
      <c r="C138" s="24" t="s">
        <v>211</v>
      </c>
      <c r="D138" s="137">
        <v>12670.541010624227</v>
      </c>
      <c r="E138" s="133">
        <v>12670.541010624229</v>
      </c>
      <c r="F138" s="133">
        <v>2496</v>
      </c>
      <c r="G138" s="174">
        <v>2595.84</v>
      </c>
      <c r="H138" s="133">
        <v>100.357</v>
      </c>
      <c r="I138" s="133">
        <v>45.617999999999995</v>
      </c>
      <c r="J138" s="138">
        <v>15.973000000000001</v>
      </c>
      <c r="K138" s="133">
        <v>95.85</v>
      </c>
      <c r="L138" s="132">
        <f t="shared" si="92"/>
        <v>257.798</v>
      </c>
      <c r="M138" s="258">
        <f t="shared" ref="M138:M184" si="107">(D138-F138)*H138</f>
        <v>1021086.4122032155</v>
      </c>
      <c r="N138" s="258">
        <f t="shared" si="94"/>
        <v>464142.21182265593</v>
      </c>
      <c r="O138" s="258">
        <f>(E138-G138)*J138</f>
        <v>160923.19924270082</v>
      </c>
      <c r="P138" s="258">
        <f>(E138-G138)*K138</f>
        <v>965660.09186833224</v>
      </c>
      <c r="Q138" s="257">
        <f t="shared" si="93"/>
        <v>2611811.9151369045</v>
      </c>
      <c r="R138" s="234">
        <f>'[1]2026'!S138</f>
        <v>0</v>
      </c>
      <c r="S138" s="235"/>
      <c r="T138" s="236"/>
    </row>
    <row r="139" spans="1:20" ht="30.75" customHeight="1">
      <c r="A139" s="16" t="s">
        <v>107</v>
      </c>
      <c r="B139" s="16" t="s">
        <v>128</v>
      </c>
      <c r="C139" s="24" t="s">
        <v>211</v>
      </c>
      <c r="D139" s="137">
        <v>15805.158977133156</v>
      </c>
      <c r="E139" s="133">
        <v>15805.158977133158</v>
      </c>
      <c r="F139" s="133">
        <v>2782.7669896000002</v>
      </c>
      <c r="G139" s="174">
        <v>2894.0776691840001</v>
      </c>
      <c r="H139" s="133">
        <v>40.634999999999998</v>
      </c>
      <c r="I139" s="133">
        <v>20.099</v>
      </c>
      <c r="J139" s="138">
        <v>6.7720000000000002</v>
      </c>
      <c r="K139" s="133">
        <v>40.634999999999998</v>
      </c>
      <c r="L139" s="132">
        <f t="shared" si="92"/>
        <v>108.14099999999999</v>
      </c>
      <c r="M139" s="258">
        <f t="shared" si="107"/>
        <v>529164.89841340971</v>
      </c>
      <c r="N139" s="258">
        <f t="shared" si="94"/>
        <v>261737.05655742891</v>
      </c>
      <c r="O139" s="258">
        <f>(E139-G139)*J139</f>
        <v>87433.842617431699</v>
      </c>
      <c r="P139" s="258">
        <f>(E139-G139)*K139</f>
        <v>524641.78894851403</v>
      </c>
      <c r="Q139" s="257">
        <f t="shared" si="93"/>
        <v>1402977.5865367842</v>
      </c>
      <c r="R139" s="234">
        <f>'[1]2026'!S139</f>
        <v>0</v>
      </c>
      <c r="S139" s="235"/>
      <c r="T139" s="236"/>
    </row>
    <row r="140" spans="1:20" ht="30.75" customHeight="1">
      <c r="A140" s="16" t="s">
        <v>107</v>
      </c>
      <c r="B140" s="16" t="s">
        <v>8</v>
      </c>
      <c r="C140" s="24" t="s">
        <v>211</v>
      </c>
      <c r="D140" s="137">
        <v>14130.13721881795</v>
      </c>
      <c r="E140" s="133">
        <v>14130.13721881795</v>
      </c>
      <c r="F140" s="133">
        <v>2916.3031040000001</v>
      </c>
      <c r="G140" s="174">
        <v>3032.9552281600004</v>
      </c>
      <c r="H140" s="133">
        <v>98.175000000000011</v>
      </c>
      <c r="I140" s="133">
        <v>48.558999999999997</v>
      </c>
      <c r="J140" s="138">
        <v>16.363</v>
      </c>
      <c r="K140" s="133">
        <v>98.174999999999997</v>
      </c>
      <c r="L140" s="132">
        <f t="shared" si="92"/>
        <v>261.27199999999999</v>
      </c>
      <c r="M140" s="258">
        <f t="shared" si="107"/>
        <v>1100918.1642222523</v>
      </c>
      <c r="N140" s="258">
        <f t="shared" si="94"/>
        <v>544532.57078144478</v>
      </c>
      <c r="O140" s="258">
        <f>(E140-G140)*J140</f>
        <v>181583.18891313602</v>
      </c>
      <c r="P140" s="258">
        <f>(E140-G140)*K140</f>
        <v>1089465.8419328441</v>
      </c>
      <c r="Q140" s="257">
        <f t="shared" si="93"/>
        <v>2916499.7658496774</v>
      </c>
      <c r="R140" s="234">
        <f>'[1]2026'!S140</f>
        <v>0</v>
      </c>
      <c r="S140" s="235"/>
      <c r="T140" s="236"/>
    </row>
    <row r="141" spans="1:20" ht="30.75" customHeight="1">
      <c r="A141" s="16" t="s">
        <v>107</v>
      </c>
      <c r="B141" s="16" t="s">
        <v>127</v>
      </c>
      <c r="C141" s="24" t="s">
        <v>211</v>
      </c>
      <c r="D141" s="137">
        <v>5735.701562262152</v>
      </c>
      <c r="E141" s="133">
        <v>5735.701562262152</v>
      </c>
      <c r="F141" s="133">
        <v>2782.7669896000002</v>
      </c>
      <c r="G141" s="174">
        <v>2894.0776691840001</v>
      </c>
      <c r="H141" s="133">
        <v>595.11899999999991</v>
      </c>
      <c r="I141" s="133">
        <v>294.36099999999999</v>
      </c>
      <c r="J141" s="138">
        <v>99.186000000000007</v>
      </c>
      <c r="K141" s="133">
        <v>595.11900000000003</v>
      </c>
      <c r="L141" s="132">
        <f t="shared" si="92"/>
        <v>1583.7849999999999</v>
      </c>
      <c r="M141" s="258">
        <f t="shared" si="107"/>
        <v>1757347.4699481269</v>
      </c>
      <c r="N141" s="258">
        <f t="shared" si="94"/>
        <v>869228.77374340361</v>
      </c>
      <c r="O141" s="258">
        <f>(E141-G141)*J141</f>
        <v>281849.30745884962</v>
      </c>
      <c r="P141" s="258">
        <f>(E141-G141)*K141</f>
        <v>1691104.3696247768</v>
      </c>
      <c r="Q141" s="257">
        <f t="shared" si="93"/>
        <v>4599529.9207751565</v>
      </c>
      <c r="R141" s="234">
        <f>'[1]2026'!S141</f>
        <v>0</v>
      </c>
      <c r="S141" s="235"/>
      <c r="T141" s="236"/>
    </row>
    <row r="142" spans="1:20" ht="30.75" customHeight="1">
      <c r="A142" s="16" t="s">
        <v>107</v>
      </c>
      <c r="B142" s="16" t="s">
        <v>135</v>
      </c>
      <c r="C142" s="24" t="s">
        <v>211</v>
      </c>
      <c r="D142" s="137">
        <v>5510.2580395625882</v>
      </c>
      <c r="E142" s="133">
        <v>5796.5933430591367</v>
      </c>
      <c r="F142" s="133">
        <v>2916.3031040000001</v>
      </c>
      <c r="G142" s="174">
        <v>3032.9552281600004</v>
      </c>
      <c r="H142" s="133">
        <v>310.54199999999997</v>
      </c>
      <c r="I142" s="133">
        <v>153.602</v>
      </c>
      <c r="J142" s="138">
        <v>51.756999999999998</v>
      </c>
      <c r="K142" s="133">
        <v>310.54199999999997</v>
      </c>
      <c r="L142" s="132">
        <f t="shared" si="92"/>
        <v>826.44299999999998</v>
      </c>
      <c r="M142" s="258">
        <f t="shared" si="107"/>
        <v>805531.95359947719</v>
      </c>
      <c r="N142" s="258">
        <f t="shared" si="94"/>
        <v>398436.6660122847</v>
      </c>
      <c r="O142" s="258">
        <f>(E142-G142)*J142</f>
        <v>143037.6179128346</v>
      </c>
      <c r="P142" s="258">
        <f>(E142-G142)*K142</f>
        <v>858225.70747700753</v>
      </c>
      <c r="Q142" s="257">
        <f t="shared" si="93"/>
        <v>2205231.945001604</v>
      </c>
      <c r="R142" s="234">
        <f>'[1]2026'!S142</f>
        <v>0</v>
      </c>
      <c r="S142" s="235"/>
      <c r="T142" s="236"/>
    </row>
    <row r="143" spans="1:20" ht="30.75" customHeight="1">
      <c r="A143" s="49" t="s">
        <v>124</v>
      </c>
      <c r="B143" s="49"/>
      <c r="C143" s="49" t="s">
        <v>236</v>
      </c>
      <c r="D143" s="171"/>
      <c r="E143" s="172"/>
      <c r="F143" s="172"/>
      <c r="G143" s="173"/>
      <c r="H143" s="131">
        <f t="shared" ref="H143:K143" si="108">SUM(H144)</f>
        <v>3227.8180000000002</v>
      </c>
      <c r="I143" s="131">
        <f t="shared" si="108"/>
        <v>1936.317</v>
      </c>
      <c r="J143" s="139">
        <f t="shared" si="108"/>
        <v>596.6</v>
      </c>
      <c r="K143" s="131">
        <f t="shared" si="108"/>
        <v>2812.5</v>
      </c>
      <c r="L143" s="132">
        <f t="shared" si="92"/>
        <v>8573.2350000000006</v>
      </c>
      <c r="M143" s="237">
        <f t="shared" ref="M143:N143" si="109">SUM(M144)</f>
        <v>23752047.067392882</v>
      </c>
      <c r="N143" s="237">
        <f t="shared" si="109"/>
        <v>14248477.615960063</v>
      </c>
      <c r="O143" s="237">
        <f>SUM(O144)</f>
        <v>4332624.4593071509</v>
      </c>
      <c r="P143" s="237">
        <f>SUM(P144)</f>
        <v>20424918.357025411</v>
      </c>
      <c r="Q143" s="257">
        <f t="shared" si="93"/>
        <v>62758067.499685511</v>
      </c>
      <c r="R143" s="234">
        <f>'[1]2026'!S143</f>
        <v>7034251.5704520792</v>
      </c>
      <c r="S143" s="235">
        <f>P143/3</f>
        <v>6808306.1190084703</v>
      </c>
      <c r="T143" s="236">
        <f t="shared" si="97"/>
        <v>62984012.951129124</v>
      </c>
    </row>
    <row r="144" spans="1:20" ht="30.75" customHeight="1">
      <c r="A144" s="16" t="s">
        <v>31</v>
      </c>
      <c r="B144" s="16" t="s">
        <v>259</v>
      </c>
      <c r="C144" s="24" t="s">
        <v>211</v>
      </c>
      <c r="D144" s="137">
        <v>9767.3648288090353</v>
      </c>
      <c r="E144" s="133">
        <v>9767.3648288090353</v>
      </c>
      <c r="F144" s="133">
        <v>2408.8188800000003</v>
      </c>
      <c r="G144" s="174">
        <v>2505.1716352000003</v>
      </c>
      <c r="H144" s="137">
        <v>3227.8180000000002</v>
      </c>
      <c r="I144" s="138">
        <v>1936.317</v>
      </c>
      <c r="J144" s="138">
        <v>596.6</v>
      </c>
      <c r="K144" s="133">
        <v>2812.5</v>
      </c>
      <c r="L144" s="132">
        <f t="shared" si="92"/>
        <v>8573.2350000000006</v>
      </c>
      <c r="M144" s="258">
        <f t="shared" si="107"/>
        <v>23752047.067392882</v>
      </c>
      <c r="N144" s="258">
        <f t="shared" si="94"/>
        <v>14248477.615960063</v>
      </c>
      <c r="O144" s="258">
        <f>(E144-G144)*J144</f>
        <v>4332624.4593071509</v>
      </c>
      <c r="P144" s="258">
        <f>(E144-G144)*K144</f>
        <v>20424918.357025411</v>
      </c>
      <c r="Q144" s="257">
        <f t="shared" si="93"/>
        <v>62758067.499685511</v>
      </c>
      <c r="R144" s="234">
        <f>'[1]2026'!S144</f>
        <v>0</v>
      </c>
      <c r="S144" s="235"/>
      <c r="T144" s="236"/>
    </row>
    <row r="145" spans="1:20" ht="30.75" customHeight="1">
      <c r="A145" s="49" t="s">
        <v>123</v>
      </c>
      <c r="B145" s="49"/>
      <c r="C145" s="49" t="s">
        <v>236</v>
      </c>
      <c r="D145" s="171"/>
      <c r="E145" s="172"/>
      <c r="F145" s="172"/>
      <c r="G145" s="173"/>
      <c r="H145" s="135">
        <f>SUM(H146:H147)</f>
        <v>243.804</v>
      </c>
      <c r="I145" s="139">
        <f t="shared" ref="I145:K145" si="110">SUM(I146:I147)</f>
        <v>120.63800000000001</v>
      </c>
      <c r="J145" s="139">
        <f t="shared" si="110"/>
        <v>16</v>
      </c>
      <c r="K145" s="131">
        <f t="shared" si="110"/>
        <v>194</v>
      </c>
      <c r="L145" s="132">
        <f t="shared" si="92"/>
        <v>574.44200000000001</v>
      </c>
      <c r="M145" s="237">
        <f t="shared" ref="M145:P145" si="111">SUM(M146:M148)</f>
        <v>572565.97782922606</v>
      </c>
      <c r="N145" s="237">
        <f t="shared" si="111"/>
        <v>283314.52491904225</v>
      </c>
      <c r="O145" s="237">
        <f t="shared" si="111"/>
        <v>39838.391315840061</v>
      </c>
      <c r="P145" s="237">
        <f t="shared" si="111"/>
        <v>483040.49470456073</v>
      </c>
      <c r="Q145" s="257">
        <f t="shared" si="93"/>
        <v>1378759.3887686692</v>
      </c>
      <c r="R145" s="234">
        <f>'[1]2026'!S145</f>
        <v>151867.62002656487</v>
      </c>
      <c r="S145" s="235">
        <f>P145/3</f>
        <v>161013.49823485359</v>
      </c>
      <c r="T145" s="236">
        <f t="shared" si="97"/>
        <v>1369613.5105603805</v>
      </c>
    </row>
    <row r="146" spans="1:20" ht="30.75" customHeight="1">
      <c r="A146" s="16" t="s">
        <v>55</v>
      </c>
      <c r="B146" s="16" t="s">
        <v>54</v>
      </c>
      <c r="C146" s="24" t="s">
        <v>211</v>
      </c>
      <c r="D146" s="137">
        <v>4511.6683509262612</v>
      </c>
      <c r="E146" s="133">
        <v>4739.6274572400043</v>
      </c>
      <c r="F146" s="133">
        <v>2163.2000000000003</v>
      </c>
      <c r="G146" s="174">
        <v>2249.7280000000005</v>
      </c>
      <c r="H146" s="133">
        <v>225.529</v>
      </c>
      <c r="I146" s="133">
        <v>107.37</v>
      </c>
      <c r="J146" s="138">
        <v>12</v>
      </c>
      <c r="K146" s="133">
        <v>174</v>
      </c>
      <c r="L146" s="132">
        <f t="shared" si="92"/>
        <v>518.899</v>
      </c>
      <c r="M146" s="258">
        <f t="shared" si="107"/>
        <v>529647.71871604864</v>
      </c>
      <c r="N146" s="258">
        <f t="shared" si="94"/>
        <v>252155.04683895264</v>
      </c>
      <c r="O146" s="258">
        <f>(E146-G146)*J146</f>
        <v>29878.793486880044</v>
      </c>
      <c r="P146" s="258">
        <f>(E146-G146)*K146</f>
        <v>433242.50555976067</v>
      </c>
      <c r="Q146" s="257">
        <f t="shared" si="93"/>
        <v>1244924.0646016421</v>
      </c>
      <c r="R146" s="234">
        <f>'[1]2026'!S146</f>
        <v>0</v>
      </c>
      <c r="S146" s="235"/>
      <c r="T146" s="236"/>
    </row>
    <row r="147" spans="1:20" ht="30.75" customHeight="1">
      <c r="A147" s="16" t="s">
        <v>55</v>
      </c>
      <c r="B147" s="16" t="s">
        <v>54</v>
      </c>
      <c r="C147" s="24" t="s">
        <v>212</v>
      </c>
      <c r="D147" s="137">
        <v>4511.6683509262612</v>
      </c>
      <c r="E147" s="133">
        <v>4739.6274572400043</v>
      </c>
      <c r="F147" s="133">
        <v>2163.2000000000003</v>
      </c>
      <c r="G147" s="174">
        <v>2249.7280000000005</v>
      </c>
      <c r="H147" s="133">
        <v>18.274999999999999</v>
      </c>
      <c r="I147" s="133">
        <v>13.268000000000001</v>
      </c>
      <c r="J147" s="138">
        <v>4</v>
      </c>
      <c r="K147" s="133">
        <v>20</v>
      </c>
      <c r="L147" s="132">
        <f t="shared" si="92"/>
        <v>55.542999999999999</v>
      </c>
      <c r="M147" s="258">
        <f t="shared" si="107"/>
        <v>42918.259113177417</v>
      </c>
      <c r="N147" s="258">
        <f t="shared" si="94"/>
        <v>31159.47808008963</v>
      </c>
      <c r="O147" s="258">
        <f>(E147-G147)*J147</f>
        <v>9959.5978289600152</v>
      </c>
      <c r="P147" s="258">
        <f>(E147-G147)*K147</f>
        <v>49797.989144800078</v>
      </c>
      <c r="Q147" s="257">
        <f t="shared" si="93"/>
        <v>133835.32416702714</v>
      </c>
      <c r="R147" s="234">
        <f>'[1]2026'!S147</f>
        <v>0</v>
      </c>
      <c r="S147" s="235"/>
      <c r="T147" s="236"/>
    </row>
    <row r="148" spans="1:20" ht="30.75" customHeight="1">
      <c r="A148" s="16" t="s">
        <v>55</v>
      </c>
      <c r="B148" s="16" t="s">
        <v>54</v>
      </c>
      <c r="C148" s="24" t="s">
        <v>13</v>
      </c>
      <c r="D148" s="137">
        <v>70.826028000000008</v>
      </c>
      <c r="E148" s="133">
        <v>73.659069120000012</v>
      </c>
      <c r="F148" s="133">
        <v>70.826028000000008</v>
      </c>
      <c r="G148" s="174">
        <v>73.659069120000012</v>
      </c>
      <c r="H148" s="133">
        <v>279.12</v>
      </c>
      <c r="I148" s="133">
        <v>211</v>
      </c>
      <c r="J148" s="231">
        <v>52.6</v>
      </c>
      <c r="K148" s="232">
        <v>310</v>
      </c>
      <c r="L148" s="132">
        <f t="shared" si="92"/>
        <v>852.72</v>
      </c>
      <c r="M148" s="258">
        <f t="shared" si="107"/>
        <v>0</v>
      </c>
      <c r="N148" s="258">
        <f t="shared" si="94"/>
        <v>0</v>
      </c>
      <c r="O148" s="258">
        <f>(E148-G148)*J148</f>
        <v>0</v>
      </c>
      <c r="P148" s="258">
        <f>(E148-G148)*K148</f>
        <v>0</v>
      </c>
      <c r="Q148" s="257">
        <f t="shared" si="93"/>
        <v>0</v>
      </c>
      <c r="R148" s="234">
        <f>'[1]2026'!S148</f>
        <v>0</v>
      </c>
      <c r="S148" s="235"/>
      <c r="T148" s="236"/>
    </row>
    <row r="149" spans="1:20" ht="30.75" customHeight="1">
      <c r="A149" s="49" t="s">
        <v>122</v>
      </c>
      <c r="B149" s="49"/>
      <c r="C149" s="49" t="s">
        <v>236</v>
      </c>
      <c r="D149" s="171"/>
      <c r="E149" s="172"/>
      <c r="F149" s="172"/>
      <c r="G149" s="173"/>
      <c r="H149" s="131">
        <f t="shared" ref="H149:K149" si="112">SUM(H150)</f>
        <v>5692.3739999999998</v>
      </c>
      <c r="I149" s="131">
        <f t="shared" si="112"/>
        <v>2515.982</v>
      </c>
      <c r="J149" s="139">
        <f t="shared" si="112"/>
        <v>1022.7910000000001</v>
      </c>
      <c r="K149" s="131">
        <f t="shared" si="112"/>
        <v>4348.6620000000003</v>
      </c>
      <c r="L149" s="132">
        <f t="shared" si="92"/>
        <v>13579.808999999999</v>
      </c>
      <c r="M149" s="237">
        <f t="shared" ref="M149:P149" si="113">SUM(M150)</f>
        <v>38841918.723575681</v>
      </c>
      <c r="N149" s="237">
        <f t="shared" si="113"/>
        <v>17167805.269643102</v>
      </c>
      <c r="O149" s="237">
        <f t="shared" si="113"/>
        <v>7735922.0073463619</v>
      </c>
      <c r="P149" s="237">
        <f t="shared" si="113"/>
        <v>32891284.796513509</v>
      </c>
      <c r="Q149" s="257">
        <f t="shared" si="93"/>
        <v>96636930.797078654</v>
      </c>
      <c r="R149" s="234">
        <f>'[1]2026'!S149</f>
        <v>9891032.9246521797</v>
      </c>
      <c r="S149" s="235">
        <f>P149/3</f>
        <v>10963761.598837836</v>
      </c>
      <c r="T149" s="236">
        <f t="shared" si="97"/>
        <v>95564202.122892991</v>
      </c>
    </row>
    <row r="150" spans="1:20" ht="30.75" customHeight="1">
      <c r="A150" s="16" t="s">
        <v>121</v>
      </c>
      <c r="B150" s="16" t="s">
        <v>120</v>
      </c>
      <c r="C150" s="24" t="s">
        <v>211</v>
      </c>
      <c r="D150" s="137">
        <v>8753.997321740093</v>
      </c>
      <c r="E150" s="133">
        <v>9596.3541407107041</v>
      </c>
      <c r="F150" s="133">
        <v>1930.4964899999998</v>
      </c>
      <c r="G150" s="174">
        <v>2032.8128039699995</v>
      </c>
      <c r="H150" s="133">
        <v>5692.3739999999998</v>
      </c>
      <c r="I150" s="133">
        <v>2515.982</v>
      </c>
      <c r="J150" s="138">
        <v>1022.7910000000001</v>
      </c>
      <c r="K150" s="133">
        <v>4348.6620000000003</v>
      </c>
      <c r="L150" s="132">
        <f t="shared" si="92"/>
        <v>13579.808999999999</v>
      </c>
      <c r="M150" s="258">
        <f t="shared" si="107"/>
        <v>38841918.723575681</v>
      </c>
      <c r="N150" s="258">
        <f t="shared" si="94"/>
        <v>17167805.269643102</v>
      </c>
      <c r="O150" s="258">
        <f>(E150-G150)*J150</f>
        <v>7735922.0073463619</v>
      </c>
      <c r="P150" s="258">
        <f>(E150-G150)*K150</f>
        <v>32891284.796513509</v>
      </c>
      <c r="Q150" s="257">
        <f t="shared" si="93"/>
        <v>96636930.797078654</v>
      </c>
      <c r="R150" s="234">
        <f>'[1]2026'!S150</f>
        <v>0</v>
      </c>
      <c r="S150" s="235"/>
      <c r="T150" s="236"/>
    </row>
    <row r="151" spans="1:20" ht="30.75" customHeight="1">
      <c r="A151" s="49" t="s">
        <v>119</v>
      </c>
      <c r="B151" s="49"/>
      <c r="C151" s="49" t="s">
        <v>236</v>
      </c>
      <c r="D151" s="171"/>
      <c r="E151" s="172"/>
      <c r="F151" s="172"/>
      <c r="G151" s="173"/>
      <c r="H151" s="131">
        <f t="shared" ref="H151:K151" si="114">SUM(H152)</f>
        <v>3887.1790000000001</v>
      </c>
      <c r="I151" s="131">
        <f t="shared" si="114"/>
        <v>1965.1770000000001</v>
      </c>
      <c r="J151" s="139">
        <f t="shared" si="114"/>
        <v>313.68</v>
      </c>
      <c r="K151" s="131">
        <f t="shared" si="114"/>
        <v>3463.17</v>
      </c>
      <c r="L151" s="132">
        <f t="shared" si="92"/>
        <v>9629.2060000000001</v>
      </c>
      <c r="M151" s="237">
        <f t="shared" ref="M151:N151" si="115">SUM(M152)</f>
        <v>22026056.72626096</v>
      </c>
      <c r="N151" s="237">
        <f t="shared" si="115"/>
        <v>11135350.360542526</v>
      </c>
      <c r="O151" s="237">
        <f>SUM(O152)</f>
        <v>1868732.5768973713</v>
      </c>
      <c r="P151" s="237">
        <f>SUM(P152)</f>
        <v>20631658.372652605</v>
      </c>
      <c r="Q151" s="257">
        <f t="shared" si="93"/>
        <v>55661798.036353461</v>
      </c>
      <c r="R151" s="234">
        <f>'[1]2026'!S151</f>
        <v>6541159.9579613879</v>
      </c>
      <c r="S151" s="235">
        <f>P151/3</f>
        <v>6877219.4575508684</v>
      </c>
      <c r="T151" s="236">
        <f t="shared" si="97"/>
        <v>55325738.536763981</v>
      </c>
    </row>
    <row r="152" spans="1:20" ht="30.75" customHeight="1">
      <c r="A152" s="16" t="s">
        <v>118</v>
      </c>
      <c r="B152" s="16" t="s">
        <v>117</v>
      </c>
      <c r="C152" s="24" t="s">
        <v>211</v>
      </c>
      <c r="D152" s="137">
        <v>8608.5745145417823</v>
      </c>
      <c r="E152" s="133">
        <v>9055.627586303619</v>
      </c>
      <c r="F152" s="133">
        <v>2942.2399500000001</v>
      </c>
      <c r="G152" s="174">
        <v>3098.1786673500001</v>
      </c>
      <c r="H152" s="133">
        <v>3887.1790000000001</v>
      </c>
      <c r="I152" s="133">
        <v>1965.1770000000001</v>
      </c>
      <c r="J152" s="138">
        <v>313.68</v>
      </c>
      <c r="K152" s="133">
        <v>3463.17</v>
      </c>
      <c r="L152" s="132">
        <f t="shared" si="92"/>
        <v>9629.2060000000001</v>
      </c>
      <c r="M152" s="258">
        <f t="shared" si="107"/>
        <v>22026056.72626096</v>
      </c>
      <c r="N152" s="258">
        <f t="shared" si="94"/>
        <v>11135350.360542526</v>
      </c>
      <c r="O152" s="258">
        <f>(E152-G152)*J152</f>
        <v>1868732.5768973713</v>
      </c>
      <c r="P152" s="258">
        <f>(E152-G152)*K152</f>
        <v>20631658.372652605</v>
      </c>
      <c r="Q152" s="257">
        <f t="shared" si="93"/>
        <v>55661798.036353461</v>
      </c>
      <c r="R152" s="234">
        <f>'[1]2026'!S152</f>
        <v>0</v>
      </c>
      <c r="S152" s="235"/>
      <c r="T152" s="236"/>
    </row>
    <row r="153" spans="1:20" ht="30.75" customHeight="1">
      <c r="A153" s="49" t="s">
        <v>116</v>
      </c>
      <c r="B153" s="49"/>
      <c r="C153" s="49" t="s">
        <v>236</v>
      </c>
      <c r="D153" s="171"/>
      <c r="E153" s="172"/>
      <c r="F153" s="172"/>
      <c r="G153" s="173"/>
      <c r="H153" s="135">
        <f>SUM(H154:H166)</f>
        <v>22708.603999999999</v>
      </c>
      <c r="I153" s="139">
        <f>SUM(I154:I166)</f>
        <v>9231.4249999999993</v>
      </c>
      <c r="J153" s="139">
        <f>SUM(J154:J166)</f>
        <v>4524.5099999999993</v>
      </c>
      <c r="K153" s="131">
        <f>SUM(K154:K166)</f>
        <v>18183.066999999995</v>
      </c>
      <c r="L153" s="132">
        <f t="shared" si="92"/>
        <v>54647.605999999992</v>
      </c>
      <c r="M153" s="237">
        <f>SUM(M154:M166)</f>
        <v>137236062.0641543</v>
      </c>
      <c r="N153" s="237">
        <f>SUM(N154:N166)</f>
        <v>63858585.252198309</v>
      </c>
      <c r="O153" s="237">
        <f>SUM(O154:O166)</f>
        <v>24601994.784333829</v>
      </c>
      <c r="P153" s="237">
        <f>SUM(P154:P166)</f>
        <v>111378414.53578019</v>
      </c>
      <c r="Q153" s="257">
        <f t="shared" si="93"/>
        <v>337075056.63646662</v>
      </c>
      <c r="R153" s="234">
        <f>'[1]2026'!S153</f>
        <v>36414978.989489377</v>
      </c>
      <c r="S153" s="235">
        <f>P153/3</f>
        <v>37126138.178593397</v>
      </c>
      <c r="T153" s="236">
        <f t="shared" si="97"/>
        <v>336363897.4473626</v>
      </c>
    </row>
    <row r="154" spans="1:20" ht="30.75" customHeight="1">
      <c r="A154" s="16" t="s">
        <v>243</v>
      </c>
      <c r="B154" s="16" t="s">
        <v>244</v>
      </c>
      <c r="C154" s="24" t="s">
        <v>211</v>
      </c>
      <c r="D154" s="137">
        <v>14511.723372110926</v>
      </c>
      <c r="E154" s="133">
        <v>14511.723372110928</v>
      </c>
      <c r="F154" s="133">
        <v>2515.2125024000002</v>
      </c>
      <c r="G154" s="174">
        <v>2615.8210024960003</v>
      </c>
      <c r="H154" s="133">
        <v>5506.16</v>
      </c>
      <c r="I154" s="133">
        <v>2957.5720000000001</v>
      </c>
      <c r="J154" s="138">
        <v>706.19100000000003</v>
      </c>
      <c r="K154" s="133">
        <v>4391.1319999999996</v>
      </c>
      <c r="L154" s="132">
        <f t="shared" si="92"/>
        <v>13561.055</v>
      </c>
      <c r="M154" s="258">
        <f t="shared" si="107"/>
        <v>66054708.290367514</v>
      </c>
      <c r="N154" s="258">
        <f t="shared" si="94"/>
        <v>35480544.645952687</v>
      </c>
      <c r="O154" s="258">
        <f t="shared" si="94"/>
        <v>8400779.1903007347</v>
      </c>
      <c r="P154" s="258">
        <f t="shared" ref="P154:P166" si="116">(E154-G154)*K154</f>
        <v>52236477.564091928</v>
      </c>
      <c r="Q154" s="257">
        <f t="shared" si="93"/>
        <v>162172509.69071287</v>
      </c>
      <c r="R154" s="234">
        <f>'[1]2026'!S154</f>
        <v>0</v>
      </c>
      <c r="S154" s="235"/>
      <c r="T154" s="236"/>
    </row>
    <row r="155" spans="1:20" ht="30.75" customHeight="1">
      <c r="A155" s="16" t="s">
        <v>243</v>
      </c>
      <c r="B155" s="16" t="s">
        <v>245</v>
      </c>
      <c r="C155" s="24" t="s">
        <v>211</v>
      </c>
      <c r="D155" s="137">
        <v>25327.305103157028</v>
      </c>
      <c r="E155" s="133">
        <v>25327.305103157028</v>
      </c>
      <c r="F155" s="133">
        <v>2515.2125024000002</v>
      </c>
      <c r="G155" s="174">
        <v>2615.8210024960003</v>
      </c>
      <c r="H155" s="133">
        <v>220.75900000000001</v>
      </c>
      <c r="I155" s="133">
        <v>144.10300000000001</v>
      </c>
      <c r="J155" s="138">
        <v>72.42</v>
      </c>
      <c r="K155" s="133">
        <v>214.78399999999999</v>
      </c>
      <c r="L155" s="132">
        <f t="shared" si="92"/>
        <v>652.06600000000003</v>
      </c>
      <c r="M155" s="258">
        <f t="shared" si="107"/>
        <v>5035974.7504505208</v>
      </c>
      <c r="N155" s="258">
        <f t="shared" si="94"/>
        <v>3287290.9800468902</v>
      </c>
      <c r="O155" s="258">
        <f t="shared" si="94"/>
        <v>1644765.6785698717</v>
      </c>
      <c r="P155" s="258">
        <f t="shared" si="116"/>
        <v>4878063.4010763783</v>
      </c>
      <c r="Q155" s="257">
        <f t="shared" si="93"/>
        <v>14846094.810143661</v>
      </c>
      <c r="R155" s="234">
        <f>'[1]2026'!S155</f>
        <v>0</v>
      </c>
      <c r="S155" s="235"/>
      <c r="T155" s="236"/>
    </row>
    <row r="156" spans="1:20" ht="30.75" customHeight="1">
      <c r="A156" s="16" t="s">
        <v>246</v>
      </c>
      <c r="B156" s="16" t="s">
        <v>247</v>
      </c>
      <c r="C156" s="24" t="s">
        <v>211</v>
      </c>
      <c r="D156" s="137">
        <v>9859.5779482841463</v>
      </c>
      <c r="E156" s="133">
        <v>10403.363936622085</v>
      </c>
      <c r="F156" s="133">
        <v>2429.2221200000004</v>
      </c>
      <c r="G156" s="174">
        <v>2526.3910048000002</v>
      </c>
      <c r="H156" s="133">
        <v>4061.2860000000001</v>
      </c>
      <c r="I156" s="133">
        <v>1352.0630000000001</v>
      </c>
      <c r="J156" s="138">
        <v>419.399</v>
      </c>
      <c r="K156" s="133">
        <v>2622.0329999999999</v>
      </c>
      <c r="L156" s="132">
        <f t="shared" si="92"/>
        <v>8454.7810000000009</v>
      </c>
      <c r="M156" s="258">
        <f t="shared" si="107"/>
        <v>30176800.100428805</v>
      </c>
      <c r="N156" s="258">
        <f t="shared" si="94"/>
        <v>10046309.192257348</v>
      </c>
      <c r="O156" s="258">
        <f t="shared" si="94"/>
        <v>3303594.5706332508</v>
      </c>
      <c r="P156" s="258">
        <f t="shared" si="116"/>
        <v>20653682.967344258</v>
      </c>
      <c r="Q156" s="257">
        <f t="shared" si="93"/>
        <v>64180386.830663651</v>
      </c>
      <c r="R156" s="234">
        <f>'[1]2026'!S156</f>
        <v>0</v>
      </c>
      <c r="S156" s="235"/>
      <c r="T156" s="236"/>
    </row>
    <row r="157" spans="1:20" ht="30.75" customHeight="1">
      <c r="A157" s="16" t="s">
        <v>246</v>
      </c>
      <c r="B157" s="16" t="s">
        <v>248</v>
      </c>
      <c r="C157" s="24" t="s">
        <v>211</v>
      </c>
      <c r="D157" s="137">
        <v>9859.5779482841463</v>
      </c>
      <c r="E157" s="133">
        <v>10403.363936622087</v>
      </c>
      <c r="F157" s="133">
        <v>2720.4320000000002</v>
      </c>
      <c r="G157" s="174">
        <v>2829.2492800000005</v>
      </c>
      <c r="H157" s="133">
        <v>941.92100000000005</v>
      </c>
      <c r="I157" s="133">
        <v>457.322</v>
      </c>
      <c r="J157" s="138">
        <v>74.337000000000003</v>
      </c>
      <c r="K157" s="133">
        <v>482.65499999999997</v>
      </c>
      <c r="L157" s="132">
        <f t="shared" si="92"/>
        <v>1956.2349999999999</v>
      </c>
      <c r="M157" s="258">
        <f t="shared" si="107"/>
        <v>6724511.4907537512</v>
      </c>
      <c r="N157" s="258">
        <f t="shared" si="94"/>
        <v>3264888.5033612018</v>
      </c>
      <c r="O157" s="258">
        <f t="shared" si="94"/>
        <v>563036.96122931608</v>
      </c>
      <c r="P157" s="258">
        <f t="shared" si="116"/>
        <v>3655684.3095919332</v>
      </c>
      <c r="Q157" s="257">
        <f t="shared" si="93"/>
        <v>14208121.264936205</v>
      </c>
      <c r="R157" s="234">
        <f>'[1]2026'!S157</f>
        <v>0</v>
      </c>
      <c r="S157" s="235"/>
      <c r="T157" s="236"/>
    </row>
    <row r="158" spans="1:20" ht="30.75" customHeight="1">
      <c r="A158" s="16" t="s">
        <v>246</v>
      </c>
      <c r="B158" s="16" t="s">
        <v>249</v>
      </c>
      <c r="C158" s="24" t="s">
        <v>211</v>
      </c>
      <c r="D158" s="137">
        <v>9859.5779482841499</v>
      </c>
      <c r="E158" s="133">
        <v>10403.363936622078</v>
      </c>
      <c r="F158" s="133">
        <v>2429.2221200000004</v>
      </c>
      <c r="G158" s="174">
        <v>2526.3910048000002</v>
      </c>
      <c r="H158" s="133">
        <v>372.47299999999996</v>
      </c>
      <c r="I158" s="133">
        <v>123.143</v>
      </c>
      <c r="J158" s="138">
        <v>136.62299999999999</v>
      </c>
      <c r="K158" s="133">
        <v>369.47399999999999</v>
      </c>
      <c r="L158" s="132">
        <f t="shared" si="92"/>
        <v>1001.713</v>
      </c>
      <c r="M158" s="258">
        <f t="shared" si="107"/>
        <v>2767606.9264284819</v>
      </c>
      <c r="N158" s="258">
        <f t="shared" si="94"/>
        <v>914996.30776239501</v>
      </c>
      <c r="O158" s="258">
        <f t="shared" si="94"/>
        <v>1076175.6728643277</v>
      </c>
      <c r="P158" s="258">
        <f t="shared" si="116"/>
        <v>2910336.6970120305</v>
      </c>
      <c r="Q158" s="257">
        <f t="shared" si="93"/>
        <v>7669115.6040672353</v>
      </c>
      <c r="R158" s="234">
        <f>'[1]2026'!S158</f>
        <v>0</v>
      </c>
      <c r="S158" s="235"/>
      <c r="T158" s="236"/>
    </row>
    <row r="159" spans="1:20" ht="64.5" customHeight="1">
      <c r="A159" s="16" t="s">
        <v>246</v>
      </c>
      <c r="B159" s="16" t="s">
        <v>250</v>
      </c>
      <c r="C159" s="24" t="s">
        <v>211</v>
      </c>
      <c r="D159" s="137">
        <v>5359.653277446143</v>
      </c>
      <c r="E159" s="133">
        <v>5641.8919138119245</v>
      </c>
      <c r="F159" s="133">
        <v>2429.2221200000004</v>
      </c>
      <c r="G159" s="174">
        <v>2526.3910048000002</v>
      </c>
      <c r="H159" s="133">
        <v>4753.3389999999999</v>
      </c>
      <c r="I159" s="133">
        <v>1588.05</v>
      </c>
      <c r="J159" s="138">
        <v>1583.866</v>
      </c>
      <c r="K159" s="133">
        <v>4684.2299999999996</v>
      </c>
      <c r="L159" s="132">
        <f t="shared" si="92"/>
        <v>12609.485000000001</v>
      </c>
      <c r="M159" s="258">
        <f t="shared" si="107"/>
        <v>13929332.707503891</v>
      </c>
      <c r="N159" s="258">
        <f t="shared" si="94"/>
        <v>4653671.1995823467</v>
      </c>
      <c r="O159" s="258">
        <f t="shared" si="94"/>
        <v>4934535.9627530808</v>
      </c>
      <c r="P159" s="258">
        <f t="shared" si="116"/>
        <v>14593722.823020924</v>
      </c>
      <c r="Q159" s="257">
        <f t="shared" si="93"/>
        <v>38111262.692860246</v>
      </c>
      <c r="R159" s="234">
        <f>'[1]2026'!S159</f>
        <v>0</v>
      </c>
      <c r="S159" s="235"/>
      <c r="T159" s="236"/>
    </row>
    <row r="160" spans="1:20" ht="30.75" customHeight="1">
      <c r="A160" s="16" t="s">
        <v>246</v>
      </c>
      <c r="B160" s="16" t="s">
        <v>251</v>
      </c>
      <c r="C160" s="24" t="s">
        <v>211</v>
      </c>
      <c r="D160" s="137">
        <v>2623.6338644918883</v>
      </c>
      <c r="E160" s="133">
        <v>2879.4270399886614</v>
      </c>
      <c r="F160" s="133">
        <v>1700.4</v>
      </c>
      <c r="G160" s="174">
        <v>1768.4160000000002</v>
      </c>
      <c r="H160" s="133">
        <v>5036.3050000000003</v>
      </c>
      <c r="I160" s="133">
        <v>1713.9269999999999</v>
      </c>
      <c r="J160" s="138">
        <v>749.38400000000001</v>
      </c>
      <c r="K160" s="133">
        <v>3639.48</v>
      </c>
      <c r="L160" s="132">
        <f t="shared" si="92"/>
        <v>11139.096</v>
      </c>
      <c r="M160" s="258">
        <f t="shared" si="107"/>
        <v>4649687.3279098189</v>
      </c>
      <c r="N160" s="258">
        <f t="shared" si="94"/>
        <v>1582355.4476669885</v>
      </c>
      <c r="O160" s="258">
        <f t="shared" si="94"/>
        <v>832573.89719086292</v>
      </c>
      <c r="P160" s="258">
        <f t="shared" si="116"/>
        <v>4043502.4598179325</v>
      </c>
      <c r="Q160" s="257">
        <f t="shared" si="93"/>
        <v>11108119.132585604</v>
      </c>
      <c r="R160" s="234">
        <f>'[1]2026'!S160</f>
        <v>0</v>
      </c>
      <c r="S160" s="235"/>
      <c r="T160" s="236"/>
    </row>
    <row r="161" spans="1:20" ht="30.75" customHeight="1">
      <c r="A161" s="16" t="s">
        <v>246</v>
      </c>
      <c r="B161" s="16" t="s">
        <v>252</v>
      </c>
      <c r="C161" s="24" t="s">
        <v>211</v>
      </c>
      <c r="D161" s="137">
        <v>20478.317835640359</v>
      </c>
      <c r="E161" s="133">
        <v>22176.371370932855</v>
      </c>
      <c r="F161" s="133">
        <v>2227.9596144000002</v>
      </c>
      <c r="G161" s="174">
        <v>2317.0779989760003</v>
      </c>
      <c r="H161" s="133">
        <v>180.77500000000001</v>
      </c>
      <c r="I161" s="133">
        <v>66.09</v>
      </c>
      <c r="J161" s="138">
        <v>35.637999999999998</v>
      </c>
      <c r="K161" s="133">
        <v>176.19900000000001</v>
      </c>
      <c r="L161" s="132">
        <f t="shared" si="92"/>
        <v>458.702</v>
      </c>
      <c r="M161" s="258">
        <f t="shared" si="107"/>
        <v>3299208.5074447263</v>
      </c>
      <c r="N161" s="258">
        <f t="shared" si="94"/>
        <v>1206166.1748417756</v>
      </c>
      <c r="O161" s="258">
        <f t="shared" si="94"/>
        <v>707745.49718979828</v>
      </c>
      <c r="P161" s="258">
        <f t="shared" si="116"/>
        <v>3499187.632845426</v>
      </c>
      <c r="Q161" s="257">
        <f t="shared" si="93"/>
        <v>8712307.8123217262</v>
      </c>
      <c r="R161" s="234">
        <f>'[1]2026'!S161</f>
        <v>0</v>
      </c>
      <c r="S161" s="235"/>
      <c r="T161" s="236"/>
    </row>
    <row r="162" spans="1:20" ht="30.75" customHeight="1">
      <c r="A162" s="16" t="s">
        <v>246</v>
      </c>
      <c r="B162" s="16" t="s">
        <v>253</v>
      </c>
      <c r="C162" s="24" t="s">
        <v>211</v>
      </c>
      <c r="D162" s="137">
        <v>4016.7823358930746</v>
      </c>
      <c r="E162" s="133">
        <v>4388.4246785521409</v>
      </c>
      <c r="F162" s="133">
        <v>2395.7979032000003</v>
      </c>
      <c r="G162" s="174">
        <v>2491.6298193280004</v>
      </c>
      <c r="H162" s="133">
        <v>569.86799999999994</v>
      </c>
      <c r="I162" s="133">
        <v>189.95599999999999</v>
      </c>
      <c r="J162" s="138">
        <v>189.95599999999999</v>
      </c>
      <c r="K162" s="133">
        <v>569.86800000000005</v>
      </c>
      <c r="L162" s="132">
        <f t="shared" si="92"/>
        <v>1519.6480000000001</v>
      </c>
      <c r="M162" s="258">
        <f t="shared" si="107"/>
        <v>923747.15668993676</v>
      </c>
      <c r="N162" s="258">
        <f t="shared" si="94"/>
        <v>307915.71889664559</v>
      </c>
      <c r="O162" s="258">
        <f t="shared" si="94"/>
        <v>360307.56427878083</v>
      </c>
      <c r="P162" s="258">
        <f t="shared" si="116"/>
        <v>1080922.6928363426</v>
      </c>
      <c r="Q162" s="257">
        <f t="shared" si="93"/>
        <v>2672893.1327017061</v>
      </c>
      <c r="R162" s="234">
        <f>'[1]2026'!S162</f>
        <v>0</v>
      </c>
      <c r="S162" s="235"/>
      <c r="T162" s="236"/>
    </row>
    <row r="163" spans="1:20" ht="30.75" customHeight="1">
      <c r="A163" s="16" t="s">
        <v>246</v>
      </c>
      <c r="B163" s="16" t="s">
        <v>254</v>
      </c>
      <c r="C163" s="24" t="s">
        <v>211</v>
      </c>
      <c r="D163" s="137">
        <v>4204.8498600960911</v>
      </c>
      <c r="E163" s="133">
        <v>4593.8926614875954</v>
      </c>
      <c r="F163" s="133">
        <v>2395.7979032000003</v>
      </c>
      <c r="G163" s="174">
        <v>2491.6298193280004</v>
      </c>
      <c r="H163" s="133">
        <v>685.94200000000001</v>
      </c>
      <c r="I163" s="133">
        <v>228.71600000000001</v>
      </c>
      <c r="J163" s="138">
        <v>228.03899999999999</v>
      </c>
      <c r="K163" s="133">
        <v>684.11699999999996</v>
      </c>
      <c r="L163" s="132">
        <f t="shared" si="92"/>
        <v>1826.8140000000001</v>
      </c>
      <c r="M163" s="258">
        <f t="shared" si="107"/>
        <v>1240904.7174172183</v>
      </c>
      <c r="N163" s="258">
        <f t="shared" si="94"/>
        <v>413759.1273734463</v>
      </c>
      <c r="O163" s="258">
        <f t="shared" si="94"/>
        <v>479397.91626323189</v>
      </c>
      <c r="P163" s="258">
        <f t="shared" si="116"/>
        <v>1438193.7487896956</v>
      </c>
      <c r="Q163" s="257">
        <f t="shared" si="93"/>
        <v>3572255.5098435921</v>
      </c>
      <c r="R163" s="234">
        <f>'[1]2026'!S163</f>
        <v>0</v>
      </c>
      <c r="S163" s="235"/>
      <c r="T163" s="236"/>
    </row>
    <row r="164" spans="1:20" ht="30.75" customHeight="1">
      <c r="A164" s="16" t="s">
        <v>246</v>
      </c>
      <c r="B164" s="16" t="s">
        <v>326</v>
      </c>
      <c r="C164" s="24" t="s">
        <v>256</v>
      </c>
      <c r="D164" s="137">
        <v>9859.5779482841463</v>
      </c>
      <c r="E164" s="133">
        <v>10403.363936622085</v>
      </c>
      <c r="F164" s="133">
        <v>2429.2221200000004</v>
      </c>
      <c r="G164" s="174">
        <v>2526.3910048000002</v>
      </c>
      <c r="H164" s="133">
        <f>170.729+37.213</f>
        <v>207.94200000000001</v>
      </c>
      <c r="I164" s="133">
        <v>239.774</v>
      </c>
      <c r="J164" s="138">
        <v>210.27500000000001</v>
      </c>
      <c r="K164" s="133">
        <v>198.291</v>
      </c>
      <c r="L164" s="132">
        <f t="shared" si="92"/>
        <v>856.28199999999993</v>
      </c>
      <c r="M164" s="258">
        <f t="shared" si="107"/>
        <v>1545083.0516450619</v>
      </c>
      <c r="N164" s="258">
        <f t="shared" si="94"/>
        <v>1781606.1383710029</v>
      </c>
      <c r="O164" s="258">
        <f t="shared" si="94"/>
        <v>1656330.4832388889</v>
      </c>
      <c r="P164" s="258">
        <f t="shared" si="116"/>
        <v>1561932.8396239332</v>
      </c>
      <c r="Q164" s="257">
        <f t="shared" si="93"/>
        <v>6544952.5128788874</v>
      </c>
      <c r="R164" s="234">
        <f>'[1]2026'!S164</f>
        <v>0</v>
      </c>
      <c r="S164" s="235"/>
      <c r="T164" s="236"/>
    </row>
    <row r="165" spans="1:20" ht="30.75" customHeight="1">
      <c r="A165" s="16" t="s">
        <v>246</v>
      </c>
      <c r="B165" s="16" t="s">
        <v>248</v>
      </c>
      <c r="C165" s="24" t="s">
        <v>256</v>
      </c>
      <c r="D165" s="137">
        <v>9859.5779482841463</v>
      </c>
      <c r="E165" s="133">
        <v>10403.363936622087</v>
      </c>
      <c r="F165" s="133">
        <v>2720.4320000000002</v>
      </c>
      <c r="G165" s="174">
        <v>2829.2492800000005</v>
      </c>
      <c r="H165" s="133">
        <f>83.455+18.261</f>
        <v>101.71599999999999</v>
      </c>
      <c r="I165" s="133">
        <v>108.596</v>
      </c>
      <c r="J165" s="138">
        <v>70.980999999999995</v>
      </c>
      <c r="K165" s="133">
        <v>91.9</v>
      </c>
      <c r="L165" s="132">
        <f t="shared" si="92"/>
        <v>373.19299999999998</v>
      </c>
      <c r="M165" s="258">
        <f t="shared" si="107"/>
        <v>726165.36927567015</v>
      </c>
      <c r="N165" s="258">
        <f t="shared" si="94"/>
        <v>775282.69339986506</v>
      </c>
      <c r="O165" s="258">
        <f t="shared" si="94"/>
        <v>537618.23244169226</v>
      </c>
      <c r="P165" s="258">
        <f t="shared" si="116"/>
        <v>696061.13694356987</v>
      </c>
      <c r="Q165" s="257">
        <f t="shared" si="93"/>
        <v>2735127.4320607972</v>
      </c>
      <c r="R165" s="234">
        <f>'[1]2026'!S165</f>
        <v>0</v>
      </c>
      <c r="S165" s="235"/>
      <c r="T165" s="236"/>
    </row>
    <row r="166" spans="1:20" ht="30.75" customHeight="1">
      <c r="A166" s="16" t="s">
        <v>246</v>
      </c>
      <c r="B166" s="16" t="s">
        <v>255</v>
      </c>
      <c r="C166" s="24" t="s">
        <v>256</v>
      </c>
      <c r="D166" s="137">
        <v>4744.3433134010311</v>
      </c>
      <c r="E166" s="133">
        <v>4744.343313401032</v>
      </c>
      <c r="F166" s="133">
        <v>2429.2221200000004</v>
      </c>
      <c r="G166" s="174">
        <v>2526.3910048000002</v>
      </c>
      <c r="H166" s="133">
        <v>70.117999999999995</v>
      </c>
      <c r="I166" s="133">
        <v>62.113000000000007</v>
      </c>
      <c r="J166" s="138">
        <v>47.401000000000003</v>
      </c>
      <c r="K166" s="133">
        <v>58.904000000000003</v>
      </c>
      <c r="L166" s="132">
        <f t="shared" si="92"/>
        <v>238.536</v>
      </c>
      <c r="M166" s="258">
        <f t="shared" si="107"/>
        <v>162331.66783889345</v>
      </c>
      <c r="N166" s="258">
        <f t="shared" si="94"/>
        <v>143799.12268571823</v>
      </c>
      <c r="O166" s="258">
        <f t="shared" si="94"/>
        <v>105133.15737999752</v>
      </c>
      <c r="P166" s="258">
        <f t="shared" si="116"/>
        <v>130646.26278583518</v>
      </c>
      <c r="Q166" s="257">
        <f t="shared" si="93"/>
        <v>541910.21069044445</v>
      </c>
      <c r="R166" s="234">
        <f>'[1]2026'!S166</f>
        <v>0</v>
      </c>
      <c r="S166" s="235"/>
      <c r="T166" s="236"/>
    </row>
    <row r="167" spans="1:20" ht="30.75" customHeight="1">
      <c r="A167" s="49" t="s">
        <v>115</v>
      </c>
      <c r="B167" s="49"/>
      <c r="C167" s="49" t="s">
        <v>236</v>
      </c>
      <c r="D167" s="171"/>
      <c r="E167" s="172"/>
      <c r="F167" s="172"/>
      <c r="G167" s="173"/>
      <c r="H167" s="131">
        <f t="shared" ref="H167:K167" si="117">H168</f>
        <v>543.55799999999999</v>
      </c>
      <c r="I167" s="131">
        <f t="shared" si="117"/>
        <v>181.18600000000001</v>
      </c>
      <c r="J167" s="139">
        <f t="shared" si="117"/>
        <v>174.61199999999999</v>
      </c>
      <c r="K167" s="131">
        <f t="shared" si="117"/>
        <v>523.83600000000001</v>
      </c>
      <c r="L167" s="132">
        <f t="shared" si="92"/>
        <v>1423.192</v>
      </c>
      <c r="M167" s="237">
        <f t="shared" ref="M167:O167" si="118">M168</f>
        <v>7322217.3205039361</v>
      </c>
      <c r="N167" s="237">
        <f t="shared" si="118"/>
        <v>2440739.1068346454</v>
      </c>
      <c r="O167" s="237">
        <f t="shared" si="118"/>
        <v>2470531.704128474</v>
      </c>
      <c r="P167" s="237">
        <f>P168</f>
        <v>7411595.1123854229</v>
      </c>
      <c r="Q167" s="257">
        <f t="shared" si="93"/>
        <v>19645083.243852478</v>
      </c>
      <c r="R167" s="234">
        <f>'[1]2026'!S167</f>
        <v>2352181.3877596012</v>
      </c>
      <c r="S167" s="235">
        <f>P167/3</f>
        <v>2470531.7041284745</v>
      </c>
      <c r="T167" s="236">
        <f t="shared" si="97"/>
        <v>19526732.927483603</v>
      </c>
    </row>
    <row r="168" spans="1:20" ht="30.75" customHeight="1">
      <c r="A168" s="16" t="s">
        <v>79</v>
      </c>
      <c r="B168" s="16" t="s">
        <v>239</v>
      </c>
      <c r="C168" s="24" t="s">
        <v>211</v>
      </c>
      <c r="D168" s="137">
        <v>15394.90341877764</v>
      </c>
      <c r="E168" s="133">
        <v>16149.653698763395</v>
      </c>
      <c r="F168" s="133">
        <v>1924</v>
      </c>
      <c r="G168" s="174">
        <v>2000.96</v>
      </c>
      <c r="H168" s="133">
        <v>543.55799999999999</v>
      </c>
      <c r="I168" s="133">
        <v>181.18600000000001</v>
      </c>
      <c r="J168" s="138">
        <v>174.61199999999999</v>
      </c>
      <c r="K168" s="133">
        <v>523.83600000000001</v>
      </c>
      <c r="L168" s="132">
        <f t="shared" si="92"/>
        <v>1423.192</v>
      </c>
      <c r="M168" s="258">
        <f t="shared" si="107"/>
        <v>7322217.3205039361</v>
      </c>
      <c r="N168" s="258">
        <f t="shared" si="94"/>
        <v>2440739.1068346454</v>
      </c>
      <c r="O168" s="258">
        <f>(E168-G168)*J168</f>
        <v>2470531.704128474</v>
      </c>
      <c r="P168" s="258">
        <f>(E168-G168)*K168</f>
        <v>7411595.1123854229</v>
      </c>
      <c r="Q168" s="257">
        <f t="shared" si="93"/>
        <v>19645083.243852478</v>
      </c>
      <c r="R168" s="234">
        <f>'[1]2026'!S168</f>
        <v>0</v>
      </c>
      <c r="S168" s="235"/>
      <c r="T168" s="236"/>
    </row>
    <row r="169" spans="1:20" ht="30.75" customHeight="1">
      <c r="A169" s="49" t="s">
        <v>113</v>
      </c>
      <c r="B169" s="49"/>
      <c r="C169" s="49" t="s">
        <v>236</v>
      </c>
      <c r="D169" s="171"/>
      <c r="E169" s="172"/>
      <c r="F169" s="172"/>
      <c r="G169" s="173"/>
      <c r="H169" s="134">
        <f>SUM(H170:H173)</f>
        <v>8059.9539999999997</v>
      </c>
      <c r="I169" s="131">
        <f t="shared" ref="I169:K169" si="119">SUM(I170:I173)</f>
        <v>4689.1570000000002</v>
      </c>
      <c r="J169" s="139">
        <f t="shared" si="119"/>
        <v>1430.9940000000001</v>
      </c>
      <c r="K169" s="131">
        <f t="shared" si="119"/>
        <v>6743.1530000000002</v>
      </c>
      <c r="L169" s="132">
        <f t="shared" si="92"/>
        <v>20923.258000000002</v>
      </c>
      <c r="M169" s="237">
        <f t="shared" ref="M169:P169" si="120">SUM(M170:M173)</f>
        <v>116389055.03051516</v>
      </c>
      <c r="N169" s="237">
        <f t="shared" si="120"/>
        <v>67218445.201124698</v>
      </c>
      <c r="O169" s="237">
        <f t="shared" si="120"/>
        <v>21367261.023485459</v>
      </c>
      <c r="P169" s="237">
        <f t="shared" si="120"/>
        <v>105139985.48375176</v>
      </c>
      <c r="Q169" s="257">
        <f t="shared" si="93"/>
        <v>310114746.73887706</v>
      </c>
      <c r="R169" s="234">
        <f>'[1]2026'!S169</f>
        <v>32186689.704494447</v>
      </c>
      <c r="S169" s="235">
        <f>P169/3</f>
        <v>35046661.827917255</v>
      </c>
      <c r="T169" s="236">
        <f t="shared" si="97"/>
        <v>307254774.61545426</v>
      </c>
    </row>
    <row r="170" spans="1:20" ht="30.75" customHeight="1">
      <c r="A170" s="16" t="s">
        <v>21</v>
      </c>
      <c r="B170" s="16" t="s">
        <v>114</v>
      </c>
      <c r="C170" s="24" t="s">
        <v>211</v>
      </c>
      <c r="D170" s="137">
        <v>21867.070055234133</v>
      </c>
      <c r="E170" s="133">
        <v>23103.487578522287</v>
      </c>
      <c r="F170" s="133">
        <v>2292.9188934600002</v>
      </c>
      <c r="G170" s="174">
        <v>2414.4435948133801</v>
      </c>
      <c r="H170" s="140">
        <v>695.73</v>
      </c>
      <c r="I170" s="133">
        <v>400.68399999999997</v>
      </c>
      <c r="J170" s="138">
        <v>146.142</v>
      </c>
      <c r="K170" s="133">
        <v>634.58199999999999</v>
      </c>
      <c r="L170" s="132">
        <f t="shared" si="92"/>
        <v>1877.1379999999999</v>
      </c>
      <c r="M170" s="258">
        <f t="shared" si="107"/>
        <v>13618324.18778112</v>
      </c>
      <c r="N170" s="258">
        <f t="shared" si="94"/>
        <v>7843049.1841043066</v>
      </c>
      <c r="O170" s="258">
        <f>(E170-G170)*J170</f>
        <v>3023538.2658671872</v>
      </c>
      <c r="P170" s="258">
        <f>(E170-G170)*K170</f>
        <v>13128894.909269966</v>
      </c>
      <c r="Q170" s="257">
        <f t="shared" si="93"/>
        <v>37613806.547022581</v>
      </c>
      <c r="R170" s="234">
        <f>'[1]2026'!S170</f>
        <v>0</v>
      </c>
      <c r="S170" s="235"/>
      <c r="T170" s="236"/>
    </row>
    <row r="171" spans="1:20" ht="30.75" customHeight="1">
      <c r="A171" s="16" t="s">
        <v>21</v>
      </c>
      <c r="B171" s="16" t="s">
        <v>112</v>
      </c>
      <c r="C171" s="24" t="s">
        <v>211</v>
      </c>
      <c r="D171" s="137">
        <v>17034.432744645954</v>
      </c>
      <c r="E171" s="133">
        <v>17924.93732741203</v>
      </c>
      <c r="F171" s="133">
        <v>2292.9188934600002</v>
      </c>
      <c r="G171" s="174">
        <v>2414.4435948133801</v>
      </c>
      <c r="H171" s="133">
        <v>28.433</v>
      </c>
      <c r="I171" s="133">
        <v>12.436</v>
      </c>
      <c r="J171" s="138">
        <v>1.5149999999999999</v>
      </c>
      <c r="K171" s="133">
        <v>22.026</v>
      </c>
      <c r="L171" s="132">
        <f t="shared" si="92"/>
        <v>64.41</v>
      </c>
      <c r="M171" s="258">
        <f t="shared" si="107"/>
        <v>419145.4633307702</v>
      </c>
      <c r="N171" s="258">
        <f t="shared" si="94"/>
        <v>183325.46625334851</v>
      </c>
      <c r="O171" s="258">
        <f>(E171-G171)*J171</f>
        <v>23498.398004886953</v>
      </c>
      <c r="P171" s="258">
        <f>(E171-G171)*K171</f>
        <v>341634.13495421788</v>
      </c>
      <c r="Q171" s="257">
        <f t="shared" si="93"/>
        <v>967603.46254322352</v>
      </c>
      <c r="R171" s="234">
        <f>'[1]2026'!S171</f>
        <v>0</v>
      </c>
      <c r="S171" s="235"/>
      <c r="T171" s="236"/>
    </row>
    <row r="172" spans="1:20" ht="30.75" customHeight="1">
      <c r="A172" s="16" t="s">
        <v>21</v>
      </c>
      <c r="B172" s="16" t="s">
        <v>20</v>
      </c>
      <c r="C172" s="24" t="s">
        <v>211</v>
      </c>
      <c r="D172" s="137">
        <v>13353.270955388776</v>
      </c>
      <c r="E172" s="133">
        <v>14040.869831499853</v>
      </c>
      <c r="F172" s="133">
        <v>2292.9188934600002</v>
      </c>
      <c r="G172" s="174">
        <v>2414.4435948133801</v>
      </c>
      <c r="H172" s="133">
        <v>2298.0709999999999</v>
      </c>
      <c r="I172" s="133">
        <v>1450.8510000000001</v>
      </c>
      <c r="J172" s="138">
        <v>646.37300000000005</v>
      </c>
      <c r="K172" s="133">
        <v>2169.752</v>
      </c>
      <c r="L172" s="132">
        <f t="shared" si="92"/>
        <v>6565.0470000000005</v>
      </c>
      <c r="M172" s="258">
        <f t="shared" si="107"/>
        <v>25417474.323308721</v>
      </c>
      <c r="N172" s="258">
        <f t="shared" si="94"/>
        <v>16046922.849401427</v>
      </c>
      <c r="O172" s="258">
        <f>(E172-G172)*J172</f>
        <v>7515008.0058857463</v>
      </c>
      <c r="P172" s="258">
        <f>(E172-G172)*K172</f>
        <v>25226461.579902947</v>
      </c>
      <c r="Q172" s="257">
        <f t="shared" si="93"/>
        <v>74205866.758498847</v>
      </c>
      <c r="R172" s="234">
        <f>'[1]2026'!S172</f>
        <v>0</v>
      </c>
      <c r="S172" s="235"/>
      <c r="T172" s="236"/>
    </row>
    <row r="173" spans="1:20" ht="45.75" customHeight="1">
      <c r="A173" s="16" t="s">
        <v>241</v>
      </c>
      <c r="B173" s="16" t="s">
        <v>242</v>
      </c>
      <c r="C173" s="24" t="s">
        <v>211</v>
      </c>
      <c r="D173" s="137">
        <v>17527.939462328341</v>
      </c>
      <c r="E173" s="133">
        <v>19310.20108612876</v>
      </c>
      <c r="F173" s="133">
        <v>2256.3263008000004</v>
      </c>
      <c r="G173" s="174">
        <v>2346.5793528320005</v>
      </c>
      <c r="H173" s="133">
        <v>5037.72</v>
      </c>
      <c r="I173" s="133">
        <v>2825.1860000000001</v>
      </c>
      <c r="J173" s="138">
        <v>636.96400000000006</v>
      </c>
      <c r="K173" s="133">
        <v>3916.7930000000001</v>
      </c>
      <c r="L173" s="132">
        <f t="shared" si="92"/>
        <v>12416.663</v>
      </c>
      <c r="M173" s="258">
        <f t="shared" si="107"/>
        <v>76934111.056094557</v>
      </c>
      <c r="N173" s="258">
        <f t="shared" si="94"/>
        <v>43145147.701365612</v>
      </c>
      <c r="O173" s="258">
        <f>(E173-G173)*J173</f>
        <v>10805216.353727639</v>
      </c>
      <c r="P173" s="258">
        <f>(E173-G173)*K173</f>
        <v>66442994.859624624</v>
      </c>
      <c r="Q173" s="257">
        <f t="shared" si="93"/>
        <v>197327469.97081244</v>
      </c>
      <c r="R173" s="234">
        <f>'[1]2026'!S173</f>
        <v>0</v>
      </c>
      <c r="S173" s="235"/>
      <c r="T173" s="236"/>
    </row>
    <row r="174" spans="1:20" ht="30.75" customHeight="1">
      <c r="A174" s="49" t="s">
        <v>111</v>
      </c>
      <c r="B174" s="49"/>
      <c r="C174" s="49" t="s">
        <v>236</v>
      </c>
      <c r="D174" s="171"/>
      <c r="E174" s="172"/>
      <c r="F174" s="172"/>
      <c r="G174" s="173"/>
      <c r="H174" s="131">
        <f t="shared" ref="H174:K174" si="121">SUM(H175)</f>
        <v>700.65000000000009</v>
      </c>
      <c r="I174" s="131">
        <f t="shared" si="121"/>
        <v>467.1</v>
      </c>
      <c r="J174" s="139">
        <f t="shared" si="121"/>
        <v>233.55</v>
      </c>
      <c r="K174" s="131">
        <f t="shared" si="121"/>
        <v>700.65</v>
      </c>
      <c r="L174" s="132">
        <f t="shared" si="92"/>
        <v>2101.9499999999998</v>
      </c>
      <c r="M174" s="237">
        <f t="shared" ref="M174:N174" si="122">SUM(M175)</f>
        <v>5344965.2427744148</v>
      </c>
      <c r="N174" s="237">
        <f t="shared" si="122"/>
        <v>3563310.1618496096</v>
      </c>
      <c r="O174" s="237">
        <f>SUM(O175)</f>
        <v>1977514.9010126037</v>
      </c>
      <c r="P174" s="237">
        <f>SUM(P175)</f>
        <v>5932544.7030378105</v>
      </c>
      <c r="Q174" s="257">
        <f t="shared" si="93"/>
        <v>16818335.008674439</v>
      </c>
      <c r="R174" s="234">
        <f>'[1]2026'!S174</f>
        <v>1781655.0809248046</v>
      </c>
      <c r="S174" s="235">
        <f>P174/3</f>
        <v>1977514.9010126034</v>
      </c>
      <c r="T174" s="236">
        <f t="shared" si="97"/>
        <v>16622475.188586641</v>
      </c>
    </row>
    <row r="175" spans="1:20" ht="30.75" customHeight="1">
      <c r="A175" s="16" t="s">
        <v>31</v>
      </c>
      <c r="B175" s="16" t="s">
        <v>268</v>
      </c>
      <c r="C175" s="24" t="s">
        <v>211</v>
      </c>
      <c r="D175" s="137">
        <v>10037.399830223956</v>
      </c>
      <c r="E175" s="133">
        <v>10972.373095326755</v>
      </c>
      <c r="F175" s="133">
        <v>2408.8188800000003</v>
      </c>
      <c r="G175" s="174">
        <v>2505.1716352000003</v>
      </c>
      <c r="H175" s="133">
        <v>700.65000000000009</v>
      </c>
      <c r="I175" s="133">
        <v>467.1</v>
      </c>
      <c r="J175" s="138">
        <v>233.55</v>
      </c>
      <c r="K175" s="133">
        <v>700.65</v>
      </c>
      <c r="L175" s="132">
        <f t="shared" si="92"/>
        <v>2101.9499999999998</v>
      </c>
      <c r="M175" s="258">
        <f t="shared" si="107"/>
        <v>5344965.2427744148</v>
      </c>
      <c r="N175" s="258">
        <f t="shared" si="94"/>
        <v>3563310.1618496096</v>
      </c>
      <c r="O175" s="258">
        <f>(E175-G175)*J175</f>
        <v>1977514.9010126037</v>
      </c>
      <c r="P175" s="258">
        <f>(E175-G175)*K175</f>
        <v>5932544.7030378105</v>
      </c>
      <c r="Q175" s="257">
        <f t="shared" si="93"/>
        <v>16818335.008674439</v>
      </c>
      <c r="R175" s="234">
        <f>'[1]2026'!S175</f>
        <v>0</v>
      </c>
      <c r="S175" s="235"/>
      <c r="T175" s="236"/>
    </row>
    <row r="176" spans="1:20" ht="30.75" customHeight="1">
      <c r="A176" s="49" t="s">
        <v>110</v>
      </c>
      <c r="B176" s="49"/>
      <c r="C176" s="49" t="s">
        <v>236</v>
      </c>
      <c r="D176" s="171"/>
      <c r="E176" s="172"/>
      <c r="F176" s="172"/>
      <c r="G176" s="173"/>
      <c r="H176" s="135">
        <f t="shared" ref="H176:I176" si="123">SUM(H177:H180)</f>
        <v>113483.84999999999</v>
      </c>
      <c r="I176" s="139">
        <f t="shared" si="123"/>
        <v>55736.479999999996</v>
      </c>
      <c r="J176" s="139">
        <f>SUM(J177:J180)</f>
        <v>14408.869999999999</v>
      </c>
      <c r="K176" s="131">
        <f>SUM(K177:K180)</f>
        <v>93562.53</v>
      </c>
      <c r="L176" s="132">
        <f t="shared" si="92"/>
        <v>277191.73</v>
      </c>
      <c r="M176" s="237">
        <f t="shared" ref="M176:P176" si="124">SUM(M177:M180)</f>
        <v>38487609.144910902</v>
      </c>
      <c r="N176" s="237">
        <f t="shared" si="124"/>
        <v>18859435.372605681</v>
      </c>
      <c r="O176" s="237">
        <f t="shared" si="124"/>
        <v>4329185.6569170896</v>
      </c>
      <c r="P176" s="237">
        <f t="shared" si="124"/>
        <v>28503185.439245056</v>
      </c>
      <c r="Q176" s="257">
        <f t="shared" si="93"/>
        <v>90179415.613678724</v>
      </c>
      <c r="R176" s="234">
        <f>'[1]2026'!S176</f>
        <v>11816253.524427654</v>
      </c>
      <c r="S176" s="235">
        <f>P176/3</f>
        <v>9501061.8130816855</v>
      </c>
      <c r="T176" s="236">
        <f t="shared" si="97"/>
        <v>92494607.325024694</v>
      </c>
    </row>
    <row r="177" spans="1:20" ht="30.75" customHeight="1">
      <c r="A177" s="16" t="s">
        <v>109</v>
      </c>
      <c r="B177" s="16" t="s">
        <v>11</v>
      </c>
      <c r="C177" s="24" t="s">
        <v>211</v>
      </c>
      <c r="D177" s="137">
        <v>2790.9389000816723</v>
      </c>
      <c r="E177" s="133">
        <v>2790.9389000816727</v>
      </c>
      <c r="F177" s="133">
        <v>2540.1044552000003</v>
      </c>
      <c r="G177" s="174">
        <v>2641.7086334080004</v>
      </c>
      <c r="H177" s="137">
        <v>84351.59</v>
      </c>
      <c r="I177" s="138">
        <v>37944.959999999999</v>
      </c>
      <c r="J177" s="138">
        <v>6315.69</v>
      </c>
      <c r="K177" s="133">
        <v>68182.92</v>
      </c>
      <c r="L177" s="132">
        <f t="shared" si="92"/>
        <v>196795.15999999997</v>
      </c>
      <c r="M177" s="258">
        <f t="shared" si="107"/>
        <v>21158284.25253639</v>
      </c>
      <c r="N177" s="258">
        <f t="shared" si="94"/>
        <v>9517902.9776572473</v>
      </c>
      <c r="O177" s="258">
        <f>(E177-G177)*J177</f>
        <v>942492.10292824532</v>
      </c>
      <c r="P177" s="258">
        <f>(E177-G177)*K177</f>
        <v>10174955.334189665</v>
      </c>
      <c r="Q177" s="257">
        <f t="shared" si="93"/>
        <v>41793634.667311549</v>
      </c>
      <c r="R177" s="234">
        <f>'[1]2026'!S177</f>
        <v>0</v>
      </c>
      <c r="S177" s="235"/>
      <c r="T177" s="236"/>
    </row>
    <row r="178" spans="1:20" ht="30.75" customHeight="1">
      <c r="A178" s="16" t="s">
        <v>109</v>
      </c>
      <c r="B178" s="16" t="s">
        <v>11</v>
      </c>
      <c r="C178" s="24" t="s">
        <v>212</v>
      </c>
      <c r="D178" s="137">
        <v>2790.9389000816723</v>
      </c>
      <c r="E178" s="133">
        <v>2790.9389000816727</v>
      </c>
      <c r="F178" s="133">
        <v>2540.1044552000003</v>
      </c>
      <c r="G178" s="174">
        <v>2641.7086334080004</v>
      </c>
      <c r="H178" s="133">
        <v>6904.01</v>
      </c>
      <c r="I178" s="133">
        <v>6970.54</v>
      </c>
      <c r="J178" s="138">
        <v>5321.31</v>
      </c>
      <c r="K178" s="133">
        <v>6882.01</v>
      </c>
      <c r="L178" s="132">
        <f t="shared" si="92"/>
        <v>26077.870000000003</v>
      </c>
      <c r="M178" s="258">
        <f t="shared" si="107"/>
        <v>1731763.5158075122</v>
      </c>
      <c r="N178" s="258">
        <f t="shared" si="94"/>
        <v>1748451.5314254898</v>
      </c>
      <c r="O178" s="258">
        <f>(E178-G178)*J178</f>
        <v>794100.51035327918</v>
      </c>
      <c r="P178" s="258">
        <f>(E178-G178)*K178</f>
        <v>1027004.1875508795</v>
      </c>
      <c r="Q178" s="257">
        <f t="shared" si="93"/>
        <v>5301319.7451371606</v>
      </c>
      <c r="R178" s="234">
        <f>'[1]2026'!S178</f>
        <v>0</v>
      </c>
      <c r="S178" s="235"/>
      <c r="T178" s="236"/>
    </row>
    <row r="179" spans="1:20" ht="30.75" customHeight="1">
      <c r="A179" s="16" t="s">
        <v>109</v>
      </c>
      <c r="B179" s="16" t="s">
        <v>10</v>
      </c>
      <c r="C179" s="24" t="s">
        <v>211</v>
      </c>
      <c r="D179" s="137">
        <v>3241.8043810406307</v>
      </c>
      <c r="E179" s="133">
        <v>3577.031373520475</v>
      </c>
      <c r="F179" s="133">
        <v>2540.1044552000003</v>
      </c>
      <c r="G179" s="174">
        <v>2641.7086334080004</v>
      </c>
      <c r="H179" s="133">
        <v>20585.550000000003</v>
      </c>
      <c r="I179" s="133">
        <v>9189.2000000000007</v>
      </c>
      <c r="J179" s="138">
        <v>1471.14</v>
      </c>
      <c r="K179" s="133">
        <v>16878.830000000002</v>
      </c>
      <c r="L179" s="132">
        <f t="shared" si="92"/>
        <v>48124.72</v>
      </c>
      <c r="M179" s="258">
        <f t="shared" si="107"/>
        <v>14444878.90838859</v>
      </c>
      <c r="N179" s="258">
        <f t="shared" si="94"/>
        <v>6448060.9585347213</v>
      </c>
      <c r="O179" s="258">
        <f>(E179-G179)*J179</f>
        <v>1375990.695889066</v>
      </c>
      <c r="P179" s="258">
        <f>(E179-G179)*K179</f>
        <v>15787153.52549264</v>
      </c>
      <c r="Q179" s="257">
        <f t="shared" si="93"/>
        <v>38056084.088305019</v>
      </c>
      <c r="R179" s="234">
        <f>'[1]2026'!S179</f>
        <v>0</v>
      </c>
      <c r="S179" s="235"/>
      <c r="T179" s="236"/>
    </row>
    <row r="180" spans="1:20" ht="30.75" customHeight="1">
      <c r="A180" s="16" t="s">
        <v>109</v>
      </c>
      <c r="B180" s="16" t="s">
        <v>10</v>
      </c>
      <c r="C180" s="24" t="s">
        <v>212</v>
      </c>
      <c r="D180" s="137">
        <v>3241.8043810406307</v>
      </c>
      <c r="E180" s="133">
        <v>3577.031373520475</v>
      </c>
      <c r="F180" s="133">
        <v>2540.1044552000003</v>
      </c>
      <c r="G180" s="174">
        <v>2641.7086334080004</v>
      </c>
      <c r="H180" s="133">
        <v>1642.6999999999998</v>
      </c>
      <c r="I180" s="133">
        <v>1631.7799999999997</v>
      </c>
      <c r="J180" s="138">
        <v>1300.73</v>
      </c>
      <c r="K180" s="133">
        <v>1618.77</v>
      </c>
      <c r="L180" s="132">
        <f t="shared" si="92"/>
        <v>6193.98</v>
      </c>
      <c r="M180" s="258">
        <f t="shared" si="107"/>
        <v>1152682.4681784033</v>
      </c>
      <c r="N180" s="258">
        <f t="shared" si="94"/>
        <v>1145019.9049882237</v>
      </c>
      <c r="O180" s="258">
        <f>(E180-G180)*J180</f>
        <v>1216602.3477464991</v>
      </c>
      <c r="P180" s="258">
        <f>(E180-G180)*K180</f>
        <v>1514072.3920118704</v>
      </c>
      <c r="Q180" s="257">
        <f t="shared" si="93"/>
        <v>5028377.1129249968</v>
      </c>
      <c r="R180" s="234">
        <f>'[1]2026'!S180</f>
        <v>0</v>
      </c>
      <c r="S180" s="235"/>
      <c r="T180" s="236"/>
    </row>
    <row r="181" spans="1:20" ht="30.75" customHeight="1">
      <c r="A181" s="49" t="s">
        <v>108</v>
      </c>
      <c r="B181" s="49"/>
      <c r="C181" s="49" t="s">
        <v>236</v>
      </c>
      <c r="D181" s="171"/>
      <c r="E181" s="172"/>
      <c r="F181" s="172"/>
      <c r="G181" s="173"/>
      <c r="H181" s="131">
        <f t="shared" ref="H181:K181" si="125">SUM(H182)</f>
        <v>407.48700000000002</v>
      </c>
      <c r="I181" s="131">
        <f t="shared" si="125"/>
        <v>201.54500000000002</v>
      </c>
      <c r="J181" s="139">
        <f t="shared" si="125"/>
        <v>62.68</v>
      </c>
      <c r="K181" s="131">
        <f t="shared" si="125"/>
        <v>376.1</v>
      </c>
      <c r="L181" s="132">
        <f t="shared" si="92"/>
        <v>1047.8119999999999</v>
      </c>
      <c r="M181" s="237">
        <f t="shared" ref="M181:P181" si="126">SUM(M182)</f>
        <v>874346.80688077339</v>
      </c>
      <c r="N181" s="237">
        <f t="shared" si="126"/>
        <v>432456.07146433013</v>
      </c>
      <c r="O181" s="237">
        <f t="shared" si="126"/>
        <v>143475.83181905805</v>
      </c>
      <c r="P181" s="237">
        <f t="shared" si="126"/>
        <v>860900.77133292495</v>
      </c>
      <c r="Q181" s="257">
        <f t="shared" si="93"/>
        <v>2311179.4814970866</v>
      </c>
      <c r="R181" s="234">
        <f>'[1]2026'!S181</f>
        <v>268999.85690165893</v>
      </c>
      <c r="S181" s="235">
        <f>P181/3</f>
        <v>286966.92377764167</v>
      </c>
      <c r="T181" s="236">
        <f t="shared" si="97"/>
        <v>2293212.4146211036</v>
      </c>
    </row>
    <row r="182" spans="1:20" ht="30.75" customHeight="1">
      <c r="A182" s="16" t="s">
        <v>107</v>
      </c>
      <c r="B182" s="16" t="s">
        <v>106</v>
      </c>
      <c r="C182" s="24" t="s">
        <v>211</v>
      </c>
      <c r="D182" s="137">
        <v>5062.0078918356203</v>
      </c>
      <c r="E182" s="133">
        <v>5321.9761569898992</v>
      </c>
      <c r="F182" s="133">
        <v>2916.3031040000001</v>
      </c>
      <c r="G182" s="174">
        <v>3032.9552281600004</v>
      </c>
      <c r="H182" s="133">
        <v>407.48700000000002</v>
      </c>
      <c r="I182" s="133">
        <v>201.54500000000002</v>
      </c>
      <c r="J182" s="138">
        <v>62.68</v>
      </c>
      <c r="K182" s="133">
        <v>376.1</v>
      </c>
      <c r="L182" s="132">
        <f t="shared" si="92"/>
        <v>1047.8119999999999</v>
      </c>
      <c r="M182" s="258">
        <f t="shared" si="107"/>
        <v>874346.80688077339</v>
      </c>
      <c r="N182" s="258">
        <f t="shared" si="94"/>
        <v>432456.07146433013</v>
      </c>
      <c r="O182" s="258">
        <f>(E182-G182)*J182</f>
        <v>143475.83181905805</v>
      </c>
      <c r="P182" s="258">
        <f>(E182-G182)*K182</f>
        <v>860900.77133292495</v>
      </c>
      <c r="Q182" s="257">
        <f t="shared" si="93"/>
        <v>2311179.4814970866</v>
      </c>
      <c r="R182" s="234">
        <f>'[1]2026'!S182</f>
        <v>0</v>
      </c>
      <c r="S182" s="235"/>
      <c r="T182" s="236"/>
    </row>
    <row r="183" spans="1:20" ht="30.75" customHeight="1">
      <c r="A183" s="49" t="s">
        <v>105</v>
      </c>
      <c r="B183" s="49"/>
      <c r="C183" s="49" t="s">
        <v>236</v>
      </c>
      <c r="D183" s="171"/>
      <c r="E183" s="172"/>
      <c r="F183" s="172"/>
      <c r="G183" s="173"/>
      <c r="H183" s="131">
        <f t="shared" ref="H183:K183" si="127">SUM(H184)</f>
        <v>2149.998</v>
      </c>
      <c r="I183" s="131">
        <f t="shared" si="127"/>
        <v>1433.3320000000001</v>
      </c>
      <c r="J183" s="139">
        <f t="shared" si="127"/>
        <v>716.66600000000005</v>
      </c>
      <c r="K183" s="131">
        <f t="shared" si="127"/>
        <v>2149.998</v>
      </c>
      <c r="L183" s="132">
        <f t="shared" si="92"/>
        <v>6449.9940000000006</v>
      </c>
      <c r="M183" s="237">
        <f t="shared" ref="M183:N183" si="128">SUM(M184)</f>
        <v>9376469.2013986018</v>
      </c>
      <c r="N183" s="237">
        <f t="shared" si="128"/>
        <v>6250979.4675990688</v>
      </c>
      <c r="O183" s="237">
        <f>SUM(O184)</f>
        <v>3056436.9901413713</v>
      </c>
      <c r="P183" s="237">
        <f>SUM(P184)</f>
        <v>9169310.9704241138</v>
      </c>
      <c r="Q183" s="257">
        <f t="shared" si="93"/>
        <v>27853196.62956316</v>
      </c>
      <c r="R183" s="234">
        <f>'[1]2026'!S183</f>
        <v>3165731.1593315303</v>
      </c>
      <c r="S183" s="235">
        <f>P183/3</f>
        <v>3056436.9901413713</v>
      </c>
      <c r="T183" s="236">
        <f t="shared" si="97"/>
        <v>27962490.798753321</v>
      </c>
    </row>
    <row r="184" spans="1:20" ht="38.25" customHeight="1">
      <c r="A184" s="16" t="s">
        <v>31</v>
      </c>
      <c r="B184" s="16" t="s">
        <v>265</v>
      </c>
      <c r="C184" s="24" t="s">
        <v>211</v>
      </c>
      <c r="D184" s="137">
        <v>6769.97140265286</v>
      </c>
      <c r="E184" s="133">
        <v>6769.97140265286</v>
      </c>
      <c r="F184" s="133">
        <v>2408.8188800000003</v>
      </c>
      <c r="G184" s="174">
        <v>2505.1716352000003</v>
      </c>
      <c r="H184" s="133">
        <v>2149.998</v>
      </c>
      <c r="I184" s="133">
        <v>1433.3320000000001</v>
      </c>
      <c r="J184" s="138">
        <v>716.66600000000005</v>
      </c>
      <c r="K184" s="133">
        <v>2149.998</v>
      </c>
      <c r="L184" s="132">
        <f t="shared" ref="L184:L242" si="129">SUM(H184:K184)</f>
        <v>6449.9940000000006</v>
      </c>
      <c r="M184" s="258">
        <f t="shared" si="107"/>
        <v>9376469.2013986018</v>
      </c>
      <c r="N184" s="258">
        <f t="shared" si="94"/>
        <v>6250979.4675990688</v>
      </c>
      <c r="O184" s="258">
        <f>(E184-G184)*J184</f>
        <v>3056436.9901413713</v>
      </c>
      <c r="P184" s="258">
        <f>(E184-G184)*K184</f>
        <v>9169310.9704241138</v>
      </c>
      <c r="Q184" s="257">
        <f t="shared" ref="Q184:Q242" si="130">SUM(M184:P184)</f>
        <v>27853196.62956316</v>
      </c>
      <c r="R184" s="234">
        <f>'[1]2026'!S184</f>
        <v>0</v>
      </c>
      <c r="S184" s="235"/>
      <c r="T184" s="236"/>
    </row>
    <row r="185" spans="1:20" ht="30.75" customHeight="1">
      <c r="A185" s="49" t="s">
        <v>103</v>
      </c>
      <c r="B185" s="49"/>
      <c r="C185" s="49" t="s">
        <v>236</v>
      </c>
      <c r="D185" s="171"/>
      <c r="E185" s="172"/>
      <c r="F185" s="172"/>
      <c r="G185" s="173"/>
      <c r="H185" s="134">
        <f t="shared" ref="H185:K185" si="131">SUM(H186:H188)</f>
        <v>9385.9569999999985</v>
      </c>
      <c r="I185" s="131">
        <f t="shared" si="131"/>
        <v>5764.3890000000001</v>
      </c>
      <c r="J185" s="139">
        <f t="shared" si="131"/>
        <v>2316.8999999999996</v>
      </c>
      <c r="K185" s="131">
        <f t="shared" si="131"/>
        <v>8503.7999999999993</v>
      </c>
      <c r="L185" s="132">
        <f t="shared" si="129"/>
        <v>25971.045999999998</v>
      </c>
      <c r="M185" s="237">
        <f t="shared" ref="M185:P185" si="132">SUM(M186:M188)</f>
        <v>43735956.484660104</v>
      </c>
      <c r="N185" s="237">
        <f t="shared" si="132"/>
        <v>26860454.023457959</v>
      </c>
      <c r="O185" s="237">
        <f t="shared" si="132"/>
        <v>11412318.181128703</v>
      </c>
      <c r="P185" s="237">
        <f t="shared" si="132"/>
        <v>41887034.981519394</v>
      </c>
      <c r="Q185" s="257">
        <f t="shared" si="130"/>
        <v>123895763.67076617</v>
      </c>
      <c r="R185" s="234">
        <f>'[1]2026'!S185</f>
        <v>13208449.841760146</v>
      </c>
      <c r="S185" s="235">
        <f>P185/3</f>
        <v>13962344.993839798</v>
      </c>
      <c r="T185" s="236">
        <f t="shared" ref="T185:T240" si="133">Q185+R185-S185</f>
        <v>123141868.51868653</v>
      </c>
    </row>
    <row r="186" spans="1:20" ht="30.75" customHeight="1">
      <c r="A186" s="16" t="s">
        <v>86</v>
      </c>
      <c r="B186" s="16" t="s">
        <v>17</v>
      </c>
      <c r="C186" s="24" t="s">
        <v>211</v>
      </c>
      <c r="D186" s="137">
        <v>6813.4021115748492</v>
      </c>
      <c r="E186" s="133">
        <v>7165.5110311501148</v>
      </c>
      <c r="F186" s="133">
        <v>2153.6794552000001</v>
      </c>
      <c r="G186" s="174">
        <v>2239.8266334080004</v>
      </c>
      <c r="H186" s="140">
        <v>9031.5409999999993</v>
      </c>
      <c r="I186" s="133">
        <v>5415.3310000000001</v>
      </c>
      <c r="J186" s="138">
        <v>2198.1999999999998</v>
      </c>
      <c r="K186" s="133">
        <v>8068</v>
      </c>
      <c r="L186" s="132">
        <f t="shared" si="129"/>
        <v>24713.072</v>
      </c>
      <c r="M186" s="258">
        <f t="shared" ref="M186:M242" si="134">(D186-F186)*H186</f>
        <v>42084476.219678357</v>
      </c>
      <c r="N186" s="258">
        <f t="shared" ref="N186:O242" si="135">(D186-F186)*I186</f>
        <v>25233940.552469067</v>
      </c>
      <c r="O186" s="258">
        <f>(E186-G186)*J186</f>
        <v>10827639.443116713</v>
      </c>
      <c r="P186" s="258">
        <f>(E186-G186)*K186</f>
        <v>39740421.720983379</v>
      </c>
      <c r="Q186" s="257">
        <f t="shared" si="130"/>
        <v>117886477.9362475</v>
      </c>
      <c r="R186" s="234">
        <f>'[1]2026'!S186</f>
        <v>0</v>
      </c>
      <c r="S186" s="235"/>
      <c r="T186" s="236"/>
    </row>
    <row r="187" spans="1:20" ht="30.75" customHeight="1">
      <c r="A187" s="16" t="s">
        <v>86</v>
      </c>
      <c r="B187" s="16" t="s">
        <v>104</v>
      </c>
      <c r="C187" s="24" t="s">
        <v>212</v>
      </c>
      <c r="D187" s="137">
        <v>6813.4021115748492</v>
      </c>
      <c r="E187" s="133">
        <v>7165.5110311501148</v>
      </c>
      <c r="F187" s="133">
        <v>2153.6794552000001</v>
      </c>
      <c r="G187" s="174">
        <v>2239.8266334080004</v>
      </c>
      <c r="H187" s="140">
        <v>195.38</v>
      </c>
      <c r="I187" s="133">
        <v>197.71099999999998</v>
      </c>
      <c r="J187" s="138">
        <v>66.599999999999994</v>
      </c>
      <c r="K187" s="133">
        <v>244.5</v>
      </c>
      <c r="L187" s="132">
        <f t="shared" si="129"/>
        <v>704.19100000000003</v>
      </c>
      <c r="M187" s="258">
        <f t="shared" si="134"/>
        <v>910416.61260251794</v>
      </c>
      <c r="N187" s="258">
        <f t="shared" si="135"/>
        <v>921278.42611452774</v>
      </c>
      <c r="O187" s="258">
        <f>(E187-G187)*J187</f>
        <v>328050.58088962478</v>
      </c>
      <c r="P187" s="258">
        <f>(E187-G187)*K187</f>
        <v>1204329.8352479469</v>
      </c>
      <c r="Q187" s="257">
        <f t="shared" si="130"/>
        <v>3364075.4548546174</v>
      </c>
      <c r="R187" s="234">
        <f>'[1]2026'!S187</f>
        <v>0</v>
      </c>
      <c r="S187" s="235"/>
      <c r="T187" s="236"/>
    </row>
    <row r="188" spans="1:20" ht="30.75" customHeight="1">
      <c r="A188" s="16" t="s">
        <v>86</v>
      </c>
      <c r="B188" s="16" t="s">
        <v>102</v>
      </c>
      <c r="C188" s="24" t="s">
        <v>212</v>
      </c>
      <c r="D188" s="137">
        <v>6813.4021115748492</v>
      </c>
      <c r="E188" s="133">
        <v>7165.5110311501148</v>
      </c>
      <c r="F188" s="133">
        <v>2153.6794552000001</v>
      </c>
      <c r="G188" s="174">
        <v>2239.8266334080004</v>
      </c>
      <c r="H188" s="140">
        <v>159.036</v>
      </c>
      <c r="I188" s="133">
        <v>151.34700000000001</v>
      </c>
      <c r="J188" s="138">
        <v>52.1</v>
      </c>
      <c r="K188" s="133">
        <v>191.3</v>
      </c>
      <c r="L188" s="132">
        <f t="shared" si="129"/>
        <v>553.78300000000013</v>
      </c>
      <c r="M188" s="258">
        <f t="shared" si="134"/>
        <v>741063.65237923048</v>
      </c>
      <c r="N188" s="258">
        <f t="shared" si="135"/>
        <v>705235.04487436428</v>
      </c>
      <c r="O188" s="258">
        <f>(E188-G188)*J188</f>
        <v>256628.15712236415</v>
      </c>
      <c r="P188" s="258">
        <f>(E188-G188)*K188</f>
        <v>942283.4252880665</v>
      </c>
      <c r="Q188" s="257">
        <f t="shared" si="130"/>
        <v>2645210.2796640256</v>
      </c>
      <c r="R188" s="234">
        <f>'[1]2026'!S188</f>
        <v>0</v>
      </c>
      <c r="S188" s="235"/>
      <c r="T188" s="236"/>
    </row>
    <row r="189" spans="1:20" ht="30.75" customHeight="1">
      <c r="A189" s="49" t="s">
        <v>98</v>
      </c>
      <c r="B189" s="49"/>
      <c r="C189" s="49" t="s">
        <v>236</v>
      </c>
      <c r="D189" s="171"/>
      <c r="E189" s="172"/>
      <c r="F189" s="172"/>
      <c r="G189" s="173"/>
      <c r="H189" s="134">
        <f>SUM(H190:H192)</f>
        <v>2366.3700000000003</v>
      </c>
      <c r="I189" s="131">
        <f>SUM(I190:I192)</f>
        <v>1563.8700000000001</v>
      </c>
      <c r="J189" s="139">
        <f t="shared" ref="J189:K189" si="136">SUM(J190:J192)</f>
        <v>764.55600000000004</v>
      </c>
      <c r="K189" s="131">
        <f t="shared" si="136"/>
        <v>2293.6660000000002</v>
      </c>
      <c r="L189" s="132">
        <f t="shared" si="129"/>
        <v>6988.4620000000004</v>
      </c>
      <c r="M189" s="237">
        <f t="shared" ref="M189:P189" si="137">SUM(M190:M192)</f>
        <v>16461956.647274777</v>
      </c>
      <c r="N189" s="237">
        <f t="shared" si="137"/>
        <v>10867909.371650079</v>
      </c>
      <c r="O189" s="237">
        <f t="shared" si="137"/>
        <v>5821934.6900495384</v>
      </c>
      <c r="P189" s="237">
        <f t="shared" si="137"/>
        <v>17465785.864931606</v>
      </c>
      <c r="Q189" s="257">
        <f t="shared" si="130"/>
        <v>50617586.573905997</v>
      </c>
      <c r="R189" s="234">
        <f>'[1]2026'!S189</f>
        <v>5311707.5825115936</v>
      </c>
      <c r="S189" s="235">
        <f>P189/3</f>
        <v>5821928.6216438683</v>
      </c>
      <c r="T189" s="236">
        <f t="shared" si="133"/>
        <v>50107365.534773722</v>
      </c>
    </row>
    <row r="190" spans="1:20" ht="30.75" customHeight="1">
      <c r="A190" s="16" t="s">
        <v>24</v>
      </c>
      <c r="B190" s="16" t="s">
        <v>101</v>
      </c>
      <c r="C190" s="24" t="s">
        <v>211</v>
      </c>
      <c r="D190" s="137">
        <v>7986.803599614489</v>
      </c>
      <c r="E190" s="133">
        <v>8706.2546633200036</v>
      </c>
      <c r="F190" s="133">
        <v>2287.0548168</v>
      </c>
      <c r="G190" s="174">
        <v>2378.5370094720001</v>
      </c>
      <c r="H190" s="133">
        <v>1179.4740000000002</v>
      </c>
      <c r="I190" s="133">
        <v>786.31600000000003</v>
      </c>
      <c r="J190" s="138">
        <v>386.9</v>
      </c>
      <c r="K190" s="133">
        <v>1160.7</v>
      </c>
      <c r="L190" s="132">
        <f t="shared" si="129"/>
        <v>3513.3900000000003</v>
      </c>
      <c r="M190" s="258">
        <f t="shared" si="134"/>
        <v>6722705.4958613385</v>
      </c>
      <c r="N190" s="258">
        <f t="shared" si="135"/>
        <v>4481803.6639075587</v>
      </c>
      <c r="O190" s="258">
        <f>(E190-G190)*J190</f>
        <v>2448193.9602737925</v>
      </c>
      <c r="P190" s="258">
        <f>(E190-G190)*K190</f>
        <v>7344581.880821378</v>
      </c>
      <c r="Q190" s="257">
        <f t="shared" si="130"/>
        <v>20997285.00086407</v>
      </c>
      <c r="R190" s="234">
        <f>'[1]2026'!S190</f>
        <v>0</v>
      </c>
      <c r="S190" s="235"/>
      <c r="T190" s="236"/>
    </row>
    <row r="191" spans="1:20" ht="30.75" customHeight="1">
      <c r="A191" s="16" t="s">
        <v>24</v>
      </c>
      <c r="B191" s="16" t="s">
        <v>100</v>
      </c>
      <c r="C191" s="24" t="s">
        <v>211</v>
      </c>
      <c r="D191" s="137">
        <v>11695.543889805313</v>
      </c>
      <c r="E191" s="133">
        <v>12280.75578788914</v>
      </c>
      <c r="F191" s="133">
        <v>2576.1625448</v>
      </c>
      <c r="G191" s="174">
        <v>2679.209046592</v>
      </c>
      <c r="H191" s="133">
        <v>374.33100000000002</v>
      </c>
      <c r="I191" s="133">
        <v>249.554</v>
      </c>
      <c r="J191" s="138">
        <v>124.77800000000001</v>
      </c>
      <c r="K191" s="133">
        <v>374.33300000000003</v>
      </c>
      <c r="L191" s="132">
        <f t="shared" si="129"/>
        <v>1122.9960000000001</v>
      </c>
      <c r="M191" s="258">
        <f t="shared" si="134"/>
        <v>3413667.1382571841</v>
      </c>
      <c r="N191" s="258">
        <f t="shared" si="135"/>
        <v>2275778.0921714557</v>
      </c>
      <c r="O191" s="258">
        <f>(E191-G191)*J191</f>
        <v>1198061.7992855748</v>
      </c>
      <c r="P191" s="258">
        <f>(E191-G191)*K191</f>
        <v>3594175.7963099829</v>
      </c>
      <c r="Q191" s="257">
        <f t="shared" si="130"/>
        <v>10481682.826024197</v>
      </c>
      <c r="R191" s="234">
        <f>'[1]2026'!S191</f>
        <v>0</v>
      </c>
      <c r="S191" s="235"/>
      <c r="T191" s="236"/>
    </row>
    <row r="192" spans="1:20" ht="30.75" customHeight="1">
      <c r="A192" s="16" t="s">
        <v>24</v>
      </c>
      <c r="B192" s="16" t="s">
        <v>99</v>
      </c>
      <c r="C192" s="24" t="s">
        <v>211</v>
      </c>
      <c r="D192" s="137">
        <v>10360.873937927016</v>
      </c>
      <c r="E192" s="133">
        <v>11282.879316406583</v>
      </c>
      <c r="F192" s="133">
        <v>2576.1625448</v>
      </c>
      <c r="G192" s="174">
        <v>2679.209046592</v>
      </c>
      <c r="H192" s="133">
        <v>812.56499999999994</v>
      </c>
      <c r="I192" s="133">
        <v>528</v>
      </c>
      <c r="J192" s="138">
        <v>252.87799999999999</v>
      </c>
      <c r="K192" s="133">
        <v>758.63300000000004</v>
      </c>
      <c r="L192" s="132">
        <f t="shared" si="129"/>
        <v>2352.076</v>
      </c>
      <c r="M192" s="258">
        <f t="shared" si="134"/>
        <v>6325584.0131562529</v>
      </c>
      <c r="N192" s="258">
        <f t="shared" si="135"/>
        <v>4110327.6155710644</v>
      </c>
      <c r="O192" s="258">
        <f>(E192-G192)*J192</f>
        <v>2175678.9304901715</v>
      </c>
      <c r="P192" s="258">
        <f>(E192-G192)*K192</f>
        <v>6527028.1878002463</v>
      </c>
      <c r="Q192" s="257">
        <f t="shared" si="130"/>
        <v>19138618.747017734</v>
      </c>
      <c r="R192" s="234">
        <f>'[1]2026'!S192</f>
        <v>0</v>
      </c>
      <c r="S192" s="235"/>
      <c r="T192" s="236"/>
    </row>
    <row r="193" spans="1:20" ht="30.75" customHeight="1">
      <c r="A193" s="49" t="s">
        <v>97</v>
      </c>
      <c r="B193" s="49"/>
      <c r="C193" s="49" t="s">
        <v>236</v>
      </c>
      <c r="D193" s="171"/>
      <c r="E193" s="172"/>
      <c r="F193" s="172"/>
      <c r="G193" s="173"/>
      <c r="H193" s="135">
        <f t="shared" ref="H193:I193" si="138">SUM(H194:H195)</f>
        <v>4126.9399999999996</v>
      </c>
      <c r="I193" s="139">
        <f t="shared" si="138"/>
        <v>2711.81</v>
      </c>
      <c r="J193" s="139">
        <f t="shared" ref="J193:K193" si="139">SUM(J194:J196)</f>
        <v>1853.38</v>
      </c>
      <c r="K193" s="131">
        <f t="shared" si="139"/>
        <v>6034.4000000000005</v>
      </c>
      <c r="L193" s="132">
        <f t="shared" si="129"/>
        <v>14726.530000000002</v>
      </c>
      <c r="M193" s="237">
        <f>SUM(M194:M196)</f>
        <v>36548666.932991862</v>
      </c>
      <c r="N193" s="237">
        <f>SUM(N194:N196)</f>
        <v>24044520.127411187</v>
      </c>
      <c r="O193" s="237">
        <f>SUM(O194:O196)</f>
        <v>13123131.227519145</v>
      </c>
      <c r="P193" s="237">
        <f>SUM(P194:P196)</f>
        <v>39754072.38205386</v>
      </c>
      <c r="Q193" s="257">
        <f t="shared" si="130"/>
        <v>113470390.66997606</v>
      </c>
      <c r="R193" s="234">
        <f>'[1]2026'!S193</f>
        <v>11985572.346230363</v>
      </c>
      <c r="S193" s="235">
        <f>P193/3</f>
        <v>13251357.46068462</v>
      </c>
      <c r="T193" s="236">
        <f t="shared" si="133"/>
        <v>112204605.55552179</v>
      </c>
    </row>
    <row r="194" spans="1:20" ht="30.75" customHeight="1">
      <c r="A194" s="16" t="s">
        <v>313</v>
      </c>
      <c r="B194" s="16" t="s">
        <v>312</v>
      </c>
      <c r="C194" s="24" t="s">
        <v>211</v>
      </c>
      <c r="D194" s="137">
        <v>11535.264014848921</v>
      </c>
      <c r="E194" s="133">
        <v>12612.934642001954</v>
      </c>
      <c r="F194" s="133">
        <v>2751.5076802199997</v>
      </c>
      <c r="G194" s="174">
        <v>2897.3375872716597</v>
      </c>
      <c r="H194" s="133">
        <v>3998.75</v>
      </c>
      <c r="I194" s="133">
        <v>2615.0299999999997</v>
      </c>
      <c r="J194" s="138">
        <v>1307.92</v>
      </c>
      <c r="K194" s="133">
        <v>3923.77</v>
      </c>
      <c r="L194" s="132">
        <f t="shared" si="129"/>
        <v>11845.47</v>
      </c>
      <c r="M194" s="258">
        <f t="shared" si="134"/>
        <v>35124045.643097393</v>
      </c>
      <c r="N194" s="258">
        <f t="shared" si="135"/>
        <v>22969786.327744663</v>
      </c>
      <c r="O194" s="258">
        <f>(E194-G194)*J194</f>
        <v>12707223.699822845</v>
      </c>
      <c r="P194" s="258">
        <f>(E194-G194)*K194</f>
        <v>38121768.25543908</v>
      </c>
      <c r="Q194" s="257">
        <f t="shared" si="130"/>
        <v>108922823.92610398</v>
      </c>
      <c r="R194" s="234">
        <f>'[1]2026'!S194</f>
        <v>0</v>
      </c>
      <c r="S194" s="235"/>
      <c r="T194" s="236"/>
    </row>
    <row r="195" spans="1:20" ht="30.75" customHeight="1">
      <c r="A195" s="16" t="s">
        <v>313</v>
      </c>
      <c r="B195" s="16" t="s">
        <v>311</v>
      </c>
      <c r="C195" s="24" t="s">
        <v>212</v>
      </c>
      <c r="D195" s="137">
        <v>11535.264014848921</v>
      </c>
      <c r="E195" s="133">
        <v>12612.934642001954</v>
      </c>
      <c r="F195" s="133">
        <v>2751.5076802199997</v>
      </c>
      <c r="G195" s="174">
        <v>2897.3375872716597</v>
      </c>
      <c r="H195" s="133">
        <v>128.19</v>
      </c>
      <c r="I195" s="142">
        <v>96.78</v>
      </c>
      <c r="J195" s="138">
        <v>34.200000000000003</v>
      </c>
      <c r="K195" s="133">
        <v>134.74</v>
      </c>
      <c r="L195" s="132">
        <f t="shared" si="129"/>
        <v>393.91</v>
      </c>
      <c r="M195" s="258">
        <f t="shared" si="134"/>
        <v>1125989.7245360813</v>
      </c>
      <c r="N195" s="258">
        <f t="shared" si="135"/>
        <v>850091.93806538696</v>
      </c>
      <c r="O195" s="258">
        <f>(E195-G195)*J195</f>
        <v>332273.41927177605</v>
      </c>
      <c r="P195" s="258">
        <f>(E195-G195)*K195</f>
        <v>1309079.5471543598</v>
      </c>
      <c r="Q195" s="257">
        <f t="shared" si="130"/>
        <v>3617434.6290276041</v>
      </c>
      <c r="R195" s="234">
        <f>'[1]2026'!S195</f>
        <v>0</v>
      </c>
      <c r="S195" s="235"/>
      <c r="T195" s="236"/>
    </row>
    <row r="196" spans="1:20" ht="30.75" customHeight="1">
      <c r="A196" s="16" t="s">
        <v>313</v>
      </c>
      <c r="B196" s="16" t="s">
        <v>311</v>
      </c>
      <c r="C196" s="24" t="s">
        <v>13</v>
      </c>
      <c r="D196" s="137">
        <v>247.19876120000001</v>
      </c>
      <c r="E196" s="133">
        <v>258.68614164799999</v>
      </c>
      <c r="F196" s="133">
        <v>91.444080000000014</v>
      </c>
      <c r="G196" s="174">
        <v>95.101843200000019</v>
      </c>
      <c r="H196" s="133">
        <v>1917.32</v>
      </c>
      <c r="I196" s="233">
        <v>1442.28</v>
      </c>
      <c r="J196" s="138">
        <v>511.26</v>
      </c>
      <c r="K196" s="133">
        <v>1975.89</v>
      </c>
      <c r="L196" s="132">
        <f t="shared" si="129"/>
        <v>5846.75</v>
      </c>
      <c r="M196" s="258">
        <f t="shared" si="134"/>
        <v>298631.56535838399</v>
      </c>
      <c r="N196" s="258">
        <f t="shared" si="135"/>
        <v>224641.86160113598</v>
      </c>
      <c r="O196" s="258">
        <f>(E196-G196)*J196</f>
        <v>83634.108424524456</v>
      </c>
      <c r="P196" s="258">
        <f>(E196-G196)*K196</f>
        <v>323224.57946041867</v>
      </c>
      <c r="Q196" s="257">
        <f t="shared" si="130"/>
        <v>930132.11484446307</v>
      </c>
      <c r="R196" s="234">
        <f>'[1]2026'!S196</f>
        <v>0</v>
      </c>
      <c r="S196" s="235"/>
      <c r="T196" s="236"/>
    </row>
    <row r="197" spans="1:20" ht="30.75" customHeight="1">
      <c r="A197" s="49" t="s">
        <v>94</v>
      </c>
      <c r="B197" s="49"/>
      <c r="C197" s="49" t="s">
        <v>236</v>
      </c>
      <c r="D197" s="171"/>
      <c r="E197" s="172"/>
      <c r="F197" s="172"/>
      <c r="G197" s="173"/>
      <c r="H197" s="131">
        <f t="shared" ref="H197:K197" si="140">SUM(H198)</f>
        <v>691.077</v>
      </c>
      <c r="I197" s="131">
        <f t="shared" si="140"/>
        <v>333.988</v>
      </c>
      <c r="J197" s="139">
        <f t="shared" si="140"/>
        <v>127.81</v>
      </c>
      <c r="K197" s="131">
        <f t="shared" si="140"/>
        <v>649.44000000000005</v>
      </c>
      <c r="L197" s="132">
        <f t="shared" si="129"/>
        <v>1802.3150000000001</v>
      </c>
      <c r="M197" s="237">
        <f t="shared" ref="M197:N197" si="141">SUM(M198)</f>
        <v>2676438.2015964668</v>
      </c>
      <c r="N197" s="237">
        <f t="shared" si="141"/>
        <v>1293485.7361405469</v>
      </c>
      <c r="O197" s="237">
        <f>SUM(O198)</f>
        <v>476211.59088720509</v>
      </c>
      <c r="P197" s="237">
        <f>SUM(P198)</f>
        <v>2419770.4059603042</v>
      </c>
      <c r="Q197" s="257">
        <f t="shared" si="130"/>
        <v>6865905.9345845226</v>
      </c>
      <c r="R197" s="234">
        <f>'[1]2026'!S197</f>
        <v>852391.505083784</v>
      </c>
      <c r="S197" s="235">
        <f>P197/3</f>
        <v>806590.1353201014</v>
      </c>
      <c r="T197" s="236">
        <f t="shared" si="133"/>
        <v>6911707.3043482061</v>
      </c>
    </row>
    <row r="198" spans="1:20" ht="30.75" customHeight="1">
      <c r="A198" s="16" t="s">
        <v>272</v>
      </c>
      <c r="B198" s="16" t="s">
        <v>302</v>
      </c>
      <c r="C198" s="24" t="s">
        <v>211</v>
      </c>
      <c r="D198" s="137">
        <v>6644.8734291966985</v>
      </c>
      <c r="E198" s="133">
        <v>6644.8734291966985</v>
      </c>
      <c r="F198" s="133">
        <v>2772.0225</v>
      </c>
      <c r="G198" s="174">
        <v>2918.9396924999996</v>
      </c>
      <c r="H198" s="133">
        <v>691.077</v>
      </c>
      <c r="I198" s="133">
        <v>333.988</v>
      </c>
      <c r="J198" s="138">
        <v>127.81</v>
      </c>
      <c r="K198" s="133">
        <v>649.44000000000005</v>
      </c>
      <c r="L198" s="132">
        <f t="shared" si="129"/>
        <v>1802.3150000000001</v>
      </c>
      <c r="M198" s="258">
        <f t="shared" si="134"/>
        <v>2676438.2015964668</v>
      </c>
      <c r="N198" s="258">
        <f t="shared" si="135"/>
        <v>1293485.7361405469</v>
      </c>
      <c r="O198" s="258">
        <f>(E198-G198)*J198</f>
        <v>476211.59088720509</v>
      </c>
      <c r="P198" s="258">
        <f>(E198-G198)*K198</f>
        <v>2419770.4059603042</v>
      </c>
      <c r="Q198" s="257">
        <f t="shared" si="130"/>
        <v>6865905.9345845226</v>
      </c>
      <c r="R198" s="234">
        <f>'[1]2026'!S198</f>
        <v>0</v>
      </c>
      <c r="S198" s="235"/>
      <c r="T198" s="236"/>
    </row>
    <row r="199" spans="1:20" ht="30.75" customHeight="1">
      <c r="A199" s="49" t="s">
        <v>93</v>
      </c>
      <c r="B199" s="49"/>
      <c r="C199" s="49" t="s">
        <v>236</v>
      </c>
      <c r="D199" s="171"/>
      <c r="E199" s="172"/>
      <c r="F199" s="172"/>
      <c r="G199" s="173"/>
      <c r="H199" s="131">
        <f t="shared" ref="H199:K199" si="142">SUM(H200)</f>
        <v>770.85599999999999</v>
      </c>
      <c r="I199" s="131">
        <f t="shared" si="142"/>
        <v>463.79200000000003</v>
      </c>
      <c r="J199" s="139">
        <f t="shared" si="142"/>
        <v>200</v>
      </c>
      <c r="K199" s="131">
        <f t="shared" si="142"/>
        <v>681.22</v>
      </c>
      <c r="L199" s="132">
        <f t="shared" si="129"/>
        <v>2115.8680000000004</v>
      </c>
      <c r="M199" s="237">
        <f t="shared" ref="M199:N199" si="143">SUM(M200)</f>
        <v>2985321.3069553627</v>
      </c>
      <c r="N199" s="237">
        <f t="shared" si="143"/>
        <v>1796143.6890877695</v>
      </c>
      <c r="O199" s="237">
        <f>SUM(O200)</f>
        <v>873701.02653498342</v>
      </c>
      <c r="P199" s="237">
        <f>SUM(P200)</f>
        <v>2975913.066480807</v>
      </c>
      <c r="Q199" s="257">
        <f t="shared" si="130"/>
        <v>8631079.0890589245</v>
      </c>
      <c r="R199" s="234">
        <f>'[1]2026'!S199</f>
        <v>879394.93269998208</v>
      </c>
      <c r="S199" s="235">
        <f>P199/3</f>
        <v>991971.02216026897</v>
      </c>
      <c r="T199" s="236">
        <f t="shared" si="133"/>
        <v>8518502.9995986372</v>
      </c>
    </row>
    <row r="200" spans="1:20" ht="30.75" customHeight="1">
      <c r="A200" s="16" t="s">
        <v>31</v>
      </c>
      <c r="B200" s="16" t="s">
        <v>303</v>
      </c>
      <c r="C200" s="24" t="s">
        <v>211</v>
      </c>
      <c r="D200" s="137">
        <v>6281.5542637232411</v>
      </c>
      <c r="E200" s="133">
        <v>6873.6767678749175</v>
      </c>
      <c r="F200" s="133">
        <v>2408.8188800000003</v>
      </c>
      <c r="G200" s="174">
        <v>2505.1716352000003</v>
      </c>
      <c r="H200" s="133">
        <v>770.85599999999999</v>
      </c>
      <c r="I200" s="133">
        <v>463.79200000000003</v>
      </c>
      <c r="J200" s="138">
        <v>200</v>
      </c>
      <c r="K200" s="133">
        <v>681.22</v>
      </c>
      <c r="L200" s="132">
        <f t="shared" si="129"/>
        <v>2115.8680000000004</v>
      </c>
      <c r="M200" s="258">
        <f t="shared" si="134"/>
        <v>2985321.3069553627</v>
      </c>
      <c r="N200" s="258">
        <f t="shared" si="135"/>
        <v>1796143.6890877695</v>
      </c>
      <c r="O200" s="258">
        <f>(E200-G200)*J200</f>
        <v>873701.02653498342</v>
      </c>
      <c r="P200" s="258">
        <f>(E200-G200)*K200</f>
        <v>2975913.066480807</v>
      </c>
      <c r="Q200" s="257">
        <f t="shared" si="130"/>
        <v>8631079.0890589245</v>
      </c>
      <c r="R200" s="234">
        <f>'[1]2026'!S200</f>
        <v>0</v>
      </c>
      <c r="S200" s="235"/>
      <c r="T200" s="236"/>
    </row>
    <row r="201" spans="1:20" ht="30.75" customHeight="1">
      <c r="A201" s="49" t="s">
        <v>92</v>
      </c>
      <c r="B201" s="49"/>
      <c r="C201" s="49" t="s">
        <v>236</v>
      </c>
      <c r="D201" s="171"/>
      <c r="E201" s="172"/>
      <c r="F201" s="172"/>
      <c r="G201" s="173"/>
      <c r="H201" s="131">
        <f t="shared" ref="H201:K201" si="144">SUM(H202)</f>
        <v>879.97699999999986</v>
      </c>
      <c r="I201" s="131">
        <f t="shared" si="144"/>
        <v>458.09</v>
      </c>
      <c r="J201" s="139">
        <f t="shared" si="144"/>
        <v>102.649</v>
      </c>
      <c r="K201" s="131">
        <f t="shared" si="144"/>
        <v>805.01900000000001</v>
      </c>
      <c r="L201" s="132">
        <f t="shared" si="129"/>
        <v>2245.7349999999997</v>
      </c>
      <c r="M201" s="237">
        <f t="shared" ref="M201:P201" si="145">SUM(M202)</f>
        <v>4335611.6036551381</v>
      </c>
      <c r="N201" s="237">
        <f t="shared" si="145"/>
        <v>2256991.1708128536</v>
      </c>
      <c r="O201" s="237">
        <f t="shared" si="145"/>
        <v>535984.75423300266</v>
      </c>
      <c r="P201" s="237">
        <f t="shared" si="145"/>
        <v>4203430.2415795336</v>
      </c>
      <c r="Q201" s="257">
        <f t="shared" si="130"/>
        <v>11332017.770280529</v>
      </c>
      <c r="R201" s="234">
        <f>'[1]2026'!S201</f>
        <v>1322098.84181172</v>
      </c>
      <c r="S201" s="235">
        <f>P201/3</f>
        <v>1401143.4138598444</v>
      </c>
      <c r="T201" s="236">
        <f t="shared" si="133"/>
        <v>11252973.198232405</v>
      </c>
    </row>
    <row r="202" spans="1:20" ht="30.75" customHeight="1">
      <c r="A202" s="16" t="s">
        <v>24</v>
      </c>
      <c r="B202" s="16" t="s">
        <v>91</v>
      </c>
      <c r="C202" s="24" t="s">
        <v>211</v>
      </c>
      <c r="D202" s="137">
        <v>8018.3601406117868</v>
      </c>
      <c r="E202" s="133">
        <v>8436.5852329492027</v>
      </c>
      <c r="F202" s="133">
        <v>3091.4</v>
      </c>
      <c r="G202" s="174">
        <v>3215.056</v>
      </c>
      <c r="H202" s="133">
        <v>879.97699999999986</v>
      </c>
      <c r="I202" s="133">
        <v>458.09</v>
      </c>
      <c r="J202" s="138">
        <v>102.649</v>
      </c>
      <c r="K202" s="133">
        <v>805.01900000000001</v>
      </c>
      <c r="L202" s="132">
        <f t="shared" si="129"/>
        <v>2245.7349999999997</v>
      </c>
      <c r="M202" s="258">
        <f t="shared" si="134"/>
        <v>4335611.6036551381</v>
      </c>
      <c r="N202" s="258">
        <f t="shared" si="135"/>
        <v>2256991.1708128536</v>
      </c>
      <c r="O202" s="258">
        <f>(E202-G202)*J202</f>
        <v>535984.75423300266</v>
      </c>
      <c r="P202" s="258">
        <f>(E202-G202)*K202</f>
        <v>4203430.2415795336</v>
      </c>
      <c r="Q202" s="257">
        <f t="shared" si="130"/>
        <v>11332017.770280529</v>
      </c>
      <c r="R202" s="234">
        <f>'[1]2026'!S202</f>
        <v>0</v>
      </c>
      <c r="S202" s="235"/>
      <c r="T202" s="236"/>
    </row>
    <row r="203" spans="1:20" ht="30.75" customHeight="1">
      <c r="A203" s="49" t="s">
        <v>90</v>
      </c>
      <c r="B203" s="49"/>
      <c r="C203" s="49" t="s">
        <v>236</v>
      </c>
      <c r="D203" s="171"/>
      <c r="E203" s="172"/>
      <c r="F203" s="172"/>
      <c r="G203" s="173"/>
      <c r="H203" s="135">
        <f t="shared" ref="H203:I203" si="146">SUM(H204:H205)</f>
        <v>6852.1469999999999</v>
      </c>
      <c r="I203" s="139">
        <f t="shared" si="146"/>
        <v>3835.9629999999997</v>
      </c>
      <c r="J203" s="139">
        <f t="shared" ref="J203:K203" si="147">SUM(J204:J205)</f>
        <v>866.12699999999995</v>
      </c>
      <c r="K203" s="131">
        <f t="shared" si="147"/>
        <v>6518.3</v>
      </c>
      <c r="L203" s="132">
        <f t="shared" si="129"/>
        <v>18072.537</v>
      </c>
      <c r="M203" s="237">
        <f t="shared" ref="M203:P203" si="148">SUM(M204:M206)</f>
        <v>33878073.734584175</v>
      </c>
      <c r="N203" s="237">
        <f t="shared" si="148"/>
        <v>18965593.901756153</v>
      </c>
      <c r="O203" s="237">
        <f t="shared" si="148"/>
        <v>4527941.7047867114</v>
      </c>
      <c r="P203" s="237">
        <f t="shared" si="148"/>
        <v>34076391.123139247</v>
      </c>
      <c r="Q203" s="257">
        <f t="shared" si="130"/>
        <v>91448000.464266285</v>
      </c>
      <c r="R203" s="234">
        <f>'[1]2026'!S203</f>
        <v>10742494.190708404</v>
      </c>
      <c r="S203" s="235">
        <f>P203/3</f>
        <v>11358797.041046416</v>
      </c>
      <c r="T203" s="236">
        <f t="shared" si="133"/>
        <v>90831697.613928273</v>
      </c>
    </row>
    <row r="204" spans="1:20" ht="30.75" customHeight="1">
      <c r="A204" s="16" t="s">
        <v>31</v>
      </c>
      <c r="B204" s="16" t="s">
        <v>257</v>
      </c>
      <c r="C204" s="24" t="s">
        <v>211</v>
      </c>
      <c r="D204" s="137">
        <v>6951.499490022713</v>
      </c>
      <c r="E204" s="133">
        <v>7315.4421764841563</v>
      </c>
      <c r="F204" s="133">
        <v>2007.3449448000001</v>
      </c>
      <c r="G204" s="174">
        <v>2087.6387425920002</v>
      </c>
      <c r="H204" s="137">
        <v>6430.0079999999998</v>
      </c>
      <c r="I204" s="138">
        <v>3535.8919999999998</v>
      </c>
      <c r="J204" s="138">
        <v>774.71699999999998</v>
      </c>
      <c r="K204" s="133">
        <v>6075.6850000000004</v>
      </c>
      <c r="L204" s="132">
        <f t="shared" si="129"/>
        <v>16816.302</v>
      </c>
      <c r="M204" s="258">
        <f t="shared" si="134"/>
        <v>31790953.279018406</v>
      </c>
      <c r="N204" s="258">
        <f t="shared" si="135"/>
        <v>17481996.503216628</v>
      </c>
      <c r="O204" s="258">
        <f>(E204-G204)*J204</f>
        <v>4050068.1928946297</v>
      </c>
      <c r="P204" s="258">
        <f>(E204-G204)*K204</f>
        <v>31762486.906247068</v>
      </c>
      <c r="Q204" s="257">
        <f t="shared" si="130"/>
        <v>85085504.881376728</v>
      </c>
      <c r="R204" s="234">
        <f>'[1]2026'!S204</f>
        <v>0</v>
      </c>
      <c r="S204" s="235"/>
      <c r="T204" s="236"/>
    </row>
    <row r="205" spans="1:20" ht="30.75" customHeight="1">
      <c r="A205" s="16" t="s">
        <v>31</v>
      </c>
      <c r="B205" s="16" t="s">
        <v>257</v>
      </c>
      <c r="C205" s="24" t="s">
        <v>212</v>
      </c>
      <c r="D205" s="137">
        <v>6951.499490022713</v>
      </c>
      <c r="E205" s="133">
        <v>7315.4421764841563</v>
      </c>
      <c r="F205" s="133">
        <v>2007.3449448000001</v>
      </c>
      <c r="G205" s="174">
        <v>2087.6387425920002</v>
      </c>
      <c r="H205" s="137">
        <v>422.13900000000001</v>
      </c>
      <c r="I205" s="138">
        <v>300.07100000000003</v>
      </c>
      <c r="J205" s="138">
        <v>91.41</v>
      </c>
      <c r="K205" s="133">
        <v>442.61500000000001</v>
      </c>
      <c r="L205" s="132">
        <f t="shared" si="129"/>
        <v>1256.2350000000001</v>
      </c>
      <c r="M205" s="258">
        <f t="shared" si="134"/>
        <v>2087120.4555657709</v>
      </c>
      <c r="N205" s="258">
        <f t="shared" si="135"/>
        <v>1483597.3985395248</v>
      </c>
      <c r="O205" s="258">
        <f>(E205-G205)*J205</f>
        <v>477873.511892082</v>
      </c>
      <c r="P205" s="258">
        <f>(E205-G205)*K205</f>
        <v>2313904.2168921768</v>
      </c>
      <c r="Q205" s="257">
        <f t="shared" si="130"/>
        <v>6362495.582889555</v>
      </c>
      <c r="R205" s="234">
        <f>'[1]2026'!S205</f>
        <v>0</v>
      </c>
      <c r="S205" s="235"/>
      <c r="T205" s="236"/>
    </row>
    <row r="206" spans="1:20" ht="30.75" customHeight="1">
      <c r="A206" s="16" t="s">
        <v>31</v>
      </c>
      <c r="B206" s="16" t="s">
        <v>257</v>
      </c>
      <c r="C206" s="24" t="s">
        <v>13</v>
      </c>
      <c r="D206" s="137">
        <v>67.673964799999979</v>
      </c>
      <c r="E206" s="133">
        <v>70.380923391999985</v>
      </c>
      <c r="F206" s="133">
        <v>67.673964799999979</v>
      </c>
      <c r="G206" s="174">
        <v>70.380923391999985</v>
      </c>
      <c r="H206" s="137">
        <v>8591.2309999999998</v>
      </c>
      <c r="I206" s="138">
        <v>5563.6640000000007</v>
      </c>
      <c r="J206" s="138">
        <v>0</v>
      </c>
      <c r="K206" s="133">
        <v>0</v>
      </c>
      <c r="L206" s="132">
        <f t="shared" si="129"/>
        <v>14154.895</v>
      </c>
      <c r="M206" s="258">
        <f t="shared" si="134"/>
        <v>0</v>
      </c>
      <c r="N206" s="258">
        <f t="shared" si="135"/>
        <v>0</v>
      </c>
      <c r="O206" s="258">
        <f>(E206-G206)*J206</f>
        <v>0</v>
      </c>
      <c r="P206" s="258">
        <f>(E206-G206)*K206</f>
        <v>0</v>
      </c>
      <c r="Q206" s="257">
        <f t="shared" si="130"/>
        <v>0</v>
      </c>
      <c r="R206" s="234">
        <f>'[1]2026'!S206</f>
        <v>0</v>
      </c>
      <c r="S206" s="235"/>
      <c r="T206" s="236"/>
    </row>
    <row r="207" spans="1:20" ht="30.75" customHeight="1">
      <c r="A207" s="49" t="s">
        <v>89</v>
      </c>
      <c r="B207" s="49"/>
      <c r="C207" s="49" t="s">
        <v>236</v>
      </c>
      <c r="D207" s="171"/>
      <c r="E207" s="172"/>
      <c r="F207" s="172"/>
      <c r="G207" s="173"/>
      <c r="H207" s="135">
        <f t="shared" ref="H207:K207" si="149">SUM(H208)</f>
        <v>511.99200000000002</v>
      </c>
      <c r="I207" s="139">
        <f t="shared" si="149"/>
        <v>267.75299999999999</v>
      </c>
      <c r="J207" s="139">
        <f t="shared" si="149"/>
        <v>120</v>
      </c>
      <c r="K207" s="131">
        <f t="shared" si="149"/>
        <v>307.47399999999999</v>
      </c>
      <c r="L207" s="132">
        <f t="shared" si="129"/>
        <v>1207.2190000000001</v>
      </c>
      <c r="M207" s="237">
        <f t="shared" ref="M207:P207" si="150">SUM(M208)</f>
        <v>2968741.5748083978</v>
      </c>
      <c r="N207" s="237">
        <f t="shared" si="150"/>
        <v>1552542.7406671839</v>
      </c>
      <c r="O207" s="237">
        <f t="shared" si="150"/>
        <v>684247.34799794666</v>
      </c>
      <c r="P207" s="237">
        <f t="shared" si="150"/>
        <v>1753235.5756526722</v>
      </c>
      <c r="Q207" s="257">
        <f t="shared" si="130"/>
        <v>6958767.2391261999</v>
      </c>
      <c r="R207" s="234">
        <f>'[1]2026'!S207</f>
        <v>607706.70236417069</v>
      </c>
      <c r="S207" s="235">
        <f>P207/3</f>
        <v>584411.8585508907</v>
      </c>
      <c r="T207" s="236">
        <f t="shared" si="133"/>
        <v>6982062.0829394804</v>
      </c>
    </row>
    <row r="208" spans="1:20" ht="30.75" customHeight="1">
      <c r="A208" s="16" t="s">
        <v>31</v>
      </c>
      <c r="B208" s="16" t="s">
        <v>297</v>
      </c>
      <c r="C208" s="24" t="s">
        <v>211</v>
      </c>
      <c r="D208" s="137">
        <v>8207.2328685162229</v>
      </c>
      <c r="E208" s="133">
        <v>8207.2328685162229</v>
      </c>
      <c r="F208" s="133">
        <v>2408.8188800000003</v>
      </c>
      <c r="G208" s="174">
        <v>2505.1716352000003</v>
      </c>
      <c r="H208" s="137">
        <v>511.99200000000002</v>
      </c>
      <c r="I208" s="138">
        <v>267.75299999999999</v>
      </c>
      <c r="J208" s="138">
        <v>120</v>
      </c>
      <c r="K208" s="133">
        <v>307.47399999999999</v>
      </c>
      <c r="L208" s="132">
        <f t="shared" si="129"/>
        <v>1207.2190000000001</v>
      </c>
      <c r="M208" s="258">
        <f t="shared" si="134"/>
        <v>2968741.5748083978</v>
      </c>
      <c r="N208" s="258">
        <f t="shared" si="135"/>
        <v>1552542.7406671839</v>
      </c>
      <c r="O208" s="258">
        <f>(E208-G208)*J208</f>
        <v>684247.34799794666</v>
      </c>
      <c r="P208" s="258">
        <f>(E208-G208)*K208</f>
        <v>1753235.5756526722</v>
      </c>
      <c r="Q208" s="257">
        <f t="shared" si="130"/>
        <v>6958767.2391261999</v>
      </c>
      <c r="R208" s="234">
        <f>'[1]2026'!S208</f>
        <v>0</v>
      </c>
      <c r="S208" s="235"/>
      <c r="T208" s="236"/>
    </row>
    <row r="209" spans="1:20" ht="30.75" customHeight="1">
      <c r="A209" s="49" t="s">
        <v>237</v>
      </c>
      <c r="B209" s="49"/>
      <c r="C209" s="49" t="s">
        <v>236</v>
      </c>
      <c r="D209" s="171"/>
      <c r="E209" s="172"/>
      <c r="F209" s="172"/>
      <c r="G209" s="173"/>
      <c r="H209" s="135">
        <f>SUM(H210:H212)</f>
        <v>729.65100000000007</v>
      </c>
      <c r="I209" s="139">
        <f t="shared" ref="I209:K209" si="151">SUM(I210:I212)</f>
        <v>417.82299999999998</v>
      </c>
      <c r="J209" s="139">
        <f t="shared" si="151"/>
        <v>992.84</v>
      </c>
      <c r="K209" s="131">
        <f t="shared" si="151"/>
        <v>2439.8199999999997</v>
      </c>
      <c r="L209" s="132">
        <f t="shared" si="129"/>
        <v>4580.134</v>
      </c>
      <c r="M209" s="237">
        <f t="shared" ref="M209:P209" si="152">SUM(M210:M212)</f>
        <v>7427193.409575413</v>
      </c>
      <c r="N209" s="237">
        <f t="shared" si="152"/>
        <v>4412110.4649930093</v>
      </c>
      <c r="O209" s="237">
        <f t="shared" si="152"/>
        <v>9243612.2979987897</v>
      </c>
      <c r="P209" s="237">
        <f t="shared" si="152"/>
        <v>23016524.808416776</v>
      </c>
      <c r="Q209" s="257">
        <f t="shared" si="130"/>
        <v>44099440.980983987</v>
      </c>
      <c r="R209" s="234">
        <f>'[1]2026'!S209</f>
        <v>6957786.9658051273</v>
      </c>
      <c r="S209" s="235">
        <f>P209/3</f>
        <v>7672174.9361389251</v>
      </c>
      <c r="T209" s="236">
        <f t="shared" si="133"/>
        <v>43385053.010650188</v>
      </c>
    </row>
    <row r="210" spans="1:20" ht="30.75" customHeight="1">
      <c r="A210" s="16" t="s">
        <v>86</v>
      </c>
      <c r="B210" s="16" t="s">
        <v>88</v>
      </c>
      <c r="C210" s="24" t="s">
        <v>211</v>
      </c>
      <c r="D210" s="137">
        <v>6904.5085003189379</v>
      </c>
      <c r="E210" s="133">
        <v>7271.8540436402409</v>
      </c>
      <c r="F210" s="133">
        <v>2153.6794552000001</v>
      </c>
      <c r="G210" s="174">
        <v>2239.8266334080004</v>
      </c>
      <c r="H210" s="133">
        <v>115.22999999999999</v>
      </c>
      <c r="I210" s="133">
        <v>76.819999999999993</v>
      </c>
      <c r="J210" s="138">
        <v>38.409999999999997</v>
      </c>
      <c r="K210" s="133">
        <v>115.23</v>
      </c>
      <c r="L210" s="132">
        <f t="shared" si="129"/>
        <v>345.69</v>
      </c>
      <c r="M210" s="258">
        <f t="shared" si="134"/>
        <v>547438.03086905519</v>
      </c>
      <c r="N210" s="258">
        <f t="shared" si="135"/>
        <v>364958.68724603677</v>
      </c>
      <c r="O210" s="258">
        <f>(E210-G210)*J210</f>
        <v>193280.17282702032</v>
      </c>
      <c r="P210" s="258">
        <f>(E210-G210)*K210</f>
        <v>579840.5184810611</v>
      </c>
      <c r="Q210" s="257">
        <f t="shared" si="130"/>
        <v>1685517.4094231734</v>
      </c>
      <c r="R210" s="234">
        <f>'[1]2026'!S210</f>
        <v>0</v>
      </c>
      <c r="S210" s="235"/>
      <c r="T210" s="236"/>
    </row>
    <row r="211" spans="1:20" ht="30.75" customHeight="1">
      <c r="A211" s="16" t="s">
        <v>86</v>
      </c>
      <c r="B211" s="16" t="s">
        <v>87</v>
      </c>
      <c r="C211" s="24" t="s">
        <v>211</v>
      </c>
      <c r="D211" s="137">
        <v>22567.726496708536</v>
      </c>
      <c r="E211" s="133">
        <v>23734.001092556413</v>
      </c>
      <c r="F211" s="133">
        <v>2153.6794552000001</v>
      </c>
      <c r="G211" s="174">
        <v>2239.8266334080004</v>
      </c>
      <c r="H211" s="133">
        <v>163.29</v>
      </c>
      <c r="I211" s="133">
        <v>108.86</v>
      </c>
      <c r="J211" s="138">
        <v>54.43</v>
      </c>
      <c r="K211" s="133">
        <v>163.49</v>
      </c>
      <c r="L211" s="132">
        <f t="shared" si="129"/>
        <v>490.07</v>
      </c>
      <c r="M211" s="258">
        <f t="shared" si="134"/>
        <v>3333409.741407929</v>
      </c>
      <c r="N211" s="258">
        <f t="shared" si="135"/>
        <v>2222273.1609386192</v>
      </c>
      <c r="O211" s="258">
        <f>(E211-G211)*J211</f>
        <v>1169927.9158114481</v>
      </c>
      <c r="P211" s="258">
        <f>(E211-G211)*K211</f>
        <v>3514082.5823261742</v>
      </c>
      <c r="Q211" s="257">
        <f t="shared" si="130"/>
        <v>10239693.400484171</v>
      </c>
      <c r="R211" s="234">
        <f>'[1]2026'!S211</f>
        <v>0</v>
      </c>
      <c r="S211" s="235"/>
      <c r="T211" s="236"/>
    </row>
    <row r="212" spans="1:20" ht="30.75" customHeight="1">
      <c r="A212" s="16" t="s">
        <v>86</v>
      </c>
      <c r="B212" s="16" t="s">
        <v>85</v>
      </c>
      <c r="C212" s="24" t="s">
        <v>211</v>
      </c>
      <c r="D212" s="137">
        <v>10014.690197752449</v>
      </c>
      <c r="E212" s="133">
        <v>10995.831310475023</v>
      </c>
      <c r="F212" s="133">
        <v>2153.6794552000001</v>
      </c>
      <c r="G212" s="174">
        <v>2239.8266334080004</v>
      </c>
      <c r="H212" s="140">
        <v>451.13100000000003</v>
      </c>
      <c r="I212" s="133">
        <v>232.143</v>
      </c>
      <c r="J212" s="138">
        <v>900</v>
      </c>
      <c r="K212" s="133">
        <v>2161.1</v>
      </c>
      <c r="L212" s="132">
        <f t="shared" si="129"/>
        <v>3744.3739999999998</v>
      </c>
      <c r="M212" s="258">
        <f t="shared" si="134"/>
        <v>3546345.6372984289</v>
      </c>
      <c r="N212" s="258">
        <f t="shared" si="135"/>
        <v>1824878.616808353</v>
      </c>
      <c r="O212" s="258">
        <f>(E212-G212)*J212</f>
        <v>7880404.2093603211</v>
      </c>
      <c r="P212" s="258">
        <f>(E212-G212)*K212</f>
        <v>18922601.707609542</v>
      </c>
      <c r="Q212" s="257">
        <f t="shared" si="130"/>
        <v>32174230.171076644</v>
      </c>
      <c r="R212" s="234">
        <f>'[1]2026'!S212</f>
        <v>0</v>
      </c>
      <c r="S212" s="235"/>
      <c r="T212" s="236"/>
    </row>
    <row r="213" spans="1:20" ht="30.75" customHeight="1">
      <c r="A213" s="49" t="s">
        <v>81</v>
      </c>
      <c r="B213" s="49"/>
      <c r="C213" s="49" t="s">
        <v>236</v>
      </c>
      <c r="D213" s="171"/>
      <c r="E213" s="172"/>
      <c r="F213" s="172"/>
      <c r="G213" s="173"/>
      <c r="H213" s="134">
        <f>SUM(H214:H219)</f>
        <v>4521.6030000000001</v>
      </c>
      <c r="I213" s="131">
        <f t="shared" ref="I213:K213" si="153">SUM(I214:I219)</f>
        <v>2504.6929999999998</v>
      </c>
      <c r="J213" s="139">
        <f t="shared" si="153"/>
        <v>1818.89</v>
      </c>
      <c r="K213" s="131">
        <f t="shared" si="153"/>
        <v>3534.29</v>
      </c>
      <c r="L213" s="132">
        <f t="shared" si="129"/>
        <v>12379.475999999999</v>
      </c>
      <c r="M213" s="237">
        <f t="shared" ref="M213:P213" si="154">SUM(M214:M219)</f>
        <v>91872565.540128112</v>
      </c>
      <c r="N213" s="237">
        <f t="shared" si="154"/>
        <v>51249665.912973851</v>
      </c>
      <c r="O213" s="237">
        <f t="shared" si="154"/>
        <v>40802166.547885559</v>
      </c>
      <c r="P213" s="237">
        <f t="shared" si="154"/>
        <v>80428523.902183667</v>
      </c>
      <c r="Q213" s="257">
        <f t="shared" si="130"/>
        <v>264352921.90317118</v>
      </c>
      <c r="R213" s="234">
        <f>'[1]2026'!S213</f>
        <v>24446539.811997559</v>
      </c>
      <c r="S213" s="235">
        <f>P213/3</f>
        <v>26809507.967394557</v>
      </c>
      <c r="T213" s="236">
        <f t="shared" si="133"/>
        <v>261989953.74777415</v>
      </c>
    </row>
    <row r="214" spans="1:20" ht="40.5" customHeight="1">
      <c r="A214" s="16" t="s">
        <v>24</v>
      </c>
      <c r="B214" s="16" t="s">
        <v>83</v>
      </c>
      <c r="C214" s="24" t="s">
        <v>211</v>
      </c>
      <c r="D214" s="137">
        <v>20047.736228132777</v>
      </c>
      <c r="E214" s="133">
        <v>21959.746425803685</v>
      </c>
      <c r="F214" s="133">
        <v>3130.0425</v>
      </c>
      <c r="G214" s="174">
        <v>3295.9347524999998</v>
      </c>
      <c r="H214" s="133">
        <v>2612.8330000000001</v>
      </c>
      <c r="I214" s="133">
        <v>1224.194</v>
      </c>
      <c r="J214" s="138">
        <v>946.61</v>
      </c>
      <c r="K214" s="133">
        <v>1790.02</v>
      </c>
      <c r="L214" s="132">
        <f t="shared" si="129"/>
        <v>6573.6569999999992</v>
      </c>
      <c r="M214" s="258">
        <f t="shared" si="134"/>
        <v>44203108.45675835</v>
      </c>
      <c r="N214" s="258">
        <f t="shared" si="135"/>
        <v>20710539.155817777</v>
      </c>
      <c r="O214" s="258">
        <f t="shared" si="135"/>
        <v>17667350.768066</v>
      </c>
      <c r="P214" s="258">
        <f t="shared" ref="P214:P219" si="155">(E214-G214)*K214</f>
        <v>33408596.171447061</v>
      </c>
      <c r="Q214" s="257">
        <f t="shared" si="130"/>
        <v>115989594.55208918</v>
      </c>
      <c r="R214" s="234">
        <f>'[1]2026'!S214</f>
        <v>0</v>
      </c>
      <c r="S214" s="235"/>
      <c r="T214" s="236"/>
    </row>
    <row r="215" spans="1:20" ht="40.5" customHeight="1">
      <c r="A215" s="16" t="s">
        <v>24</v>
      </c>
      <c r="B215" s="16" t="s">
        <v>82</v>
      </c>
      <c r="C215" s="24" t="s">
        <v>211</v>
      </c>
      <c r="D215" s="137">
        <v>28413.562644408277</v>
      </c>
      <c r="E215" s="133">
        <v>30932.397739625172</v>
      </c>
      <c r="F215" s="133">
        <v>3091.4</v>
      </c>
      <c r="G215" s="174">
        <v>3215.056</v>
      </c>
      <c r="H215" s="133">
        <v>55.15</v>
      </c>
      <c r="I215" s="133">
        <v>25.423000000000002</v>
      </c>
      <c r="J215" s="138">
        <v>4.37</v>
      </c>
      <c r="K215" s="133">
        <v>16.32</v>
      </c>
      <c r="L215" s="132">
        <f t="shared" si="129"/>
        <v>101.26300000000001</v>
      </c>
      <c r="M215" s="258">
        <f t="shared" si="134"/>
        <v>1396517.2698391164</v>
      </c>
      <c r="N215" s="258">
        <f t="shared" si="135"/>
        <v>643765.34090879164</v>
      </c>
      <c r="O215" s="258">
        <f t="shared" si="135"/>
        <v>121124.78340216201</v>
      </c>
      <c r="P215" s="258">
        <f t="shared" si="155"/>
        <v>452347.01719068282</v>
      </c>
      <c r="Q215" s="257">
        <f t="shared" si="130"/>
        <v>2613754.4113407526</v>
      </c>
      <c r="R215" s="234">
        <f>'[1]2026'!S215</f>
        <v>0</v>
      </c>
      <c r="S215" s="235"/>
      <c r="T215" s="236"/>
    </row>
    <row r="216" spans="1:20" ht="40.5" customHeight="1">
      <c r="A216" s="16" t="s">
        <v>24</v>
      </c>
      <c r="B216" s="16" t="s">
        <v>9</v>
      </c>
      <c r="C216" s="24" t="s">
        <v>211</v>
      </c>
      <c r="D216" s="137">
        <v>28413.562644408277</v>
      </c>
      <c r="E216" s="133">
        <v>30932.397739625172</v>
      </c>
      <c r="F216" s="133">
        <v>3130.0425</v>
      </c>
      <c r="G216" s="174">
        <v>3295.9347524999998</v>
      </c>
      <c r="H216" s="133">
        <v>1766.1030000000001</v>
      </c>
      <c r="I216" s="133">
        <v>1015.7660000000001</v>
      </c>
      <c r="J216" s="138">
        <v>750.61</v>
      </c>
      <c r="K216" s="133">
        <v>1549.82</v>
      </c>
      <c r="L216" s="132">
        <f t="shared" si="129"/>
        <v>5082.299</v>
      </c>
      <c r="M216" s="258">
        <f t="shared" si="134"/>
        <v>44653300.777599894</v>
      </c>
      <c r="N216" s="258">
        <f t="shared" si="135"/>
        <v>25682140.123005021</v>
      </c>
      <c r="O216" s="258">
        <f t="shared" si="135"/>
        <v>20744205.482766025</v>
      </c>
      <c r="P216" s="258">
        <f t="shared" si="155"/>
        <v>42831543.06670633</v>
      </c>
      <c r="Q216" s="257">
        <f t="shared" si="130"/>
        <v>133911189.45007727</v>
      </c>
      <c r="R216" s="234">
        <f>'[1]2026'!S216</f>
        <v>0</v>
      </c>
      <c r="S216" s="235"/>
      <c r="T216" s="236"/>
    </row>
    <row r="217" spans="1:20" ht="33.75" customHeight="1">
      <c r="A217" s="16" t="s">
        <v>24</v>
      </c>
      <c r="B217" s="16" t="s">
        <v>304</v>
      </c>
      <c r="C217" s="24" t="s">
        <v>212</v>
      </c>
      <c r="D217" s="137">
        <v>20047.736228132777</v>
      </c>
      <c r="E217" s="133">
        <v>21959.746425803685</v>
      </c>
      <c r="F217" s="133">
        <v>3130.0425</v>
      </c>
      <c r="G217" s="174">
        <v>3295.9347524999998</v>
      </c>
      <c r="H217" s="133">
        <v>70.906000000000006</v>
      </c>
      <c r="I217" s="133">
        <v>219.642</v>
      </c>
      <c r="J217" s="138">
        <v>108.37</v>
      </c>
      <c r="K217" s="133">
        <v>132.32</v>
      </c>
      <c r="L217" s="132">
        <f t="shared" si="129"/>
        <v>531.23800000000006</v>
      </c>
      <c r="M217" s="258">
        <f t="shared" si="134"/>
        <v>1199565.9914869829</v>
      </c>
      <c r="N217" s="258">
        <f t="shared" si="135"/>
        <v>3715836.0858345395</v>
      </c>
      <c r="O217" s="258">
        <f t="shared" si="135"/>
        <v>2022597.2710359204</v>
      </c>
      <c r="P217" s="258">
        <f t="shared" si="155"/>
        <v>2469595.5606115432</v>
      </c>
      <c r="Q217" s="257">
        <f t="shared" si="130"/>
        <v>9407594.9089689851</v>
      </c>
      <c r="R217" s="234">
        <f>'[1]2026'!S217</f>
        <v>0</v>
      </c>
      <c r="S217" s="235"/>
      <c r="T217" s="236"/>
    </row>
    <row r="218" spans="1:20" ht="33.75" customHeight="1">
      <c r="A218" s="16" t="s">
        <v>24</v>
      </c>
      <c r="B218" s="16" t="s">
        <v>82</v>
      </c>
      <c r="C218" s="24" t="s">
        <v>212</v>
      </c>
      <c r="D218" s="137">
        <v>28413.562644408277</v>
      </c>
      <c r="E218" s="133">
        <v>30932.397739625172</v>
      </c>
      <c r="F218" s="133">
        <v>3091.4</v>
      </c>
      <c r="G218" s="174">
        <v>3215.056</v>
      </c>
      <c r="H218" s="133">
        <v>2.29</v>
      </c>
      <c r="I218" s="133">
        <v>2.819</v>
      </c>
      <c r="J218" s="138">
        <v>1.17</v>
      </c>
      <c r="K218" s="133">
        <v>5.14</v>
      </c>
      <c r="L218" s="132">
        <f t="shared" si="129"/>
        <v>11.419</v>
      </c>
      <c r="M218" s="258">
        <f t="shared" si="134"/>
        <v>57987.75245569495</v>
      </c>
      <c r="N218" s="258">
        <f t="shared" si="135"/>
        <v>71383.176494586922</v>
      </c>
      <c r="O218" s="258">
        <f t="shared" si="135"/>
        <v>32429.289835361447</v>
      </c>
      <c r="P218" s="258">
        <f t="shared" si="155"/>
        <v>142467.13654167336</v>
      </c>
      <c r="Q218" s="257">
        <f t="shared" si="130"/>
        <v>304267.35532731668</v>
      </c>
      <c r="R218" s="234">
        <f>'[1]2026'!S218</f>
        <v>0</v>
      </c>
      <c r="S218" s="235"/>
      <c r="T218" s="236"/>
    </row>
    <row r="219" spans="1:20" ht="33.75" customHeight="1">
      <c r="A219" s="16" t="s">
        <v>24</v>
      </c>
      <c r="B219" s="16" t="s">
        <v>305</v>
      </c>
      <c r="C219" s="24" t="s">
        <v>212</v>
      </c>
      <c r="D219" s="137">
        <v>28413.562644408277</v>
      </c>
      <c r="E219" s="133">
        <v>30932.397739625172</v>
      </c>
      <c r="F219" s="133">
        <v>3130.0425</v>
      </c>
      <c r="G219" s="174">
        <v>3295.9347524999998</v>
      </c>
      <c r="H219" s="133">
        <v>14.321000000000002</v>
      </c>
      <c r="I219" s="133">
        <v>16.848999999999997</v>
      </c>
      <c r="J219" s="138">
        <v>7.76</v>
      </c>
      <c r="K219" s="133">
        <v>40.67</v>
      </c>
      <c r="L219" s="132">
        <f t="shared" si="129"/>
        <v>79.599999999999994</v>
      </c>
      <c r="M219" s="258">
        <f t="shared" si="134"/>
        <v>362085.291988071</v>
      </c>
      <c r="N219" s="258">
        <f t="shared" si="135"/>
        <v>426002.03091313498</v>
      </c>
      <c r="O219" s="258">
        <f t="shared" si="135"/>
        <v>214458.95278009132</v>
      </c>
      <c r="P219" s="258">
        <f t="shared" si="155"/>
        <v>1123974.9496863808</v>
      </c>
      <c r="Q219" s="257">
        <f t="shared" si="130"/>
        <v>2126521.2253676783</v>
      </c>
      <c r="R219" s="234">
        <f>'[1]2026'!S219</f>
        <v>0</v>
      </c>
      <c r="S219" s="235"/>
      <c r="T219" s="236"/>
    </row>
    <row r="220" spans="1:20" ht="30.75" customHeight="1">
      <c r="A220" s="49" t="s">
        <v>80</v>
      </c>
      <c r="B220" s="49"/>
      <c r="C220" s="49" t="s">
        <v>236</v>
      </c>
      <c r="D220" s="171"/>
      <c r="E220" s="172"/>
      <c r="F220" s="172"/>
      <c r="G220" s="173"/>
      <c r="H220" s="131">
        <f>SUM(H221)</f>
        <v>21.75</v>
      </c>
      <c r="I220" s="131">
        <f t="shared" ref="I220:K220" si="156">SUM(I221)</f>
        <v>12.324999999999999</v>
      </c>
      <c r="J220" s="139">
        <f t="shared" si="156"/>
        <v>2.1749999999999998</v>
      </c>
      <c r="K220" s="131">
        <f t="shared" si="156"/>
        <v>21.75</v>
      </c>
      <c r="L220" s="132">
        <f t="shared" si="129"/>
        <v>58</v>
      </c>
      <c r="M220" s="237">
        <f t="shared" ref="M220:N220" si="157">SUM(M221)</f>
        <v>257253.53331290378</v>
      </c>
      <c r="N220" s="237">
        <f t="shared" si="157"/>
        <v>145777.00221064547</v>
      </c>
      <c r="O220" s="237">
        <f>SUM(O221)</f>
        <v>25524.487731290377</v>
      </c>
      <c r="P220" s="237">
        <f>SUM(P221)</f>
        <v>255244.87731290382</v>
      </c>
      <c r="Q220" s="257">
        <f t="shared" si="130"/>
        <v>683799.90056774346</v>
      </c>
      <c r="R220" s="234">
        <f>'[1]2026'!S220</f>
        <v>86509.593806913661</v>
      </c>
      <c r="S220" s="235">
        <f>P220/3</f>
        <v>85081.625770967934</v>
      </c>
      <c r="T220" s="236">
        <f t="shared" si="133"/>
        <v>685227.86860368925</v>
      </c>
    </row>
    <row r="221" spans="1:20" ht="30.75" customHeight="1">
      <c r="A221" s="16" t="s">
        <v>79</v>
      </c>
      <c r="B221" s="16" t="s">
        <v>266</v>
      </c>
      <c r="C221" s="24" t="s">
        <v>211</v>
      </c>
      <c r="D221" s="137">
        <v>14136.548658064543</v>
      </c>
      <c r="E221" s="133">
        <v>14136.548658064543</v>
      </c>
      <c r="F221" s="133">
        <v>2308.8000000000002</v>
      </c>
      <c r="G221" s="174">
        <v>2401.1520000000005</v>
      </c>
      <c r="H221" s="140">
        <v>21.75</v>
      </c>
      <c r="I221" s="133">
        <v>12.324999999999999</v>
      </c>
      <c r="J221" s="138">
        <v>2.1749999999999998</v>
      </c>
      <c r="K221" s="133">
        <v>21.75</v>
      </c>
      <c r="L221" s="132">
        <f t="shared" si="129"/>
        <v>58</v>
      </c>
      <c r="M221" s="258">
        <f t="shared" si="134"/>
        <v>257253.53331290378</v>
      </c>
      <c r="N221" s="258">
        <f t="shared" si="135"/>
        <v>145777.00221064547</v>
      </c>
      <c r="O221" s="258">
        <f>(E221-G221)*J221</f>
        <v>25524.487731290377</v>
      </c>
      <c r="P221" s="258">
        <f>(E221-G221)*K221</f>
        <v>255244.87731290382</v>
      </c>
      <c r="Q221" s="257">
        <f t="shared" si="130"/>
        <v>683799.90056774346</v>
      </c>
      <c r="R221" s="234">
        <f>'[1]2026'!S221</f>
        <v>0</v>
      </c>
      <c r="S221" s="235"/>
      <c r="T221" s="236"/>
    </row>
    <row r="222" spans="1:20" ht="30.75" customHeight="1">
      <c r="A222" s="49" t="s">
        <v>65</v>
      </c>
      <c r="B222" s="49"/>
      <c r="C222" s="49" t="s">
        <v>236</v>
      </c>
      <c r="D222" s="171"/>
      <c r="E222" s="172"/>
      <c r="F222" s="172"/>
      <c r="G222" s="173"/>
      <c r="H222" s="134">
        <f>SUM(H223:H236)</f>
        <v>6053.7810000000009</v>
      </c>
      <c r="I222" s="131">
        <f t="shared" ref="I222:K222" si="158">SUM(I223:I236)</f>
        <v>3297.1919999999996</v>
      </c>
      <c r="J222" s="139">
        <f t="shared" si="158"/>
        <v>673.28399999999999</v>
      </c>
      <c r="K222" s="131">
        <f t="shared" si="158"/>
        <v>6067.3759999999993</v>
      </c>
      <c r="L222" s="132">
        <f t="shared" si="129"/>
        <v>16091.632999999998</v>
      </c>
      <c r="M222" s="237">
        <f t="shared" ref="M222:P222" si="159">SUM(M223:M236)</f>
        <v>17908985.115414795</v>
      </c>
      <c r="N222" s="237">
        <f t="shared" si="159"/>
        <v>9766298.3379146978</v>
      </c>
      <c r="O222" s="237">
        <f t="shared" si="159"/>
        <v>1955852.0526972695</v>
      </c>
      <c r="P222" s="237">
        <f t="shared" si="159"/>
        <v>17603805.806852229</v>
      </c>
      <c r="Q222" s="257">
        <f t="shared" si="130"/>
        <v>47234941.312878996</v>
      </c>
      <c r="R222" s="234">
        <f>'[1]2026'!S222</f>
        <v>6121583.9120791489</v>
      </c>
      <c r="S222" s="235">
        <f>P222/3</f>
        <v>5867935.2689507427</v>
      </c>
      <c r="T222" s="236">
        <f t="shared" si="133"/>
        <v>47488589.956007399</v>
      </c>
    </row>
    <row r="223" spans="1:20" ht="30.75" customHeight="1">
      <c r="A223" s="16" t="s">
        <v>62</v>
      </c>
      <c r="B223" s="16" t="s">
        <v>78</v>
      </c>
      <c r="C223" s="24" t="s">
        <v>211</v>
      </c>
      <c r="D223" s="137">
        <v>13748.565609082289</v>
      </c>
      <c r="E223" s="133">
        <v>14495.218607249213</v>
      </c>
      <c r="F223" s="133">
        <v>2240.9682256000001</v>
      </c>
      <c r="G223" s="174">
        <v>2330.6069546240001</v>
      </c>
      <c r="H223" s="140">
        <v>78.498000000000005</v>
      </c>
      <c r="I223" s="133">
        <v>43.046999999999997</v>
      </c>
      <c r="J223" s="138">
        <v>8.7219999999999995</v>
      </c>
      <c r="K223" s="133">
        <v>78.498000000000005</v>
      </c>
      <c r="L223" s="132">
        <f t="shared" si="129"/>
        <v>208.76499999999999</v>
      </c>
      <c r="M223" s="258">
        <f t="shared" si="134"/>
        <v>903323.37940859282</v>
      </c>
      <c r="N223" s="258">
        <f t="shared" si="135"/>
        <v>495367.54456676205</v>
      </c>
      <c r="O223" s="258">
        <f t="shared" si="135"/>
        <v>106099.74283419711</v>
      </c>
      <c r="P223" s="258">
        <f t="shared" ref="P223:P236" si="160">(E223-G223)*K223</f>
        <v>954897.68550777412</v>
      </c>
      <c r="Q223" s="257">
        <f t="shared" si="130"/>
        <v>2459688.3523173262</v>
      </c>
      <c r="R223" s="234">
        <f>'[1]2026'!S223</f>
        <v>0</v>
      </c>
      <c r="S223" s="235"/>
      <c r="T223" s="236"/>
    </row>
    <row r="224" spans="1:20" ht="30.75" customHeight="1">
      <c r="A224" s="16" t="s">
        <v>62</v>
      </c>
      <c r="B224" s="16" t="s">
        <v>77</v>
      </c>
      <c r="C224" s="24" t="s">
        <v>211</v>
      </c>
      <c r="D224" s="137">
        <v>4111.8264921485534</v>
      </c>
      <c r="E224" s="133">
        <v>4327.542488536069</v>
      </c>
      <c r="F224" s="133">
        <v>1892.8</v>
      </c>
      <c r="G224" s="174">
        <v>1968.5119999999999</v>
      </c>
      <c r="H224" s="133">
        <v>551.83699999999999</v>
      </c>
      <c r="I224" s="133">
        <v>288.40899999999999</v>
      </c>
      <c r="J224" s="138">
        <v>53.427</v>
      </c>
      <c r="K224" s="133">
        <v>513.99199999999996</v>
      </c>
      <c r="L224" s="132">
        <f t="shared" si="129"/>
        <v>1407.665</v>
      </c>
      <c r="M224" s="258">
        <f t="shared" si="134"/>
        <v>1224540.922347781</v>
      </c>
      <c r="N224" s="258">
        <f t="shared" si="135"/>
        <v>639987.21157407202</v>
      </c>
      <c r="O224" s="258">
        <f t="shared" si="135"/>
        <v>126035.92191101657</v>
      </c>
      <c r="P224" s="258">
        <f t="shared" si="160"/>
        <v>1212522.7988636312</v>
      </c>
      <c r="Q224" s="257">
        <f t="shared" si="130"/>
        <v>3203086.854696501</v>
      </c>
      <c r="R224" s="234">
        <f>'[1]2026'!S224</f>
        <v>0</v>
      </c>
      <c r="S224" s="235"/>
      <c r="T224" s="236"/>
    </row>
    <row r="225" spans="1:20" ht="30.75" customHeight="1">
      <c r="A225" s="16" t="s">
        <v>62</v>
      </c>
      <c r="B225" s="16" t="s">
        <v>76</v>
      </c>
      <c r="C225" s="24" t="s">
        <v>211</v>
      </c>
      <c r="D225" s="137">
        <v>6370.319780056293</v>
      </c>
      <c r="E225" s="133">
        <v>6370.319780056293</v>
      </c>
      <c r="F225" s="133">
        <v>2292.9779392000005</v>
      </c>
      <c r="G225" s="174">
        <v>2384.6970567680005</v>
      </c>
      <c r="H225" s="133">
        <v>103.917</v>
      </c>
      <c r="I225" s="133">
        <v>56.987000000000002</v>
      </c>
      <c r="J225" s="138">
        <v>11.545999999999999</v>
      </c>
      <c r="K225" s="133">
        <v>103.917</v>
      </c>
      <c r="L225" s="132">
        <f t="shared" si="129"/>
        <v>276.36699999999996</v>
      </c>
      <c r="M225" s="258">
        <f t="shared" si="134"/>
        <v>423705.13207626337</v>
      </c>
      <c r="N225" s="258">
        <f t="shared" si="135"/>
        <v>232355.47948487755</v>
      </c>
      <c r="O225" s="258">
        <f t="shared" si="135"/>
        <v>46017.999963086622</v>
      </c>
      <c r="P225" s="258">
        <f t="shared" si="160"/>
        <v>414173.95653594949</v>
      </c>
      <c r="Q225" s="257">
        <f t="shared" si="130"/>
        <v>1116252.5680601769</v>
      </c>
      <c r="R225" s="234">
        <f>'[1]2026'!S225</f>
        <v>0</v>
      </c>
      <c r="S225" s="235"/>
      <c r="T225" s="236"/>
    </row>
    <row r="226" spans="1:20" ht="30.75" customHeight="1">
      <c r="A226" s="16" t="s">
        <v>62</v>
      </c>
      <c r="B226" s="16" t="s">
        <v>75</v>
      </c>
      <c r="C226" s="24" t="s">
        <v>211</v>
      </c>
      <c r="D226" s="137">
        <v>5143.5602240172029</v>
      </c>
      <c r="E226" s="133">
        <v>5143.5602240172038</v>
      </c>
      <c r="F226" s="133">
        <v>2292.9779392000005</v>
      </c>
      <c r="G226" s="174">
        <v>2384.6970567680005</v>
      </c>
      <c r="H226" s="133">
        <v>813.50900000000001</v>
      </c>
      <c r="I226" s="133">
        <v>437.40300000000002</v>
      </c>
      <c r="J226" s="138">
        <v>90.465000000000003</v>
      </c>
      <c r="K226" s="133">
        <v>814.48199999999997</v>
      </c>
      <c r="L226" s="132">
        <f t="shared" si="129"/>
        <v>2155.8589999999999</v>
      </c>
      <c r="M226" s="258">
        <f t="shared" si="134"/>
        <v>2318974.3439393574</v>
      </c>
      <c r="N226" s="258">
        <f t="shared" si="135"/>
        <v>1246853.2431258988</v>
      </c>
      <c r="O226" s="258">
        <f t="shared" si="135"/>
        <v>249580.5564251992</v>
      </c>
      <c r="P226" s="258">
        <f t="shared" si="160"/>
        <v>2247044.3901874656</v>
      </c>
      <c r="Q226" s="257">
        <f t="shared" si="130"/>
        <v>6062452.5336779207</v>
      </c>
      <c r="R226" s="234">
        <f>'[1]2026'!S226</f>
        <v>0</v>
      </c>
      <c r="S226" s="235"/>
      <c r="T226" s="236"/>
    </row>
    <row r="227" spans="1:20" ht="30.75" customHeight="1">
      <c r="A227" s="16" t="s">
        <v>62</v>
      </c>
      <c r="B227" s="16" t="s">
        <v>74</v>
      </c>
      <c r="C227" s="24" t="s">
        <v>211</v>
      </c>
      <c r="D227" s="137">
        <v>5143.5602240172029</v>
      </c>
      <c r="E227" s="133">
        <v>5143.5602240172038</v>
      </c>
      <c r="F227" s="133">
        <v>2116.8546984000004</v>
      </c>
      <c r="G227" s="174">
        <v>2201.5288863360006</v>
      </c>
      <c r="H227" s="133">
        <v>75.045000000000002</v>
      </c>
      <c r="I227" s="133">
        <v>41.153999999999996</v>
      </c>
      <c r="J227" s="138">
        <v>8.3379999999999992</v>
      </c>
      <c r="K227" s="133">
        <v>75.045000000000002</v>
      </c>
      <c r="L227" s="132">
        <f t="shared" si="129"/>
        <v>199.58199999999999</v>
      </c>
      <c r="M227" s="258">
        <f t="shared" si="134"/>
        <v>227139.11616994298</v>
      </c>
      <c r="N227" s="258">
        <f t="shared" si="135"/>
        <v>124561.03920125034</v>
      </c>
      <c r="O227" s="258">
        <f t="shared" si="135"/>
        <v>24530.657293585871</v>
      </c>
      <c r="P227" s="258">
        <f t="shared" si="160"/>
        <v>220784.74173628591</v>
      </c>
      <c r="Q227" s="257">
        <f t="shared" si="130"/>
        <v>597015.55440106511</v>
      </c>
      <c r="R227" s="234">
        <f>'[1]2026'!S227</f>
        <v>0</v>
      </c>
      <c r="S227" s="235"/>
      <c r="T227" s="236"/>
    </row>
    <row r="228" spans="1:20" ht="30.75" customHeight="1">
      <c r="A228" s="16" t="s">
        <v>62</v>
      </c>
      <c r="B228" s="16" t="s">
        <v>73</v>
      </c>
      <c r="C228" s="24" t="s">
        <v>211</v>
      </c>
      <c r="D228" s="137">
        <v>5143.5602240172029</v>
      </c>
      <c r="E228" s="133">
        <v>5143.5602240172038</v>
      </c>
      <c r="F228" s="133">
        <v>2080</v>
      </c>
      <c r="G228" s="174">
        <v>2163.2000000000003</v>
      </c>
      <c r="H228" s="133">
        <v>192.62700000000001</v>
      </c>
      <c r="I228" s="133">
        <v>105.634</v>
      </c>
      <c r="J228" s="138">
        <v>23.741</v>
      </c>
      <c r="K228" s="133">
        <v>192.62700000000001</v>
      </c>
      <c r="L228" s="132">
        <f t="shared" si="129"/>
        <v>514.62900000000002</v>
      </c>
      <c r="M228" s="258">
        <f t="shared" si="134"/>
        <v>590124.41527176183</v>
      </c>
      <c r="N228" s="258">
        <f t="shared" si="135"/>
        <v>323616.12070383324</v>
      </c>
      <c r="O228" s="258">
        <f t="shared" si="135"/>
        <v>70756.732078392422</v>
      </c>
      <c r="P228" s="258">
        <f t="shared" si="160"/>
        <v>574097.84887176193</v>
      </c>
      <c r="Q228" s="257">
        <f t="shared" si="130"/>
        <v>1558595.1169257495</v>
      </c>
      <c r="R228" s="234">
        <f>'[1]2026'!S228</f>
        <v>0</v>
      </c>
      <c r="S228" s="235"/>
      <c r="T228" s="236"/>
    </row>
    <row r="229" spans="1:20" ht="30.75" customHeight="1">
      <c r="A229" s="16" t="s">
        <v>62</v>
      </c>
      <c r="B229" s="16" t="s">
        <v>72</v>
      </c>
      <c r="C229" s="24" t="s">
        <v>211</v>
      </c>
      <c r="D229" s="137">
        <v>5143.5602240172029</v>
      </c>
      <c r="E229" s="133">
        <v>5143.5602240172038</v>
      </c>
      <c r="F229" s="133">
        <v>2370.0774552000003</v>
      </c>
      <c r="G229" s="174">
        <v>2464.8805534080002</v>
      </c>
      <c r="H229" s="133">
        <v>106.035</v>
      </c>
      <c r="I229" s="133">
        <v>58.147999999999996</v>
      </c>
      <c r="J229" s="138">
        <v>11.782</v>
      </c>
      <c r="K229" s="133">
        <v>106.035</v>
      </c>
      <c r="L229" s="132">
        <f t="shared" si="129"/>
        <v>282</v>
      </c>
      <c r="M229" s="258">
        <f t="shared" si="134"/>
        <v>294086.24539153208</v>
      </c>
      <c r="N229" s="258">
        <f t="shared" si="135"/>
        <v>161272.4760411827</v>
      </c>
      <c r="O229" s="258">
        <f t="shared" si="135"/>
        <v>31560.203879117638</v>
      </c>
      <c r="P229" s="258">
        <f t="shared" si="160"/>
        <v>284033.79887304688</v>
      </c>
      <c r="Q229" s="257">
        <f t="shared" si="130"/>
        <v>770952.72418487933</v>
      </c>
      <c r="R229" s="234">
        <f>'[1]2026'!S229</f>
        <v>0</v>
      </c>
      <c r="S229" s="235"/>
      <c r="T229" s="236"/>
    </row>
    <row r="230" spans="1:20" ht="30.75" customHeight="1">
      <c r="A230" s="16" t="s">
        <v>62</v>
      </c>
      <c r="B230" s="16" t="s">
        <v>71</v>
      </c>
      <c r="C230" s="24" t="s">
        <v>211</v>
      </c>
      <c r="D230" s="137">
        <v>5143.5602240172029</v>
      </c>
      <c r="E230" s="133">
        <v>5143.5602240172038</v>
      </c>
      <c r="F230" s="133">
        <v>2080</v>
      </c>
      <c r="G230" s="174">
        <v>2163.2000000000003</v>
      </c>
      <c r="H230" s="133">
        <v>189.17699999999999</v>
      </c>
      <c r="I230" s="133">
        <v>103.72499999999999</v>
      </c>
      <c r="J230" s="138">
        <v>21.02</v>
      </c>
      <c r="K230" s="133">
        <v>189.17699999999999</v>
      </c>
      <c r="L230" s="132">
        <f t="shared" si="129"/>
        <v>503.09899999999993</v>
      </c>
      <c r="M230" s="258">
        <f t="shared" si="134"/>
        <v>579555.13249890239</v>
      </c>
      <c r="N230" s="258">
        <f t="shared" si="135"/>
        <v>317767.78423618438</v>
      </c>
      <c r="O230" s="258">
        <f t="shared" si="135"/>
        <v>62647.171908841621</v>
      </c>
      <c r="P230" s="258">
        <f t="shared" si="160"/>
        <v>563815.60609890253</v>
      </c>
      <c r="Q230" s="257">
        <f t="shared" si="130"/>
        <v>1523785.6947428309</v>
      </c>
      <c r="R230" s="234">
        <f>'[1]2026'!S230</f>
        <v>0</v>
      </c>
      <c r="S230" s="235"/>
      <c r="T230" s="236"/>
    </row>
    <row r="231" spans="1:20" ht="30.75" customHeight="1">
      <c r="A231" s="16" t="s">
        <v>62</v>
      </c>
      <c r="B231" s="16" t="s">
        <v>70</v>
      </c>
      <c r="C231" s="24" t="s">
        <v>211</v>
      </c>
      <c r="D231" s="137">
        <v>5143.5602240172029</v>
      </c>
      <c r="E231" s="133">
        <v>5143.5602240172038</v>
      </c>
      <c r="F231" s="133">
        <v>2292.9779392000005</v>
      </c>
      <c r="G231" s="174">
        <v>2384.6970567680005</v>
      </c>
      <c r="H231" s="133">
        <v>439.04400000000004</v>
      </c>
      <c r="I231" s="133">
        <v>240.767</v>
      </c>
      <c r="J231" s="138">
        <v>43.436</v>
      </c>
      <c r="K231" s="133">
        <v>433.178</v>
      </c>
      <c r="L231" s="132">
        <f t="shared" si="129"/>
        <v>1156.4250000000002</v>
      </c>
      <c r="M231" s="258">
        <f t="shared" si="134"/>
        <v>1251531.0486552839</v>
      </c>
      <c r="N231" s="258">
        <f t="shared" si="135"/>
        <v>686326.14496858336</v>
      </c>
      <c r="O231" s="258">
        <f t="shared" si="135"/>
        <v>119833.9805326364</v>
      </c>
      <c r="P231" s="258">
        <f t="shared" si="160"/>
        <v>1195078.8290626754</v>
      </c>
      <c r="Q231" s="257">
        <f t="shared" si="130"/>
        <v>3252770.0032191789</v>
      </c>
      <c r="R231" s="234">
        <f>'[1]2026'!S231</f>
        <v>0</v>
      </c>
      <c r="S231" s="235"/>
      <c r="T231" s="236"/>
    </row>
    <row r="232" spans="1:20" ht="30.75" customHeight="1">
      <c r="A232" s="16" t="s">
        <v>62</v>
      </c>
      <c r="B232" s="16" t="s">
        <v>69</v>
      </c>
      <c r="C232" s="24" t="s">
        <v>211</v>
      </c>
      <c r="D232" s="137">
        <v>5143.5602240172029</v>
      </c>
      <c r="E232" s="133">
        <v>5143.5602240172038</v>
      </c>
      <c r="F232" s="133">
        <v>2292.9779392000005</v>
      </c>
      <c r="G232" s="174">
        <v>2384.6970567680005</v>
      </c>
      <c r="H232" s="133">
        <v>294.27299999999997</v>
      </c>
      <c r="I232" s="133">
        <v>145.19499999999999</v>
      </c>
      <c r="J232" s="138">
        <v>35.807000000000002</v>
      </c>
      <c r="K232" s="133">
        <v>294.79000000000002</v>
      </c>
      <c r="L232" s="132">
        <f t="shared" si="129"/>
        <v>770.06500000000005</v>
      </c>
      <c r="M232" s="258">
        <f t="shared" si="134"/>
        <v>838849.40070001257</v>
      </c>
      <c r="N232" s="258">
        <f t="shared" si="135"/>
        <v>413890.29484403366</v>
      </c>
      <c r="O232" s="258">
        <f t="shared" si="135"/>
        <v>98786.613429692225</v>
      </c>
      <c r="P232" s="258">
        <f t="shared" si="160"/>
        <v>813285.27307339269</v>
      </c>
      <c r="Q232" s="257">
        <f t="shared" si="130"/>
        <v>2164811.5820471309</v>
      </c>
      <c r="R232" s="234">
        <f>'[1]2026'!S232</f>
        <v>0</v>
      </c>
      <c r="S232" s="235"/>
      <c r="T232" s="236"/>
    </row>
    <row r="233" spans="1:20" ht="30.75" customHeight="1">
      <c r="A233" s="16" t="s">
        <v>62</v>
      </c>
      <c r="B233" s="16" t="s">
        <v>68</v>
      </c>
      <c r="C233" s="24" t="s">
        <v>211</v>
      </c>
      <c r="D233" s="137">
        <v>5143.5602240172029</v>
      </c>
      <c r="E233" s="133">
        <v>5143.5602240172038</v>
      </c>
      <c r="F233" s="133">
        <v>2370.0774552000003</v>
      </c>
      <c r="G233" s="174">
        <v>2464.8805534080002</v>
      </c>
      <c r="H233" s="133">
        <v>127.62899999999999</v>
      </c>
      <c r="I233" s="133">
        <v>69.656999999999996</v>
      </c>
      <c r="J233" s="138">
        <v>13.454000000000001</v>
      </c>
      <c r="K233" s="133">
        <v>127.955</v>
      </c>
      <c r="L233" s="132">
        <f t="shared" si="129"/>
        <v>338.69499999999999</v>
      </c>
      <c r="M233" s="258">
        <f t="shared" si="134"/>
        <v>353976.83230137074</v>
      </c>
      <c r="N233" s="258">
        <f t="shared" si="135"/>
        <v>193192.48922749987</v>
      </c>
      <c r="O233" s="258">
        <f t="shared" si="135"/>
        <v>36038.956288376226</v>
      </c>
      <c r="P233" s="258">
        <f t="shared" si="160"/>
        <v>342750.45725280064</v>
      </c>
      <c r="Q233" s="257">
        <f t="shared" si="130"/>
        <v>925958.73507004743</v>
      </c>
      <c r="R233" s="234">
        <f>'[1]2026'!S233</f>
        <v>0</v>
      </c>
      <c r="S233" s="235"/>
      <c r="T233" s="236"/>
    </row>
    <row r="234" spans="1:20" ht="30.75" customHeight="1">
      <c r="A234" s="16" t="s">
        <v>62</v>
      </c>
      <c r="B234" s="16" t="s">
        <v>67</v>
      </c>
      <c r="C234" s="24" t="s">
        <v>211</v>
      </c>
      <c r="D234" s="137">
        <v>5143.5602240172029</v>
      </c>
      <c r="E234" s="133">
        <v>5143.5602240172038</v>
      </c>
      <c r="F234" s="133">
        <v>2292.9779392000005</v>
      </c>
      <c r="G234" s="174">
        <v>2384.6970567680005</v>
      </c>
      <c r="H234" s="133">
        <v>829.86199999999997</v>
      </c>
      <c r="I234" s="133">
        <v>457.75299999999999</v>
      </c>
      <c r="J234" s="138">
        <v>90.94</v>
      </c>
      <c r="K234" s="133">
        <v>828.74300000000005</v>
      </c>
      <c r="L234" s="132">
        <f t="shared" si="129"/>
        <v>2207.2980000000002</v>
      </c>
      <c r="M234" s="258">
        <f t="shared" si="134"/>
        <v>2365589.9160429733</v>
      </c>
      <c r="N234" s="258">
        <f t="shared" si="135"/>
        <v>1304862.5926219288</v>
      </c>
      <c r="O234" s="258">
        <f t="shared" si="135"/>
        <v>250891.01642964254</v>
      </c>
      <c r="P234" s="258">
        <f t="shared" si="160"/>
        <v>2286388.5378156067</v>
      </c>
      <c r="Q234" s="257">
        <f t="shared" si="130"/>
        <v>6207732.0629101517</v>
      </c>
      <c r="R234" s="234">
        <f>'[1]2026'!S234</f>
        <v>0</v>
      </c>
      <c r="S234" s="235"/>
      <c r="T234" s="236"/>
    </row>
    <row r="235" spans="1:20" ht="43.5" customHeight="1">
      <c r="A235" s="16" t="s">
        <v>62</v>
      </c>
      <c r="B235" s="16" t="s">
        <v>66</v>
      </c>
      <c r="C235" s="24" t="s">
        <v>211</v>
      </c>
      <c r="D235" s="137">
        <v>5143.5602240172029</v>
      </c>
      <c r="E235" s="133">
        <v>5143.5602240172038</v>
      </c>
      <c r="F235" s="133">
        <v>2240.9682256000001</v>
      </c>
      <c r="G235" s="174">
        <v>2330.6069546240001</v>
      </c>
      <c r="H235" s="133">
        <v>698.39700000000005</v>
      </c>
      <c r="I235" s="133">
        <v>382.99200000000002</v>
      </c>
      <c r="J235" s="138">
        <v>77.588999999999999</v>
      </c>
      <c r="K235" s="133">
        <v>698.38</v>
      </c>
      <c r="L235" s="132">
        <f t="shared" si="129"/>
        <v>1857.3580000000002</v>
      </c>
      <c r="M235" s="258">
        <f t="shared" si="134"/>
        <v>2027161.5439185794</v>
      </c>
      <c r="N235" s="258">
        <f t="shared" si="135"/>
        <v>1111669.5146578015</v>
      </c>
      <c r="O235" s="258">
        <f t="shared" si="135"/>
        <v>218254.23121894928</v>
      </c>
      <c r="P235" s="258">
        <f t="shared" si="160"/>
        <v>1964510.3042788256</v>
      </c>
      <c r="Q235" s="257">
        <f t="shared" si="130"/>
        <v>5321595.5940741561</v>
      </c>
      <c r="R235" s="234">
        <f>'[1]2026'!S235</f>
        <v>0</v>
      </c>
      <c r="S235" s="235"/>
      <c r="T235" s="236"/>
    </row>
    <row r="236" spans="1:20" ht="30.75" customHeight="1">
      <c r="A236" s="16" t="s">
        <v>62</v>
      </c>
      <c r="B236" s="16" t="s">
        <v>64</v>
      </c>
      <c r="C236" s="24" t="s">
        <v>211</v>
      </c>
      <c r="D236" s="137">
        <v>5143.5602240172029</v>
      </c>
      <c r="E236" s="133">
        <v>5143.5602240172038</v>
      </c>
      <c r="F236" s="133">
        <v>2240.9682256000001</v>
      </c>
      <c r="G236" s="174">
        <v>2330.6069546240001</v>
      </c>
      <c r="H236" s="133">
        <v>1553.931</v>
      </c>
      <c r="I236" s="133">
        <v>866.32100000000003</v>
      </c>
      <c r="J236" s="138">
        <v>183.017</v>
      </c>
      <c r="K236" s="133">
        <v>1610.557</v>
      </c>
      <c r="L236" s="132">
        <f t="shared" si="129"/>
        <v>4213.826</v>
      </c>
      <c r="M236" s="258">
        <f t="shared" si="134"/>
        <v>4510427.6866924427</v>
      </c>
      <c r="N236" s="258">
        <f t="shared" si="135"/>
        <v>2514576.4026607894</v>
      </c>
      <c r="O236" s="258">
        <f t="shared" si="135"/>
        <v>514818.26850453595</v>
      </c>
      <c r="P236" s="258">
        <f t="shared" si="160"/>
        <v>4530421.5786941098</v>
      </c>
      <c r="Q236" s="257">
        <f t="shared" si="130"/>
        <v>12070243.936551876</v>
      </c>
      <c r="R236" s="234">
        <f>'[1]2026'!S236</f>
        <v>0</v>
      </c>
      <c r="S236" s="235"/>
      <c r="T236" s="236"/>
    </row>
    <row r="237" spans="1:20" ht="30.75" customHeight="1">
      <c r="A237" s="49" t="s">
        <v>63</v>
      </c>
      <c r="B237" s="49"/>
      <c r="C237" s="49" t="s">
        <v>236</v>
      </c>
      <c r="D237" s="171"/>
      <c r="E237" s="172"/>
      <c r="F237" s="172"/>
      <c r="G237" s="173"/>
      <c r="H237" s="134">
        <f t="shared" ref="H237:I237" si="161">SUM(H238:H239)</f>
        <v>930.74799999999993</v>
      </c>
      <c r="I237" s="131">
        <f t="shared" si="161"/>
        <v>423.2</v>
      </c>
      <c r="J237" s="139">
        <f>SUM(J238:J239)</f>
        <v>146.59</v>
      </c>
      <c r="K237" s="131">
        <f t="shared" ref="K237" si="162">SUM(K238:K239)</f>
        <v>762.27</v>
      </c>
      <c r="L237" s="132">
        <f t="shared" si="129"/>
        <v>2262.808</v>
      </c>
      <c r="M237" s="237">
        <f t="shared" ref="M237:P237" si="163">SUM(M238:M239)</f>
        <v>7329813.3294934593</v>
      </c>
      <c r="N237" s="237">
        <f t="shared" si="163"/>
        <v>3332778.5835066331</v>
      </c>
      <c r="O237" s="237">
        <f t="shared" si="163"/>
        <v>1294954.4528009179</v>
      </c>
      <c r="P237" s="237">
        <f t="shared" si="163"/>
        <v>6733780.8222699752</v>
      </c>
      <c r="Q237" s="257">
        <f t="shared" si="130"/>
        <v>18691327.188070986</v>
      </c>
      <c r="R237" s="234">
        <f>'[1]2026'!S237</f>
        <v>2001005.931671079</v>
      </c>
      <c r="S237" s="235">
        <f>P237/3</f>
        <v>2244593.6074233251</v>
      </c>
      <c r="T237" s="236">
        <f t="shared" si="133"/>
        <v>18447739.512318742</v>
      </c>
    </row>
    <row r="238" spans="1:20" ht="30.75" customHeight="1">
      <c r="A238" s="16" t="s">
        <v>62</v>
      </c>
      <c r="B238" s="16" t="s">
        <v>61</v>
      </c>
      <c r="C238" s="24" t="s">
        <v>211</v>
      </c>
      <c r="D238" s="137">
        <v>10842.929688815297</v>
      </c>
      <c r="E238" s="133">
        <v>11920.306361138671</v>
      </c>
      <c r="F238" s="133">
        <v>2967.7440000000006</v>
      </c>
      <c r="G238" s="174">
        <v>3086.4537600000008</v>
      </c>
      <c r="H238" s="140">
        <v>867.74099999999999</v>
      </c>
      <c r="I238" s="133">
        <v>362.553</v>
      </c>
      <c r="J238" s="138">
        <v>128.04</v>
      </c>
      <c r="K238" s="133">
        <v>665.84</v>
      </c>
      <c r="L238" s="132">
        <f t="shared" si="129"/>
        <v>2024.174</v>
      </c>
      <c r="M238" s="258">
        <f t="shared" si="134"/>
        <v>6833621.5047982736</v>
      </c>
      <c r="N238" s="258">
        <f t="shared" si="135"/>
        <v>2855172.1970370519</v>
      </c>
      <c r="O238" s="258">
        <f>(E238-G238)*J238</f>
        <v>1131086.4870497955</v>
      </c>
      <c r="P238" s="258">
        <f>(E238-G238)*K238</f>
        <v>5881932.4159421735</v>
      </c>
      <c r="Q238" s="257">
        <f t="shared" si="130"/>
        <v>16701812.604827294</v>
      </c>
      <c r="R238" s="234">
        <f>'[1]2026'!S238</f>
        <v>0</v>
      </c>
      <c r="S238" s="235"/>
      <c r="T238" s="236"/>
    </row>
    <row r="239" spans="1:20" ht="30.75" customHeight="1">
      <c r="A239" s="16" t="s">
        <v>62</v>
      </c>
      <c r="B239" s="16" t="s">
        <v>61</v>
      </c>
      <c r="C239" s="24" t="s">
        <v>212</v>
      </c>
      <c r="D239" s="137">
        <v>10842.929688815297</v>
      </c>
      <c r="E239" s="133">
        <v>11920.306361138671</v>
      </c>
      <c r="F239" s="133">
        <v>2967.7440000000006</v>
      </c>
      <c r="G239" s="174">
        <v>3086.4537600000008</v>
      </c>
      <c r="H239" s="140">
        <v>63.006999999999991</v>
      </c>
      <c r="I239" s="133">
        <v>60.646999999999998</v>
      </c>
      <c r="J239" s="138">
        <v>18.55</v>
      </c>
      <c r="K239" s="133">
        <v>96.43</v>
      </c>
      <c r="L239" s="132">
        <f t="shared" si="129"/>
        <v>238.63400000000001</v>
      </c>
      <c r="M239" s="258">
        <f t="shared" si="134"/>
        <v>496191.82469518529</v>
      </c>
      <c r="N239" s="258">
        <f t="shared" si="135"/>
        <v>477606.38646958122</v>
      </c>
      <c r="O239" s="258">
        <f>(E239-G239)*J239</f>
        <v>163867.96575112236</v>
      </c>
      <c r="P239" s="258">
        <f>(E239-G239)*K239</f>
        <v>851848.40632780211</v>
      </c>
      <c r="Q239" s="257">
        <f t="shared" si="130"/>
        <v>1989514.5832436909</v>
      </c>
      <c r="R239" s="234">
        <f>'[1]2026'!S239</f>
        <v>0</v>
      </c>
      <c r="S239" s="235"/>
      <c r="T239" s="236"/>
    </row>
    <row r="240" spans="1:20" ht="30" customHeight="1">
      <c r="A240" s="49" t="s">
        <v>59</v>
      </c>
      <c r="B240" s="49"/>
      <c r="C240" s="49" t="s">
        <v>236</v>
      </c>
      <c r="D240" s="171"/>
      <c r="E240" s="172"/>
      <c r="F240" s="172"/>
      <c r="G240" s="173"/>
      <c r="H240" s="134">
        <f t="shared" ref="H240:I240" si="164">SUM(H241:H242)</f>
        <v>657.96899999999994</v>
      </c>
      <c r="I240" s="131">
        <f t="shared" si="164"/>
        <v>396.71300000000002</v>
      </c>
      <c r="J240" s="139">
        <f>SUM(J241:J242)</f>
        <v>144.87300000000002</v>
      </c>
      <c r="K240" s="131">
        <f t="shared" ref="K240" si="165">SUM(K241:K242)</f>
        <v>598.72199999999998</v>
      </c>
      <c r="L240" s="132">
        <f t="shared" si="129"/>
        <v>1798.277</v>
      </c>
      <c r="M240" s="237">
        <f t="shared" ref="M240:P240" si="166">SUM(M241:M242)</f>
        <v>6424686.673940219</v>
      </c>
      <c r="N240" s="237">
        <f t="shared" si="166"/>
        <v>3753007.6945132106</v>
      </c>
      <c r="O240" s="237">
        <f t="shared" si="166"/>
        <v>1182339.8364298921</v>
      </c>
      <c r="P240" s="237">
        <f t="shared" si="166"/>
        <v>5601344.6562843733</v>
      </c>
      <c r="Q240" s="257">
        <f t="shared" si="130"/>
        <v>16961378.861167695</v>
      </c>
      <c r="R240" s="234">
        <f>'[1]2026'!S240</f>
        <v>1920580.2451992335</v>
      </c>
      <c r="S240" s="235">
        <f>P240/3</f>
        <v>1867114.8854281243</v>
      </c>
      <c r="T240" s="236">
        <f t="shared" si="133"/>
        <v>17014844.220938805</v>
      </c>
    </row>
    <row r="241" spans="1:20" ht="30.75" customHeight="1">
      <c r="A241" s="16" t="s">
        <v>24</v>
      </c>
      <c r="B241" s="16" t="s">
        <v>60</v>
      </c>
      <c r="C241" s="24" t="s">
        <v>211</v>
      </c>
      <c r="D241" s="137">
        <v>11102.268627630754</v>
      </c>
      <c r="E241" s="133">
        <v>11102.268627630756</v>
      </c>
      <c r="F241" s="133">
        <v>3091.4</v>
      </c>
      <c r="G241" s="174">
        <v>3215.056</v>
      </c>
      <c r="H241" s="140">
        <v>408.96299999999997</v>
      </c>
      <c r="I241" s="133">
        <v>272.62</v>
      </c>
      <c r="J241" s="138">
        <v>136.30600000000001</v>
      </c>
      <c r="K241" s="133">
        <v>408.99799999999999</v>
      </c>
      <c r="L241" s="132">
        <f t="shared" si="129"/>
        <v>1226.8869999999999</v>
      </c>
      <c r="M241" s="258">
        <f t="shared" si="134"/>
        <v>3276148.866561756</v>
      </c>
      <c r="N241" s="258">
        <f t="shared" si="135"/>
        <v>2183923.0052646962</v>
      </c>
      <c r="O241" s="258">
        <f>(E241-G241)*J241</f>
        <v>1075074.4044218378</v>
      </c>
      <c r="P241" s="258">
        <f>(E241-G241)*K241</f>
        <v>3225854.1902757236</v>
      </c>
      <c r="Q241" s="257">
        <f t="shared" si="130"/>
        <v>9761000.4665240142</v>
      </c>
      <c r="R241" s="234">
        <f>'[1]2026'!S241</f>
        <v>0</v>
      </c>
      <c r="S241" s="235"/>
      <c r="T241" s="236"/>
    </row>
    <row r="242" spans="1:20" ht="30.75" customHeight="1">
      <c r="A242" s="16" t="s">
        <v>24</v>
      </c>
      <c r="B242" s="16" t="s">
        <v>58</v>
      </c>
      <c r="C242" s="24" t="s">
        <v>211</v>
      </c>
      <c r="D242" s="137">
        <v>15735.82546516334</v>
      </c>
      <c r="E242" s="133">
        <v>15735.825465163342</v>
      </c>
      <c r="F242" s="133">
        <v>3091.4</v>
      </c>
      <c r="G242" s="174">
        <v>3215.056</v>
      </c>
      <c r="H242" s="140">
        <v>249.00599999999997</v>
      </c>
      <c r="I242" s="133">
        <v>124.093</v>
      </c>
      <c r="J242" s="138">
        <v>8.5670000000000002</v>
      </c>
      <c r="K242" s="133">
        <v>189.72399999999999</v>
      </c>
      <c r="L242" s="132">
        <f t="shared" si="129"/>
        <v>571.39</v>
      </c>
      <c r="M242" s="258">
        <f t="shared" si="134"/>
        <v>3148537.8073784625</v>
      </c>
      <c r="N242" s="258">
        <f t="shared" si="135"/>
        <v>1569084.6892485144</v>
      </c>
      <c r="O242" s="258">
        <f>(E242-G242)*J242</f>
        <v>107265.43200805434</v>
      </c>
      <c r="P242" s="258">
        <f>(E242-G242)*K242</f>
        <v>2375490.4660086497</v>
      </c>
      <c r="Q242" s="257">
        <f t="shared" si="130"/>
        <v>7200378.3946436811</v>
      </c>
      <c r="R242" s="237">
        <f>'[1]2026'!S242</f>
        <v>0</v>
      </c>
      <c r="S242" s="238"/>
      <c r="T242" s="236"/>
    </row>
    <row r="243" spans="1:20" ht="30.75" customHeight="1">
      <c r="A243" s="49" t="s">
        <v>57</v>
      </c>
      <c r="B243" s="49"/>
      <c r="C243" s="49" t="s">
        <v>236</v>
      </c>
      <c r="D243" s="171"/>
      <c r="E243" s="172"/>
      <c r="F243" s="172"/>
      <c r="G243" s="173"/>
      <c r="H243" s="134">
        <f>SUM(H244:H245)</f>
        <v>11943.67</v>
      </c>
      <c r="I243" s="131">
        <f t="shared" ref="I243:K243" si="167">SUM(I244:I245)</f>
        <v>6574.6860000000006</v>
      </c>
      <c r="J243" s="139">
        <f t="shared" si="167"/>
        <v>659.32500000000005</v>
      </c>
      <c r="K243" s="131">
        <f t="shared" si="167"/>
        <v>10446.858</v>
      </c>
      <c r="L243" s="132">
        <f t="shared" ref="L243:L304" si="168">SUM(H243:K243)</f>
        <v>29624.539000000001</v>
      </c>
      <c r="M243" s="237">
        <f t="shared" ref="M243:P243" si="169">SUM(M244:M246)</f>
        <v>78479019.546763361</v>
      </c>
      <c r="N243" s="237">
        <f t="shared" si="169"/>
        <v>43200700.547472544</v>
      </c>
      <c r="O243" s="237">
        <f t="shared" si="169"/>
        <v>4847324.2593513587</v>
      </c>
      <c r="P243" s="237">
        <f t="shared" si="169"/>
        <v>76784899.002292082</v>
      </c>
      <c r="Q243" s="257">
        <f t="shared" ref="Q243:Q304" si="170">SUM(M243:P243)</f>
        <v>203311943.35587934</v>
      </c>
      <c r="R243" s="237">
        <f>'[1]2026'!S243</f>
        <v>22881274.437540587</v>
      </c>
      <c r="S243" s="238">
        <f>P243/3</f>
        <v>25594966.334097359</v>
      </c>
      <c r="T243" s="236">
        <f t="shared" ref="T243:T304" si="171">Q243+R243-S243</f>
        <v>200598251.45932257</v>
      </c>
    </row>
    <row r="244" spans="1:20" ht="30.75" customHeight="1">
      <c r="A244" s="16" t="s">
        <v>55</v>
      </c>
      <c r="B244" s="16" t="s">
        <v>54</v>
      </c>
      <c r="C244" s="24" t="s">
        <v>211</v>
      </c>
      <c r="D244" s="137">
        <v>8772.246642050879</v>
      </c>
      <c r="E244" s="133">
        <v>9667.9571590328196</v>
      </c>
      <c r="F244" s="133">
        <v>2201.4840919500002</v>
      </c>
      <c r="G244" s="174">
        <v>2318.1627488233503</v>
      </c>
      <c r="H244" s="140">
        <v>11636.088</v>
      </c>
      <c r="I244" s="133">
        <v>6375.5560000000005</v>
      </c>
      <c r="J244" s="138">
        <v>482.44900000000001</v>
      </c>
      <c r="K244" s="133">
        <v>10118.053</v>
      </c>
      <c r="L244" s="132">
        <f t="shared" si="168"/>
        <v>28612.146000000001</v>
      </c>
      <c r="M244" s="258">
        <f t="shared" ref="M244:M305" si="172">(D244-F244)*H244</f>
        <v>76457971.260078236</v>
      </c>
      <c r="N244" s="258">
        <f t="shared" ref="N244:O305" si="173">(D244-F244)*I244</f>
        <v>41892264.600870959</v>
      </c>
      <c r="O244" s="258">
        <f>(E244-G244)*J244</f>
        <v>3545900.9634111486</v>
      </c>
      <c r="P244" s="258">
        <f>(E244-G244)*K244</f>
        <v>74365609.381603152</v>
      </c>
      <c r="Q244" s="257">
        <f t="shared" si="170"/>
        <v>196261746.20596349</v>
      </c>
      <c r="R244" s="237">
        <f>'[1]2026'!S244</f>
        <v>0</v>
      </c>
      <c r="S244" s="238"/>
      <c r="T244" s="236"/>
    </row>
    <row r="245" spans="1:20" ht="30.75" customHeight="1">
      <c r="A245" s="16" t="s">
        <v>55</v>
      </c>
      <c r="B245" s="16" t="s">
        <v>54</v>
      </c>
      <c r="C245" s="24" t="s">
        <v>212</v>
      </c>
      <c r="D245" s="137">
        <v>8772.246642050879</v>
      </c>
      <c r="E245" s="133">
        <v>9667.9571590328196</v>
      </c>
      <c r="F245" s="133">
        <v>2201.4840919500002</v>
      </c>
      <c r="G245" s="174">
        <v>2318.1627488233503</v>
      </c>
      <c r="H245" s="140">
        <v>307.58199999999999</v>
      </c>
      <c r="I245" s="133">
        <v>199.13</v>
      </c>
      <c r="J245" s="138">
        <v>176.876</v>
      </c>
      <c r="K245" s="133">
        <v>328.80500000000001</v>
      </c>
      <c r="L245" s="132">
        <f t="shared" si="168"/>
        <v>1012.393</v>
      </c>
      <c r="M245" s="258">
        <f t="shared" si="172"/>
        <v>2021048.2866851285</v>
      </c>
      <c r="N245" s="258">
        <f t="shared" si="173"/>
        <v>1308435.946601588</v>
      </c>
      <c r="O245" s="258">
        <f>(E245-G245)*J245</f>
        <v>1300002.2361002101</v>
      </c>
      <c r="P245" s="258">
        <f>(E245-G245)*K245</f>
        <v>2416649.1510489248</v>
      </c>
      <c r="Q245" s="257">
        <f t="shared" si="170"/>
        <v>7046135.6204358516</v>
      </c>
      <c r="R245" s="237">
        <f>'[1]2026'!S245</f>
        <v>0</v>
      </c>
      <c r="S245" s="238"/>
      <c r="T245" s="236"/>
    </row>
    <row r="246" spans="1:20" ht="30.75" customHeight="1">
      <c r="A246" s="16" t="s">
        <v>55</v>
      </c>
      <c r="B246" s="16" t="s">
        <v>54</v>
      </c>
      <c r="C246" s="24" t="s">
        <v>13</v>
      </c>
      <c r="D246" s="137">
        <v>70.83</v>
      </c>
      <c r="E246" s="133">
        <v>74.28</v>
      </c>
      <c r="F246" s="133">
        <v>70.83</v>
      </c>
      <c r="G246" s="174">
        <v>73.66</v>
      </c>
      <c r="H246" s="140">
        <v>3909.895</v>
      </c>
      <c r="I246" s="133">
        <v>2479.1480000000001</v>
      </c>
      <c r="J246" s="138">
        <v>2292.0320000000002</v>
      </c>
      <c r="K246" s="133">
        <v>4258.8220000000001</v>
      </c>
      <c r="L246" s="132">
        <f t="shared" si="168"/>
        <v>12939.897000000001</v>
      </c>
      <c r="M246" s="258">
        <f t="shared" si="172"/>
        <v>0</v>
      </c>
      <c r="N246" s="258">
        <f t="shared" si="173"/>
        <v>0</v>
      </c>
      <c r="O246" s="258">
        <f>(E246-G246)*J246</f>
        <v>1421.0598400000106</v>
      </c>
      <c r="P246" s="258">
        <f>(E246-G246)*K246</f>
        <v>2640.4696400000194</v>
      </c>
      <c r="Q246" s="257">
        <f t="shared" si="170"/>
        <v>4061.5294800000302</v>
      </c>
      <c r="R246" s="237">
        <f>'[1]2026'!S246</f>
        <v>0</v>
      </c>
      <c r="S246" s="238"/>
      <c r="T246" s="236"/>
    </row>
    <row r="247" spans="1:20" ht="30.75" customHeight="1">
      <c r="A247" s="49" t="s">
        <v>296</v>
      </c>
      <c r="B247" s="49"/>
      <c r="C247" s="49" t="s">
        <v>236</v>
      </c>
      <c r="D247" s="171"/>
      <c r="E247" s="172"/>
      <c r="F247" s="172"/>
      <c r="G247" s="173"/>
      <c r="H247" s="134">
        <f t="shared" ref="H247:I247" si="174">SUM(H248:H249)</f>
        <v>1836.6610000000003</v>
      </c>
      <c r="I247" s="131">
        <f t="shared" si="174"/>
        <v>998.37199999999984</v>
      </c>
      <c r="J247" s="139">
        <f t="shared" ref="J247:K247" si="175">SUM(J248:J249)</f>
        <v>844.61</v>
      </c>
      <c r="K247" s="131">
        <f t="shared" si="175"/>
        <v>1309.51</v>
      </c>
      <c r="L247" s="132">
        <f t="shared" si="168"/>
        <v>4989.1530000000002</v>
      </c>
      <c r="M247" s="237">
        <f t="shared" ref="M247:P247" si="176">SUM(M248:M249)</f>
        <v>15566161.373952311</v>
      </c>
      <c r="N247" s="237">
        <f t="shared" si="176"/>
        <v>8461452.4200358763</v>
      </c>
      <c r="O247" s="237">
        <f t="shared" si="176"/>
        <v>7983871.8997420035</v>
      </c>
      <c r="P247" s="237">
        <f t="shared" si="176"/>
        <v>12378446.965381833</v>
      </c>
      <c r="Q247" s="257">
        <f t="shared" si="170"/>
        <v>44389932.659112021</v>
      </c>
      <c r="R247" s="237">
        <f>'[1]2026'!S247</f>
        <v>3699474.9313753396</v>
      </c>
      <c r="S247" s="238">
        <f>P247/3</f>
        <v>4126148.9884606111</v>
      </c>
      <c r="T247" s="236">
        <f t="shared" si="171"/>
        <v>43963258.602026753</v>
      </c>
    </row>
    <row r="248" spans="1:20" ht="42.75" customHeight="1">
      <c r="A248" s="16" t="s">
        <v>24</v>
      </c>
      <c r="B248" s="16" t="s">
        <v>84</v>
      </c>
      <c r="C248" s="24" t="s">
        <v>211</v>
      </c>
      <c r="D248" s="137">
        <v>11083.614703853029</v>
      </c>
      <c r="E248" s="133">
        <v>12199.339810634798</v>
      </c>
      <c r="F248" s="133">
        <v>2608.3645766099999</v>
      </c>
      <c r="G248" s="174">
        <v>2746.6078991703298</v>
      </c>
      <c r="H248" s="140">
        <v>1608.3180000000002</v>
      </c>
      <c r="I248" s="133">
        <v>781.81099999999992</v>
      </c>
      <c r="J248" s="138">
        <v>736.24</v>
      </c>
      <c r="K248" s="133">
        <v>1218.1099999999999</v>
      </c>
      <c r="L248" s="132">
        <f t="shared" si="168"/>
        <v>4344.4789999999994</v>
      </c>
      <c r="M248" s="258">
        <f t="shared" si="172"/>
        <v>13630897.334147256</v>
      </c>
      <c r="N248" s="258">
        <f t="shared" si="173"/>
        <v>6626043.7772299992</v>
      </c>
      <c r="O248" s="258">
        <f>(E248-G248)*J248</f>
        <v>6959479.3424965991</v>
      </c>
      <c r="P248" s="258">
        <f>(E248-G248)*K248</f>
        <v>11514467.268673981</v>
      </c>
      <c r="Q248" s="257">
        <f t="shared" si="170"/>
        <v>38730887.722547837</v>
      </c>
      <c r="R248" s="237">
        <f>'[1]2026'!S248</f>
        <v>0</v>
      </c>
      <c r="S248" s="238"/>
      <c r="T248" s="236"/>
    </row>
    <row r="249" spans="1:20" ht="43.5" customHeight="1">
      <c r="A249" s="16" t="s">
        <v>24</v>
      </c>
      <c r="B249" s="16" t="s">
        <v>84</v>
      </c>
      <c r="C249" s="24" t="s">
        <v>212</v>
      </c>
      <c r="D249" s="137">
        <v>11083.614703853029</v>
      </c>
      <c r="E249" s="133">
        <v>12199.339810634798</v>
      </c>
      <c r="F249" s="133">
        <v>2608.3645766099999</v>
      </c>
      <c r="G249" s="174">
        <v>2746.6078991703298</v>
      </c>
      <c r="H249" s="140">
        <v>228.34299999999999</v>
      </c>
      <c r="I249" s="133">
        <v>216.56099999999998</v>
      </c>
      <c r="J249" s="138">
        <v>108.37</v>
      </c>
      <c r="K249" s="133">
        <v>91.4</v>
      </c>
      <c r="L249" s="132">
        <f t="shared" si="168"/>
        <v>644.67399999999998</v>
      </c>
      <c r="M249" s="258">
        <f t="shared" si="172"/>
        <v>1935264.0398050549</v>
      </c>
      <c r="N249" s="258">
        <f t="shared" si="173"/>
        <v>1835408.6428058774</v>
      </c>
      <c r="O249" s="258">
        <f>(E249-G249)*J249</f>
        <v>1024392.5572454043</v>
      </c>
      <c r="P249" s="258">
        <f>(E249-G249)*K249</f>
        <v>863979.6967078523</v>
      </c>
      <c r="Q249" s="257">
        <f t="shared" si="170"/>
        <v>5659044.9365641885</v>
      </c>
      <c r="R249" s="237">
        <f>'[1]2026'!S249</f>
        <v>0</v>
      </c>
      <c r="S249" s="238"/>
      <c r="T249" s="236"/>
    </row>
    <row r="250" spans="1:20" ht="30.75" customHeight="1">
      <c r="A250" s="49" t="s">
        <v>56</v>
      </c>
      <c r="B250" s="49"/>
      <c r="C250" s="49" t="s">
        <v>236</v>
      </c>
      <c r="D250" s="171"/>
      <c r="E250" s="172"/>
      <c r="F250" s="172"/>
      <c r="G250" s="173"/>
      <c r="H250" s="134">
        <f t="shared" ref="H250:I250" si="177">SUM(H251:H252)</f>
        <v>908.78199999999993</v>
      </c>
      <c r="I250" s="131">
        <f t="shared" si="177"/>
        <v>333.66900000000004</v>
      </c>
      <c r="J250" s="139">
        <f t="shared" ref="J250:K250" si="178">SUM(J251:J252)</f>
        <v>259.21199999999999</v>
      </c>
      <c r="K250" s="131">
        <f t="shared" si="178"/>
        <v>1031.396</v>
      </c>
      <c r="L250" s="132">
        <f t="shared" si="168"/>
        <v>2533.0590000000002</v>
      </c>
      <c r="M250" s="237">
        <f t="shared" ref="M250:P250" si="179">SUM(M251:M252)</f>
        <v>5338297.6132589579</v>
      </c>
      <c r="N250" s="237">
        <f t="shared" si="179"/>
        <v>1960012.8813274289</v>
      </c>
      <c r="O250" s="237">
        <f t="shared" si="179"/>
        <v>1595355.4520403228</v>
      </c>
      <c r="P250" s="237">
        <f t="shared" si="179"/>
        <v>6347866.7338417238</v>
      </c>
      <c r="Q250" s="257">
        <f t="shared" si="170"/>
        <v>15241532.680468433</v>
      </c>
      <c r="R250" s="237">
        <f>'[1]2026'!S250</f>
        <v>2019515.7933456853</v>
      </c>
      <c r="S250" s="238">
        <f>P250/3</f>
        <v>2115955.5779472413</v>
      </c>
      <c r="T250" s="236">
        <f t="shared" si="171"/>
        <v>15145092.895866878</v>
      </c>
    </row>
    <row r="251" spans="1:20" ht="30.75" customHeight="1">
      <c r="A251" s="16" t="s">
        <v>55</v>
      </c>
      <c r="B251" s="16" t="s">
        <v>54</v>
      </c>
      <c r="C251" s="24" t="s">
        <v>211</v>
      </c>
      <c r="D251" s="137">
        <v>7864.2934017167572</v>
      </c>
      <c r="E251" s="133">
        <v>8250.2847986221423</v>
      </c>
      <c r="F251" s="133">
        <v>1990.1699999999998</v>
      </c>
      <c r="G251" s="174">
        <v>2095.6490099999996</v>
      </c>
      <c r="H251" s="133">
        <v>861.39599999999996</v>
      </c>
      <c r="I251" s="133">
        <v>302.82100000000003</v>
      </c>
      <c r="J251" s="138">
        <v>213.74199999999999</v>
      </c>
      <c r="K251" s="133">
        <v>850.48599999999999</v>
      </c>
      <c r="L251" s="132">
        <f t="shared" si="168"/>
        <v>2228.4450000000002</v>
      </c>
      <c r="M251" s="258">
        <f t="shared" si="172"/>
        <v>5059946.4017452076</v>
      </c>
      <c r="N251" s="258">
        <f t="shared" si="173"/>
        <v>1778807.9226312703</v>
      </c>
      <c r="O251" s="258">
        <f>(E251-G251)*J251</f>
        <v>1315504.162731674</v>
      </c>
      <c r="P251" s="258">
        <f>(E251-G251)*K251</f>
        <v>5234431.5733220922</v>
      </c>
      <c r="Q251" s="257">
        <f t="shared" si="170"/>
        <v>13388690.060430244</v>
      </c>
      <c r="R251" s="237">
        <f>'[1]2026'!S251</f>
        <v>0</v>
      </c>
      <c r="S251" s="238"/>
      <c r="T251" s="236"/>
    </row>
    <row r="252" spans="1:20" ht="30.75" customHeight="1">
      <c r="A252" s="16" t="s">
        <v>55</v>
      </c>
      <c r="B252" s="16" t="s">
        <v>306</v>
      </c>
      <c r="C252" s="24" t="s">
        <v>212</v>
      </c>
      <c r="D252" s="137">
        <v>7864.2934017167572</v>
      </c>
      <c r="E252" s="133">
        <v>8250.2847986221423</v>
      </c>
      <c r="F252" s="133">
        <v>1990.1699999999998</v>
      </c>
      <c r="G252" s="174">
        <v>2095.6490099999996</v>
      </c>
      <c r="H252" s="133">
        <v>47.386000000000003</v>
      </c>
      <c r="I252" s="133">
        <v>30.847999999999999</v>
      </c>
      <c r="J252" s="138">
        <v>45.47</v>
      </c>
      <c r="K252" s="133">
        <v>180.91</v>
      </c>
      <c r="L252" s="132">
        <f t="shared" si="168"/>
        <v>304.61400000000003</v>
      </c>
      <c r="M252" s="258">
        <f t="shared" si="172"/>
        <v>278351.21151375026</v>
      </c>
      <c r="N252" s="258">
        <f t="shared" si="173"/>
        <v>181204.95869615852</v>
      </c>
      <c r="O252" s="258">
        <f>(E252-G252)*J252</f>
        <v>279851.28930864885</v>
      </c>
      <c r="P252" s="258">
        <f>(E252-G252)*K252</f>
        <v>1113435.1605196318</v>
      </c>
      <c r="Q252" s="257">
        <f t="shared" si="170"/>
        <v>1852842.6200381895</v>
      </c>
      <c r="R252" s="237">
        <f>'[1]2026'!S252</f>
        <v>0</v>
      </c>
      <c r="S252" s="238"/>
      <c r="T252" s="236">
        <f t="shared" si="171"/>
        <v>1852842.6200381895</v>
      </c>
    </row>
    <row r="253" spans="1:20" ht="30.75" customHeight="1">
      <c r="A253" s="49" t="s">
        <v>53</v>
      </c>
      <c r="B253" s="49"/>
      <c r="C253" s="49" t="s">
        <v>236</v>
      </c>
      <c r="D253" s="171"/>
      <c r="E253" s="172"/>
      <c r="F253" s="172"/>
      <c r="G253" s="173"/>
      <c r="H253" s="134">
        <f t="shared" ref="H253:I253" si="180">SUM(H254:H255)</f>
        <v>635.971</v>
      </c>
      <c r="I253" s="131">
        <f t="shared" si="180"/>
        <v>244.76400000000001</v>
      </c>
      <c r="J253" s="139">
        <f t="shared" ref="J253:K253" si="181">SUM(J254:J255)</f>
        <v>85</v>
      </c>
      <c r="K253" s="131">
        <f t="shared" si="181"/>
        <v>445.89300000000003</v>
      </c>
      <c r="L253" s="132">
        <f t="shared" si="168"/>
        <v>1411.6280000000002</v>
      </c>
      <c r="M253" s="237">
        <f t="shared" ref="M253:P253" si="182">SUM(M254:M255)</f>
        <v>4665233.0978149762</v>
      </c>
      <c r="N253" s="237">
        <f t="shared" si="182"/>
        <v>1742664.3857088813</v>
      </c>
      <c r="O253" s="237">
        <f t="shared" si="182"/>
        <v>605521.58506769734</v>
      </c>
      <c r="P253" s="237">
        <f t="shared" si="182"/>
        <v>3242125.3911898881</v>
      </c>
      <c r="Q253" s="257">
        <f t="shared" si="170"/>
        <v>10255544.459781444</v>
      </c>
      <c r="R253" s="237">
        <f>'[1]2026'!S253</f>
        <v>1076460.4173447052</v>
      </c>
      <c r="S253" s="238">
        <f>P253/3</f>
        <v>1080708.4637299627</v>
      </c>
      <c r="T253" s="236">
        <f t="shared" si="171"/>
        <v>10251296.413396187</v>
      </c>
    </row>
    <row r="254" spans="1:20" ht="42.75" customHeight="1">
      <c r="A254" s="16" t="s">
        <v>246</v>
      </c>
      <c r="B254" s="16" t="s">
        <v>300</v>
      </c>
      <c r="C254" s="24" t="s">
        <v>211</v>
      </c>
      <c r="D254" s="137">
        <v>8524.6014382915473</v>
      </c>
      <c r="E254" s="133">
        <v>8976.1642462984146</v>
      </c>
      <c r="F254" s="133">
        <v>2673.5540104000002</v>
      </c>
      <c r="G254" s="174">
        <v>2780.4961708160004</v>
      </c>
      <c r="H254" s="140">
        <v>361.56999999999994</v>
      </c>
      <c r="I254" s="133">
        <v>154.51</v>
      </c>
      <c r="J254" s="138">
        <v>58.607999999999997</v>
      </c>
      <c r="K254" s="133">
        <v>285.47300000000001</v>
      </c>
      <c r="L254" s="132">
        <f t="shared" si="168"/>
        <v>860.16099999999983</v>
      </c>
      <c r="M254" s="258">
        <f t="shared" si="172"/>
        <v>2115563.2185027464</v>
      </c>
      <c r="N254" s="258">
        <f t="shared" si="173"/>
        <v>904045.33808352286</v>
      </c>
      <c r="O254" s="258">
        <f>(E254-G254)*J254</f>
        <v>363115.71456787328</v>
      </c>
      <c r="P254" s="258">
        <f>(E254-G254)*K254</f>
        <v>1768695.9525121911</v>
      </c>
      <c r="Q254" s="257">
        <f t="shared" si="170"/>
        <v>5151420.2236663336</v>
      </c>
      <c r="R254" s="237">
        <f>'[1]2026'!S254</f>
        <v>0</v>
      </c>
      <c r="S254" s="238"/>
      <c r="T254" s="236"/>
    </row>
    <row r="255" spans="1:20" ht="43.5" customHeight="1">
      <c r="A255" s="16" t="s">
        <v>246</v>
      </c>
      <c r="B255" s="16" t="s">
        <v>301</v>
      </c>
      <c r="C255" s="24" t="s">
        <v>211</v>
      </c>
      <c r="D255" s="137">
        <v>11965.32</v>
      </c>
      <c r="E255" s="133">
        <v>11965.32</v>
      </c>
      <c r="F255" s="133">
        <v>2673.5540104000002</v>
      </c>
      <c r="G255" s="174">
        <v>2780.4961708160004</v>
      </c>
      <c r="H255" s="140">
        <v>274.40100000000001</v>
      </c>
      <c r="I255" s="133">
        <v>90.254000000000005</v>
      </c>
      <c r="J255" s="138">
        <v>26.391999999999999</v>
      </c>
      <c r="K255" s="133">
        <v>160.41999999999999</v>
      </c>
      <c r="L255" s="132">
        <f t="shared" si="168"/>
        <v>551.46699999999998</v>
      </c>
      <c r="M255" s="258">
        <f t="shared" si="172"/>
        <v>2549669.8793122298</v>
      </c>
      <c r="N255" s="258">
        <f t="shared" si="173"/>
        <v>838619.04762535845</v>
      </c>
      <c r="O255" s="258">
        <f>(E255-G255)*J255</f>
        <v>242405.87049982409</v>
      </c>
      <c r="P255" s="258">
        <f>(E255-G255)*K255</f>
        <v>1473429.438677697</v>
      </c>
      <c r="Q255" s="257">
        <f t="shared" si="170"/>
        <v>5104124.2361151092</v>
      </c>
      <c r="R255" s="237">
        <f>'[1]2026'!S255</f>
        <v>0</v>
      </c>
      <c r="S255" s="238"/>
      <c r="T255" s="236"/>
    </row>
    <row r="256" spans="1:20" ht="30.75" customHeight="1">
      <c r="A256" s="49" t="s">
        <v>52</v>
      </c>
      <c r="B256" s="49"/>
      <c r="C256" s="49" t="s">
        <v>236</v>
      </c>
      <c r="D256" s="171"/>
      <c r="E256" s="172"/>
      <c r="F256" s="172"/>
      <c r="G256" s="173"/>
      <c r="H256" s="207">
        <f t="shared" ref="H256:K256" si="183">SUM(H257)</f>
        <v>4872.6189999999997</v>
      </c>
      <c r="I256" s="131">
        <f t="shared" si="183"/>
        <v>2373.91</v>
      </c>
      <c r="J256" s="139">
        <f t="shared" si="183"/>
        <v>564.20899999999995</v>
      </c>
      <c r="K256" s="131">
        <f t="shared" si="183"/>
        <v>4243.2730000000001</v>
      </c>
      <c r="L256" s="132">
        <f t="shared" si="168"/>
        <v>12054.010999999999</v>
      </c>
      <c r="M256" s="237">
        <f t="shared" ref="M256:N256" si="184">SUM(M257)</f>
        <v>20101586.677071258</v>
      </c>
      <c r="N256" s="237">
        <f t="shared" si="184"/>
        <v>9793369.3622600548</v>
      </c>
      <c r="O256" s="237">
        <f>SUM(O257)</f>
        <v>2637033.5932708886</v>
      </c>
      <c r="P256" s="237">
        <f>SUM(P257)</f>
        <v>19832461.811880607</v>
      </c>
      <c r="Q256" s="257">
        <f t="shared" si="170"/>
        <v>52364451.444482803</v>
      </c>
      <c r="R256" s="237">
        <f>'[1]2026'!S256</f>
        <v>5835090.6021297239</v>
      </c>
      <c r="S256" s="238">
        <f>P256/3</f>
        <v>6610820.6039602021</v>
      </c>
      <c r="T256" s="236">
        <f t="shared" si="171"/>
        <v>51588721.44265233</v>
      </c>
    </row>
    <row r="257" spans="1:20" ht="40.5" customHeight="1">
      <c r="A257" s="16" t="s">
        <v>31</v>
      </c>
      <c r="B257" s="16" t="s">
        <v>258</v>
      </c>
      <c r="C257" s="24" t="s">
        <v>211</v>
      </c>
      <c r="D257" s="137">
        <v>6534.2361714137678</v>
      </c>
      <c r="E257" s="133">
        <v>7179.0311327813733</v>
      </c>
      <c r="F257" s="133">
        <v>2408.8188800000003</v>
      </c>
      <c r="G257" s="174">
        <v>2505.1716352000003</v>
      </c>
      <c r="H257" s="140">
        <v>4872.6189999999997</v>
      </c>
      <c r="I257" s="133">
        <v>2373.91</v>
      </c>
      <c r="J257" s="138">
        <v>564.20899999999995</v>
      </c>
      <c r="K257" s="133">
        <v>4243.2730000000001</v>
      </c>
      <c r="L257" s="132">
        <f t="shared" si="168"/>
        <v>12054.010999999999</v>
      </c>
      <c r="M257" s="258">
        <f t="shared" si="172"/>
        <v>20101586.677071258</v>
      </c>
      <c r="N257" s="258">
        <f t="shared" si="173"/>
        <v>9793369.3622600548</v>
      </c>
      <c r="O257" s="258">
        <f>(E257-G257)*J257</f>
        <v>2637033.5932708886</v>
      </c>
      <c r="P257" s="258">
        <f>(E257-G257)*K257</f>
        <v>19832461.811880607</v>
      </c>
      <c r="Q257" s="257">
        <f t="shared" si="170"/>
        <v>52364451.444482803</v>
      </c>
      <c r="R257" s="237">
        <f>'[1]2026'!S257</f>
        <v>0</v>
      </c>
      <c r="S257" s="238"/>
      <c r="T257" s="236"/>
    </row>
    <row r="258" spans="1:20" ht="30.75" customHeight="1">
      <c r="A258" s="49" t="s">
        <v>51</v>
      </c>
      <c r="B258" s="49"/>
      <c r="C258" s="49" t="s">
        <v>236</v>
      </c>
      <c r="D258" s="171"/>
      <c r="E258" s="172"/>
      <c r="F258" s="172"/>
      <c r="G258" s="173"/>
      <c r="H258" s="207">
        <f t="shared" ref="H258:K258" si="185">SUM(H259)</f>
        <v>201.71</v>
      </c>
      <c r="I258" s="131">
        <f t="shared" si="185"/>
        <v>100.23299999999999</v>
      </c>
      <c r="J258" s="139">
        <f t="shared" si="185"/>
        <v>30.414000000000001</v>
      </c>
      <c r="K258" s="131">
        <f t="shared" si="185"/>
        <v>197.054</v>
      </c>
      <c r="L258" s="132">
        <f t="shared" si="168"/>
        <v>529.41099999999994</v>
      </c>
      <c r="M258" s="237">
        <f t="shared" ref="M258:N258" si="186">SUM(M259)</f>
        <v>1780861.6304930607</v>
      </c>
      <c r="N258" s="237">
        <f t="shared" si="186"/>
        <v>884939.28813252156</v>
      </c>
      <c r="O258" s="237">
        <f>SUM(O259)</f>
        <v>280332.16885964596</v>
      </c>
      <c r="P258" s="237">
        <f>SUM(P259)</f>
        <v>1816287.7359922626</v>
      </c>
      <c r="Q258" s="257">
        <f t="shared" si="170"/>
        <v>4762420.8234774899</v>
      </c>
      <c r="R258" s="237">
        <f>'[1]2026'!S258</f>
        <v>579918.2121778453</v>
      </c>
      <c r="S258" s="238">
        <f>P258/3</f>
        <v>605429.2453307542</v>
      </c>
      <c r="T258" s="236">
        <f t="shared" si="171"/>
        <v>4736909.7903245818</v>
      </c>
    </row>
    <row r="259" spans="1:20" ht="30.75" customHeight="1">
      <c r="A259" s="16" t="s">
        <v>286</v>
      </c>
      <c r="B259" s="16" t="s">
        <v>287</v>
      </c>
      <c r="C259" s="24" t="s">
        <v>211</v>
      </c>
      <c r="D259" s="137">
        <v>11685.148270162001</v>
      </c>
      <c r="E259" s="133">
        <v>12224.920006364056</v>
      </c>
      <c r="F259" s="133">
        <v>2856.3265434599998</v>
      </c>
      <c r="G259" s="174">
        <v>3007.7118502633798</v>
      </c>
      <c r="H259" s="140">
        <v>201.71</v>
      </c>
      <c r="I259" s="133">
        <v>100.23299999999999</v>
      </c>
      <c r="J259" s="138">
        <v>30.414000000000001</v>
      </c>
      <c r="K259" s="133">
        <v>197.054</v>
      </c>
      <c r="L259" s="132">
        <f t="shared" si="168"/>
        <v>529.41099999999994</v>
      </c>
      <c r="M259" s="258">
        <f t="shared" si="172"/>
        <v>1780861.6304930607</v>
      </c>
      <c r="N259" s="258">
        <f t="shared" si="173"/>
        <v>884939.28813252156</v>
      </c>
      <c r="O259" s="258">
        <f>(E259-G259)*J259</f>
        <v>280332.16885964596</v>
      </c>
      <c r="P259" s="258">
        <f>(E259-G259)*K259</f>
        <v>1816287.7359922626</v>
      </c>
      <c r="Q259" s="257">
        <f t="shared" si="170"/>
        <v>4762420.8234774899</v>
      </c>
      <c r="R259" s="237">
        <f>'[1]2026'!S259</f>
        <v>0</v>
      </c>
      <c r="S259" s="238"/>
      <c r="T259" s="236"/>
    </row>
    <row r="260" spans="1:20" ht="30.75" customHeight="1">
      <c r="A260" s="49" t="s">
        <v>42</v>
      </c>
      <c r="B260" s="49"/>
      <c r="C260" s="49" t="s">
        <v>236</v>
      </c>
      <c r="D260" s="171"/>
      <c r="E260" s="172"/>
      <c r="F260" s="172"/>
      <c r="G260" s="173"/>
      <c r="H260" s="134">
        <f>SUM(H261:H280)</f>
        <v>31368.839</v>
      </c>
      <c r="I260" s="131">
        <f t="shared" ref="I260:K260" si="187">SUM(I261:I280)</f>
        <v>17243.978999999999</v>
      </c>
      <c r="J260" s="139">
        <f t="shared" si="187"/>
        <v>5891.1919999999982</v>
      </c>
      <c r="K260" s="131">
        <f t="shared" si="187"/>
        <v>26859.865000000002</v>
      </c>
      <c r="L260" s="132">
        <f t="shared" si="168"/>
        <v>81363.875</v>
      </c>
      <c r="M260" s="237">
        <f>SUM(M261:M281)</f>
        <v>169059726.62118477</v>
      </c>
      <c r="N260" s="237">
        <f t="shared" ref="N260:P260" si="188">SUM(N261:N281)</f>
        <v>95517764.79353483</v>
      </c>
      <c r="O260" s="237">
        <f t="shared" si="188"/>
        <v>36490510.444200516</v>
      </c>
      <c r="P260" s="237">
        <f t="shared" si="188"/>
        <v>156793158.4020443</v>
      </c>
      <c r="Q260" s="257">
        <f t="shared" si="170"/>
        <v>457861160.26096439</v>
      </c>
      <c r="R260" s="237">
        <f>'[1]2026'!S260</f>
        <v>50316609.411679834</v>
      </c>
      <c r="S260" s="238">
        <f>P260/3</f>
        <v>52264386.134014763</v>
      </c>
      <c r="T260" s="236">
        <f t="shared" si="171"/>
        <v>455913383.53862947</v>
      </c>
    </row>
    <row r="261" spans="1:20" ht="65.25" customHeight="1">
      <c r="A261" s="16" t="s">
        <v>44</v>
      </c>
      <c r="B261" s="16" t="s">
        <v>7</v>
      </c>
      <c r="C261" s="24" t="s">
        <v>211</v>
      </c>
      <c r="D261" s="137">
        <v>17821.93</v>
      </c>
      <c r="E261" s="133">
        <v>17821.93</v>
      </c>
      <c r="F261" s="133">
        <v>2292.9779392000005</v>
      </c>
      <c r="G261" s="174">
        <v>2384.6970567680005</v>
      </c>
      <c r="H261" s="140">
        <v>100.455</v>
      </c>
      <c r="I261" s="133">
        <v>66.97</v>
      </c>
      <c r="J261" s="138">
        <v>33.601999999999997</v>
      </c>
      <c r="K261" s="133">
        <v>100.456</v>
      </c>
      <c r="L261" s="132">
        <f t="shared" si="168"/>
        <v>301.483</v>
      </c>
      <c r="M261" s="258">
        <f t="shared" si="172"/>
        <v>1559960.8792676639</v>
      </c>
      <c r="N261" s="258">
        <f t="shared" si="173"/>
        <v>1039973.919511776</v>
      </c>
      <c r="O261" s="258">
        <f t="shared" si="173"/>
        <v>518721.90135848161</v>
      </c>
      <c r="P261" s="258">
        <f t="shared" ref="P261:P281" si="189">(E261-G261)*K261</f>
        <v>1550762.6725453138</v>
      </c>
      <c r="Q261" s="257">
        <f t="shared" si="170"/>
        <v>4669419.3726832354</v>
      </c>
      <c r="R261" s="237">
        <f>'[1]2026'!S261</f>
        <v>0</v>
      </c>
      <c r="S261" s="238"/>
      <c r="T261" s="236"/>
    </row>
    <row r="262" spans="1:20" ht="50.25" customHeight="1">
      <c r="A262" s="16" t="s">
        <v>44</v>
      </c>
      <c r="B262" s="16" t="s">
        <v>50</v>
      </c>
      <c r="C262" s="24" t="s">
        <v>211</v>
      </c>
      <c r="D262" s="137">
        <v>7507.8577048545676</v>
      </c>
      <c r="E262" s="133">
        <v>7895.9247509840661</v>
      </c>
      <c r="F262" s="133">
        <v>2106</v>
      </c>
      <c r="G262" s="174">
        <v>2217.6179999999999</v>
      </c>
      <c r="H262" s="133">
        <v>410.83799999999997</v>
      </c>
      <c r="I262" s="133">
        <v>403.91499999999996</v>
      </c>
      <c r="J262" s="138">
        <v>136.94399999999999</v>
      </c>
      <c r="K262" s="133">
        <v>413.99900000000002</v>
      </c>
      <c r="L262" s="132">
        <f t="shared" si="168"/>
        <v>1365.6959999999999</v>
      </c>
      <c r="M262" s="258">
        <f t="shared" si="172"/>
        <v>2219288.4157470409</v>
      </c>
      <c r="N262" s="258">
        <f t="shared" si="173"/>
        <v>2181891.3548563323</v>
      </c>
      <c r="O262" s="258">
        <f t="shared" si="173"/>
        <v>777610.03970676183</v>
      </c>
      <c r="P262" s="258">
        <f t="shared" si="189"/>
        <v>2350813.3166006524</v>
      </c>
      <c r="Q262" s="257">
        <f t="shared" si="170"/>
        <v>7529603.126910788</v>
      </c>
      <c r="R262" s="237">
        <f>'[1]2026'!S262</f>
        <v>0</v>
      </c>
      <c r="S262" s="238"/>
      <c r="T262" s="236"/>
    </row>
    <row r="263" spans="1:20" ht="50.25" customHeight="1">
      <c r="A263" s="16" t="s">
        <v>44</v>
      </c>
      <c r="B263" s="16" t="s">
        <v>49</v>
      </c>
      <c r="C263" s="24" t="s">
        <v>211</v>
      </c>
      <c r="D263" s="137">
        <v>12408.019138665024</v>
      </c>
      <c r="E263" s="133">
        <v>12408.019138665024</v>
      </c>
      <c r="F263" s="133">
        <v>2106</v>
      </c>
      <c r="G263" s="174">
        <v>2217.6179999999999</v>
      </c>
      <c r="H263" s="133">
        <v>161.739</v>
      </c>
      <c r="I263" s="133">
        <v>109.062</v>
      </c>
      <c r="J263" s="138">
        <v>52.677</v>
      </c>
      <c r="K263" s="133">
        <v>158.03</v>
      </c>
      <c r="L263" s="132">
        <f t="shared" si="168"/>
        <v>481.50800000000004</v>
      </c>
      <c r="M263" s="258">
        <f t="shared" si="172"/>
        <v>1666238.2734685424</v>
      </c>
      <c r="N263" s="258">
        <f t="shared" si="173"/>
        <v>1123558.8113010849</v>
      </c>
      <c r="O263" s="258">
        <f t="shared" si="173"/>
        <v>536799.76078145741</v>
      </c>
      <c r="P263" s="258">
        <f t="shared" si="189"/>
        <v>1610389.0919432337</v>
      </c>
      <c r="Q263" s="257">
        <f t="shared" si="170"/>
        <v>4936985.9374943189</v>
      </c>
      <c r="R263" s="237">
        <f>'[1]2026'!S263</f>
        <v>0</v>
      </c>
      <c r="S263" s="238"/>
      <c r="T263" s="236"/>
    </row>
    <row r="264" spans="1:20" ht="50.25" customHeight="1">
      <c r="A264" s="16" t="s">
        <v>35</v>
      </c>
      <c r="B264" s="16" t="s">
        <v>48</v>
      </c>
      <c r="C264" s="24" t="s">
        <v>211</v>
      </c>
      <c r="D264" s="137">
        <v>21789.381149811423</v>
      </c>
      <c r="E264" s="133">
        <v>23784.337242211681</v>
      </c>
      <c r="F264" s="133">
        <v>2720.4320000000002</v>
      </c>
      <c r="G264" s="174">
        <v>2829.2492800000005</v>
      </c>
      <c r="H264" s="133">
        <v>684.93399999999997</v>
      </c>
      <c r="I264" s="133">
        <v>454.762</v>
      </c>
      <c r="J264" s="138">
        <v>216.73599999999999</v>
      </c>
      <c r="K264" s="133">
        <v>691.68700000000001</v>
      </c>
      <c r="L264" s="132">
        <f t="shared" si="168"/>
        <v>2048.1189999999997</v>
      </c>
      <c r="M264" s="258">
        <f t="shared" si="172"/>
        <v>13060971.616976935</v>
      </c>
      <c r="N264" s="258">
        <f t="shared" si="173"/>
        <v>8671833.4532665424</v>
      </c>
      <c r="O264" s="258">
        <f t="shared" si="173"/>
        <v>4541721.9445779109</v>
      </c>
      <c r="P264" s="258">
        <f t="shared" si="189"/>
        <v>14494361.92731831</v>
      </c>
      <c r="Q264" s="257">
        <f t="shared" si="170"/>
        <v>40768888.9421397</v>
      </c>
      <c r="R264" s="237">
        <f>'[1]2026'!S264</f>
        <v>0</v>
      </c>
      <c r="S264" s="238"/>
      <c r="T264" s="236"/>
    </row>
    <row r="265" spans="1:20" ht="50.25" customHeight="1">
      <c r="A265" s="16" t="s">
        <v>35</v>
      </c>
      <c r="B265" s="16" t="s">
        <v>47</v>
      </c>
      <c r="C265" s="24" t="s">
        <v>211</v>
      </c>
      <c r="D265" s="137">
        <v>9341.2265788322929</v>
      </c>
      <c r="E265" s="133">
        <v>10126.695996027442</v>
      </c>
      <c r="F265" s="133">
        <v>2720.4320000000002</v>
      </c>
      <c r="G265" s="174">
        <v>2829.2492800000005</v>
      </c>
      <c r="H265" s="133">
        <v>191.584</v>
      </c>
      <c r="I265" s="133">
        <v>126.71600000000001</v>
      </c>
      <c r="J265" s="138">
        <v>62.357999999999997</v>
      </c>
      <c r="K265" s="133">
        <v>191.76499999999999</v>
      </c>
      <c r="L265" s="132">
        <f t="shared" si="168"/>
        <v>572.423</v>
      </c>
      <c r="M265" s="258">
        <f t="shared" si="172"/>
        <v>1268438.3085910059</v>
      </c>
      <c r="N265" s="258">
        <f t="shared" si="173"/>
        <v>838960.60585131275</v>
      </c>
      <c r="O265" s="258">
        <f t="shared" si="173"/>
        <v>455054.18231803918</v>
      </c>
      <c r="P265" s="258">
        <f t="shared" si="189"/>
        <v>1399394.8694990024</v>
      </c>
      <c r="Q265" s="257">
        <f t="shared" si="170"/>
        <v>3961847.9662593603</v>
      </c>
      <c r="R265" s="237">
        <f>'[1]2026'!S265</f>
        <v>0</v>
      </c>
      <c r="S265" s="238"/>
      <c r="T265" s="236"/>
    </row>
    <row r="266" spans="1:20" ht="50.25" customHeight="1">
      <c r="A266" s="16" t="s">
        <v>35</v>
      </c>
      <c r="B266" s="16" t="s">
        <v>43</v>
      </c>
      <c r="C266" s="24" t="s">
        <v>211</v>
      </c>
      <c r="D266" s="137">
        <v>6110.28</v>
      </c>
      <c r="E266" s="133">
        <v>6110.2830000000004</v>
      </c>
      <c r="F266" s="133">
        <v>2720.4320000000002</v>
      </c>
      <c r="G266" s="174">
        <v>2829.2492800000005</v>
      </c>
      <c r="H266" s="133">
        <v>11100.077000000001</v>
      </c>
      <c r="I266" s="133">
        <v>5388.183</v>
      </c>
      <c r="J266" s="138">
        <v>962.29300000000001</v>
      </c>
      <c r="K266" s="133">
        <v>8367.0589999999993</v>
      </c>
      <c r="L266" s="132">
        <f t="shared" si="168"/>
        <v>25817.612000000001</v>
      </c>
      <c r="M266" s="258">
        <f t="shared" si="172"/>
        <v>37627573.818296</v>
      </c>
      <c r="N266" s="258">
        <f t="shared" si="173"/>
        <v>18265121.366183996</v>
      </c>
      <c r="O266" s="258">
        <f t="shared" si="173"/>
        <v>3157315.7815199601</v>
      </c>
      <c r="P266" s="258">
        <f t="shared" si="189"/>
        <v>27452602.716229476</v>
      </c>
      <c r="Q266" s="257">
        <f t="shared" si="170"/>
        <v>86502613.682229429</v>
      </c>
      <c r="R266" s="237">
        <f>'[1]2026'!S266</f>
        <v>0</v>
      </c>
      <c r="S266" s="238"/>
      <c r="T266" s="236"/>
    </row>
    <row r="267" spans="1:20" ht="50.25" customHeight="1">
      <c r="A267" s="16" t="s">
        <v>24</v>
      </c>
      <c r="B267" s="16" t="s">
        <v>41</v>
      </c>
      <c r="C267" s="24" t="s">
        <v>211</v>
      </c>
      <c r="D267" s="137">
        <v>7774.7120909426294</v>
      </c>
      <c r="E267" s="133">
        <v>8588.9412010627984</v>
      </c>
      <c r="F267" s="133">
        <v>2608.3645766099999</v>
      </c>
      <c r="G267" s="174">
        <v>2746.6078991703298</v>
      </c>
      <c r="H267" s="133">
        <v>1960.0320000000002</v>
      </c>
      <c r="I267" s="133">
        <v>954.64799999999991</v>
      </c>
      <c r="J267" s="138">
        <v>90.013000000000005</v>
      </c>
      <c r="K267" s="133">
        <v>1621.3409999999999</v>
      </c>
      <c r="L267" s="132">
        <f t="shared" si="168"/>
        <v>4626.0339999999997</v>
      </c>
      <c r="M267" s="258">
        <f t="shared" si="172"/>
        <v>10126206.451212414</v>
      </c>
      <c r="N267" s="258">
        <f t="shared" si="173"/>
        <v>4932043.3218626156</v>
      </c>
      <c r="O267" s="258">
        <f t="shared" si="173"/>
        <v>525885.94750324683</v>
      </c>
      <c r="P267" s="258">
        <f t="shared" si="189"/>
        <v>9472414.5180236362</v>
      </c>
      <c r="Q267" s="257">
        <f t="shared" si="170"/>
        <v>25056550.238601912</v>
      </c>
      <c r="R267" s="237">
        <f>'[1]2026'!S267</f>
        <v>0</v>
      </c>
      <c r="S267" s="238"/>
      <c r="T267" s="236"/>
    </row>
    <row r="268" spans="1:20" ht="50.25" customHeight="1">
      <c r="A268" s="16" t="s">
        <v>46</v>
      </c>
      <c r="B268" s="16" t="s">
        <v>45</v>
      </c>
      <c r="C268" s="24" t="s">
        <v>211</v>
      </c>
      <c r="D268" s="137">
        <v>7411.4518769518063</v>
      </c>
      <c r="E268" s="133">
        <v>7790.1631435996105</v>
      </c>
      <c r="F268" s="133">
        <v>2330.9156000000003</v>
      </c>
      <c r="G268" s="174">
        <v>2424.1522240000004</v>
      </c>
      <c r="H268" s="133">
        <v>2028.682</v>
      </c>
      <c r="I268" s="133">
        <v>1204.752</v>
      </c>
      <c r="J268" s="138">
        <v>532.99599999999998</v>
      </c>
      <c r="K268" s="133">
        <v>1922.3330000000001</v>
      </c>
      <c r="L268" s="132">
        <f t="shared" si="168"/>
        <v>5688.7630000000008</v>
      </c>
      <c r="M268" s="258">
        <f t="shared" si="172"/>
        <v>10306792.495399144</v>
      </c>
      <c r="N268" s="258">
        <f t="shared" si="173"/>
        <v>6120786.2407302419</v>
      </c>
      <c r="O268" s="258">
        <f t="shared" si="173"/>
        <v>2860062.3561029136</v>
      </c>
      <c r="P268" s="258">
        <f t="shared" si="189"/>
        <v>10315259.869106678</v>
      </c>
      <c r="Q268" s="257">
        <f t="shared" si="170"/>
        <v>29602900.961338975</v>
      </c>
      <c r="R268" s="237">
        <f>'[1]2026'!S268</f>
        <v>0</v>
      </c>
      <c r="S268" s="238"/>
      <c r="T268" s="236"/>
    </row>
    <row r="269" spans="1:20" ht="50.25" customHeight="1">
      <c r="A269" s="16" t="s">
        <v>46</v>
      </c>
      <c r="B269" s="16" t="s">
        <v>288</v>
      </c>
      <c r="C269" s="24" t="s">
        <v>211</v>
      </c>
      <c r="D269" s="137">
        <v>10126.111649990786</v>
      </c>
      <c r="E269" s="133">
        <v>10645.490436806798</v>
      </c>
      <c r="F269" s="133">
        <v>1986.4</v>
      </c>
      <c r="G269" s="174">
        <v>2065.8560000000002</v>
      </c>
      <c r="H269" s="133">
        <v>2870.085</v>
      </c>
      <c r="I269" s="133">
        <v>1935.2819999999999</v>
      </c>
      <c r="J269" s="138">
        <v>879.13800000000003</v>
      </c>
      <c r="K269" s="133">
        <v>2696.0230000000001</v>
      </c>
      <c r="L269" s="132">
        <f t="shared" si="168"/>
        <v>8380.5280000000002</v>
      </c>
      <c r="M269" s="258">
        <f t="shared" si="172"/>
        <v>23361664.310963806</v>
      </c>
      <c r="N269" s="258">
        <f t="shared" si="173"/>
        <v>15752637.441417469</v>
      </c>
      <c r="O269" s="258">
        <f t="shared" si="173"/>
        <v>7542682.6595054558</v>
      </c>
      <c r="P269" s="258">
        <f t="shared" si="189"/>
        <v>23130891.773223177</v>
      </c>
      <c r="Q269" s="257">
        <f t="shared" si="170"/>
        <v>69787876.185109913</v>
      </c>
      <c r="R269" s="237">
        <f>'[1]2026'!S269</f>
        <v>0</v>
      </c>
      <c r="S269" s="238"/>
      <c r="T269" s="236"/>
    </row>
    <row r="270" spans="1:20" ht="50.25" customHeight="1">
      <c r="A270" s="16" t="s">
        <v>44</v>
      </c>
      <c r="B270" s="16" t="s">
        <v>12</v>
      </c>
      <c r="C270" s="24" t="s">
        <v>211</v>
      </c>
      <c r="D270" s="137">
        <v>9449.830951980246</v>
      </c>
      <c r="E270" s="133">
        <v>10396.561375146613</v>
      </c>
      <c r="F270" s="133">
        <v>2429.2221200000004</v>
      </c>
      <c r="G270" s="174">
        <v>2526.3910048000002</v>
      </c>
      <c r="H270" s="133">
        <v>2969.788</v>
      </c>
      <c r="I270" s="133">
        <v>1283.0820000000001</v>
      </c>
      <c r="J270" s="138">
        <v>317.18299999999999</v>
      </c>
      <c r="K270" s="133">
        <v>2323.7640000000001</v>
      </c>
      <c r="L270" s="132">
        <f t="shared" si="168"/>
        <v>6893.817</v>
      </c>
      <c r="M270" s="258">
        <f t="shared" si="172"/>
        <v>20849719.86190895</v>
      </c>
      <c r="N270" s="258">
        <f t="shared" si="173"/>
        <v>9008016.8213548791</v>
      </c>
      <c r="O270" s="258">
        <f t="shared" si="173"/>
        <v>2496284.2485776497</v>
      </c>
      <c r="P270" s="258">
        <f t="shared" si="189"/>
        <v>18288418.580478128</v>
      </c>
      <c r="Q270" s="257">
        <f t="shared" si="170"/>
        <v>50642439.51231961</v>
      </c>
      <c r="R270" s="237">
        <f>'[1]2026'!S270</f>
        <v>0</v>
      </c>
      <c r="S270" s="238"/>
      <c r="T270" s="236"/>
    </row>
    <row r="271" spans="1:20" ht="50.25" customHeight="1">
      <c r="A271" s="16" t="s">
        <v>44</v>
      </c>
      <c r="B271" s="16" t="s">
        <v>14</v>
      </c>
      <c r="C271" s="24" t="s">
        <v>211</v>
      </c>
      <c r="D271" s="137">
        <v>8911.3799999999992</v>
      </c>
      <c r="E271" s="133">
        <v>8911.3799999999992</v>
      </c>
      <c r="F271" s="133">
        <v>2080</v>
      </c>
      <c r="G271" s="174">
        <v>2163.2000000000003</v>
      </c>
      <c r="H271" s="133">
        <v>1639.422</v>
      </c>
      <c r="I271" s="133">
        <v>1027.249</v>
      </c>
      <c r="J271" s="138">
        <v>451.09699999999998</v>
      </c>
      <c r="K271" s="133">
        <v>1560.5229999999999</v>
      </c>
      <c r="L271" s="132">
        <f t="shared" si="168"/>
        <v>4678.2910000000002</v>
      </c>
      <c r="M271" s="258">
        <f t="shared" si="172"/>
        <v>11199514.662359999</v>
      </c>
      <c r="N271" s="258">
        <f t="shared" si="173"/>
        <v>7017528.2736199992</v>
      </c>
      <c r="O271" s="258">
        <f t="shared" si="173"/>
        <v>3044083.7534599993</v>
      </c>
      <c r="P271" s="258">
        <f t="shared" si="189"/>
        <v>10530690.098139998</v>
      </c>
      <c r="Q271" s="257">
        <f t="shared" si="170"/>
        <v>31791816.787579995</v>
      </c>
      <c r="R271" s="237">
        <f>'[1]2026'!S271</f>
        <v>0</v>
      </c>
      <c r="S271" s="238"/>
      <c r="T271" s="236"/>
    </row>
    <row r="272" spans="1:20" ht="50.25" customHeight="1">
      <c r="A272" s="16" t="s">
        <v>286</v>
      </c>
      <c r="B272" s="16" t="s">
        <v>289</v>
      </c>
      <c r="C272" s="24" t="s">
        <v>211</v>
      </c>
      <c r="D272" s="137">
        <v>7243.6940741508406</v>
      </c>
      <c r="E272" s="133">
        <v>7613.6928378510247</v>
      </c>
      <c r="F272" s="133">
        <v>2473.12</v>
      </c>
      <c r="G272" s="174">
        <v>2572.0448000000001</v>
      </c>
      <c r="H272" s="133">
        <v>3007.3199999999997</v>
      </c>
      <c r="I272" s="133">
        <v>1523.046</v>
      </c>
      <c r="J272" s="138">
        <v>444.24</v>
      </c>
      <c r="K272" s="133">
        <v>2929.8440000000001</v>
      </c>
      <c r="L272" s="132">
        <f t="shared" si="168"/>
        <v>7904.45</v>
      </c>
      <c r="M272" s="258">
        <f t="shared" si="172"/>
        <v>14346642.824675305</v>
      </c>
      <c r="N272" s="258">
        <f t="shared" si="173"/>
        <v>7265803.761339142</v>
      </c>
      <c r="O272" s="258">
        <f t="shared" si="173"/>
        <v>2239701.7243349389</v>
      </c>
      <c r="P272" s="258">
        <f t="shared" si="189"/>
        <v>14771242.253809595</v>
      </c>
      <c r="Q272" s="257">
        <f t="shared" si="170"/>
        <v>38623390.564158984</v>
      </c>
      <c r="R272" s="237">
        <f>'[1]2026'!S272</f>
        <v>0</v>
      </c>
      <c r="S272" s="238"/>
      <c r="T272" s="236"/>
    </row>
    <row r="273" spans="1:20" ht="50.25" customHeight="1">
      <c r="A273" s="16" t="s">
        <v>286</v>
      </c>
      <c r="B273" s="16" t="s">
        <v>290</v>
      </c>
      <c r="C273" s="24" t="s">
        <v>211</v>
      </c>
      <c r="D273" s="137">
        <v>11665.666110090406</v>
      </c>
      <c r="E273" s="133">
        <v>12792.109223473153</v>
      </c>
      <c r="F273" s="133">
        <v>2380.2721195500003</v>
      </c>
      <c r="G273" s="174">
        <v>2506.4265418861501</v>
      </c>
      <c r="H273" s="133">
        <v>66.444000000000003</v>
      </c>
      <c r="I273" s="133">
        <v>33.846000000000004</v>
      </c>
      <c r="J273" s="138">
        <v>11.816000000000001</v>
      </c>
      <c r="K273" s="133">
        <v>57.595999999999997</v>
      </c>
      <c r="L273" s="132">
        <f t="shared" si="168"/>
        <v>169.702</v>
      </c>
      <c r="M273" s="258">
        <f t="shared" si="172"/>
        <v>616958.71830746671</v>
      </c>
      <c r="N273" s="258">
        <f t="shared" si="173"/>
        <v>314273.44500383059</v>
      </c>
      <c r="O273" s="258">
        <f t="shared" si="173"/>
        <v>121535.62656563203</v>
      </c>
      <c r="P273" s="258">
        <f t="shared" si="189"/>
        <v>592414.17972868495</v>
      </c>
      <c r="Q273" s="257">
        <f t="shared" si="170"/>
        <v>1645181.9696056142</v>
      </c>
      <c r="R273" s="237">
        <f>'[1]2026'!S273</f>
        <v>0</v>
      </c>
      <c r="S273" s="238"/>
      <c r="T273" s="236"/>
    </row>
    <row r="274" spans="1:20" ht="50.25" customHeight="1">
      <c r="A274" s="16" t="s">
        <v>286</v>
      </c>
      <c r="B274" s="16" t="s">
        <v>291</v>
      </c>
      <c r="C274" s="24" t="s">
        <v>211</v>
      </c>
      <c r="D274" s="137">
        <v>24465.391202879651</v>
      </c>
      <c r="E274" s="133">
        <v>26777.873105231072</v>
      </c>
      <c r="F274" s="133">
        <v>2380.2721195500003</v>
      </c>
      <c r="G274" s="174">
        <v>2506.4265418861501</v>
      </c>
      <c r="H274" s="133">
        <v>121.74300000000001</v>
      </c>
      <c r="I274" s="133">
        <v>61.670999999999992</v>
      </c>
      <c r="J274" s="138">
        <v>21.643000000000001</v>
      </c>
      <c r="K274" s="133">
        <v>121.742</v>
      </c>
      <c r="L274" s="132">
        <f t="shared" si="168"/>
        <v>326.79899999999998</v>
      </c>
      <c r="M274" s="258">
        <f t="shared" si="172"/>
        <v>2688708.652561802</v>
      </c>
      <c r="N274" s="258">
        <f t="shared" si="173"/>
        <v>1362011.3789880227</v>
      </c>
      <c r="O274" s="258">
        <f t="shared" si="173"/>
        <v>525306.91797047411</v>
      </c>
      <c r="P274" s="258">
        <f t="shared" si="189"/>
        <v>2954854.4475147375</v>
      </c>
      <c r="Q274" s="257">
        <f t="shared" si="170"/>
        <v>7530881.3970350362</v>
      </c>
      <c r="R274" s="237">
        <f>'[1]2026'!S274</f>
        <v>0</v>
      </c>
      <c r="S274" s="238"/>
      <c r="T274" s="236"/>
    </row>
    <row r="275" spans="1:20" ht="50.25" customHeight="1">
      <c r="A275" s="16" t="s">
        <v>286</v>
      </c>
      <c r="B275" s="16" t="s">
        <v>292</v>
      </c>
      <c r="C275" s="24" t="s">
        <v>211</v>
      </c>
      <c r="D275" s="137">
        <v>7168.212448717708</v>
      </c>
      <c r="E275" s="133">
        <v>7880.114464772525</v>
      </c>
      <c r="F275" s="133">
        <v>2473.12</v>
      </c>
      <c r="G275" s="174">
        <v>2572.0448000000001</v>
      </c>
      <c r="H275" s="133">
        <v>1907.7260000000001</v>
      </c>
      <c r="I275" s="133">
        <v>925.947</v>
      </c>
      <c r="J275" s="138">
        <v>309.50400000000002</v>
      </c>
      <c r="K275" s="133">
        <v>1871.4480000000001</v>
      </c>
      <c r="L275" s="132">
        <f t="shared" si="168"/>
        <v>5014.625</v>
      </c>
      <c r="M275" s="258">
        <f t="shared" si="172"/>
        <v>8956949.9368224386</v>
      </c>
      <c r="N275" s="258">
        <f t="shared" si="173"/>
        <v>4347406.7676128158</v>
      </c>
      <c r="O275" s="258">
        <f t="shared" si="173"/>
        <v>1642868.7935257559</v>
      </c>
      <c r="P275" s="258">
        <f t="shared" si="189"/>
        <v>9933776.357999213</v>
      </c>
      <c r="Q275" s="257">
        <f t="shared" si="170"/>
        <v>24881001.855960224</v>
      </c>
      <c r="R275" s="237">
        <f>'[1]2026'!S275</f>
        <v>0</v>
      </c>
      <c r="S275" s="238"/>
      <c r="T275" s="236"/>
    </row>
    <row r="276" spans="1:20" ht="50.25" customHeight="1">
      <c r="A276" s="16" t="s">
        <v>286</v>
      </c>
      <c r="B276" s="16" t="s">
        <v>293</v>
      </c>
      <c r="C276" s="24" t="s">
        <v>211</v>
      </c>
      <c r="D276" s="137">
        <v>7712.2708594439755</v>
      </c>
      <c r="E276" s="133">
        <v>8094.3633540632509</v>
      </c>
      <c r="F276" s="133">
        <v>1851.2</v>
      </c>
      <c r="G276" s="174">
        <v>1925.248</v>
      </c>
      <c r="H276" s="133">
        <v>70.847999999999999</v>
      </c>
      <c r="I276" s="133">
        <v>32.268000000000001</v>
      </c>
      <c r="J276" s="138">
        <v>12.09</v>
      </c>
      <c r="K276" s="133">
        <v>72.575999999999993</v>
      </c>
      <c r="L276" s="132">
        <f t="shared" si="168"/>
        <v>187.78199999999998</v>
      </c>
      <c r="M276" s="258">
        <f t="shared" si="172"/>
        <v>415245.14824988676</v>
      </c>
      <c r="N276" s="258">
        <f t="shared" si="173"/>
        <v>189125.03449253822</v>
      </c>
      <c r="O276" s="258">
        <f t="shared" si="173"/>
        <v>74584.604630624701</v>
      </c>
      <c r="P276" s="258">
        <f t="shared" si="189"/>
        <v>447729.71593649447</v>
      </c>
      <c r="Q276" s="257">
        <f t="shared" si="170"/>
        <v>1126684.5033095442</v>
      </c>
      <c r="R276" s="237">
        <f>'[1]2026'!S276</f>
        <v>0</v>
      </c>
      <c r="S276" s="238"/>
      <c r="T276" s="236"/>
    </row>
    <row r="277" spans="1:20" ht="50.25" customHeight="1">
      <c r="A277" s="16" t="s">
        <v>44</v>
      </c>
      <c r="B277" s="16" t="s">
        <v>12</v>
      </c>
      <c r="C277" s="24" t="s">
        <v>212</v>
      </c>
      <c r="D277" s="137">
        <v>9449.830951980246</v>
      </c>
      <c r="E277" s="133">
        <v>10396.561375146613</v>
      </c>
      <c r="F277" s="133">
        <v>2429.2221200000004</v>
      </c>
      <c r="G277" s="174">
        <v>2526.3910048000002</v>
      </c>
      <c r="H277" s="133">
        <v>32.519999999999996</v>
      </c>
      <c r="I277" s="133">
        <v>19.227999999999998</v>
      </c>
      <c r="J277" s="138">
        <v>3.5750000000000002</v>
      </c>
      <c r="K277" s="133">
        <v>30.873999999999999</v>
      </c>
      <c r="L277" s="132">
        <f t="shared" si="168"/>
        <v>86.196999999999989</v>
      </c>
      <c r="M277" s="258">
        <f t="shared" si="172"/>
        <v>228310.19921599756</v>
      </c>
      <c r="N277" s="258">
        <f t="shared" si="173"/>
        <v>134992.26662131614</v>
      </c>
      <c r="O277" s="258">
        <f t="shared" si="173"/>
        <v>28135.859073989144</v>
      </c>
      <c r="P277" s="258">
        <f t="shared" si="189"/>
        <v>242983.64001408135</v>
      </c>
      <c r="Q277" s="257">
        <f t="shared" si="170"/>
        <v>634421.96492538415</v>
      </c>
      <c r="R277" s="237">
        <f>'[1]2026'!S277</f>
        <v>0</v>
      </c>
      <c r="S277" s="238"/>
      <c r="T277" s="236"/>
    </row>
    <row r="278" spans="1:20" ht="50.25" customHeight="1">
      <c r="A278" s="16" t="s">
        <v>24</v>
      </c>
      <c r="B278" s="16" t="s">
        <v>294</v>
      </c>
      <c r="C278" s="24" t="s">
        <v>212</v>
      </c>
      <c r="D278" s="137">
        <v>7774.7120909426294</v>
      </c>
      <c r="E278" s="133">
        <v>8588.9412010627984</v>
      </c>
      <c r="F278" s="133">
        <v>2608.3645766099999</v>
      </c>
      <c r="G278" s="174">
        <v>2746.6078991703298</v>
      </c>
      <c r="H278" s="133">
        <v>492.81200000000001</v>
      </c>
      <c r="I278" s="133">
        <v>333.15999999999997</v>
      </c>
      <c r="J278" s="138">
        <v>262.887</v>
      </c>
      <c r="K278" s="133">
        <v>272.01600000000002</v>
      </c>
      <c r="L278" s="132">
        <f t="shared" si="168"/>
        <v>1360.875</v>
      </c>
      <c r="M278" s="258">
        <f t="shared" si="172"/>
        <v>2546038.0512332921</v>
      </c>
      <c r="N278" s="258">
        <f t="shared" si="173"/>
        <v>1721220.3378750586</v>
      </c>
      <c r="O278" s="258">
        <f t="shared" si="173"/>
        <v>1535873.4747346053</v>
      </c>
      <c r="P278" s="258">
        <f t="shared" si="189"/>
        <v>1589208.1354475818</v>
      </c>
      <c r="Q278" s="257">
        <f t="shared" si="170"/>
        <v>7392339.9992905371</v>
      </c>
      <c r="R278" s="237">
        <f>'[1]2026'!S278</f>
        <v>0</v>
      </c>
      <c r="S278" s="238"/>
      <c r="T278" s="236"/>
    </row>
    <row r="279" spans="1:20" ht="50.25" customHeight="1">
      <c r="A279" s="16" t="s">
        <v>35</v>
      </c>
      <c r="B279" s="16" t="s">
        <v>43</v>
      </c>
      <c r="C279" s="24" t="s">
        <v>212</v>
      </c>
      <c r="D279" s="137">
        <v>6110.28</v>
      </c>
      <c r="E279" s="133">
        <v>6110.28</v>
      </c>
      <c r="F279" s="133">
        <v>2720.4320000000002</v>
      </c>
      <c r="G279" s="174">
        <v>2829.2492800000005</v>
      </c>
      <c r="H279" s="133">
        <v>1442.8530000000001</v>
      </c>
      <c r="I279" s="133">
        <v>1270.673</v>
      </c>
      <c r="J279" s="138">
        <v>1052.788</v>
      </c>
      <c r="K279" s="133">
        <v>1341.4449999999999</v>
      </c>
      <c r="L279" s="132">
        <f t="shared" si="168"/>
        <v>5107.759</v>
      </c>
      <c r="M279" s="258">
        <f t="shared" si="172"/>
        <v>4891052.3563439995</v>
      </c>
      <c r="N279" s="258">
        <f t="shared" si="173"/>
        <v>4307388.3277039994</v>
      </c>
      <c r="O279" s="258">
        <f t="shared" si="173"/>
        <v>3454229.7696473594</v>
      </c>
      <c r="P279" s="258">
        <f t="shared" si="189"/>
        <v>4401322.2541903984</v>
      </c>
      <c r="Q279" s="257">
        <f t="shared" si="170"/>
        <v>17053992.707885757</v>
      </c>
      <c r="R279" s="237">
        <f>'[1]2026'!S279</f>
        <v>0</v>
      </c>
      <c r="S279" s="238"/>
      <c r="T279" s="236"/>
    </row>
    <row r="280" spans="1:20" ht="50.25" customHeight="1">
      <c r="A280" s="16" t="s">
        <v>46</v>
      </c>
      <c r="B280" s="16" t="s">
        <v>288</v>
      </c>
      <c r="C280" s="24" t="s">
        <v>212</v>
      </c>
      <c r="D280" s="137">
        <v>10126.111649990786</v>
      </c>
      <c r="E280" s="133">
        <v>10645.490436806798</v>
      </c>
      <c r="F280" s="133">
        <v>1986.4</v>
      </c>
      <c r="G280" s="174">
        <v>2065.8560000000002</v>
      </c>
      <c r="H280" s="133">
        <v>108.93700000000001</v>
      </c>
      <c r="I280" s="133">
        <v>89.519000000000005</v>
      </c>
      <c r="J280" s="138">
        <v>37.612000000000002</v>
      </c>
      <c r="K280" s="133">
        <v>115.34399999999999</v>
      </c>
      <c r="L280" s="132">
        <f t="shared" si="168"/>
        <v>351.41200000000003</v>
      </c>
      <c r="M280" s="258">
        <f t="shared" si="172"/>
        <v>886715.76801504637</v>
      </c>
      <c r="N280" s="258">
        <f t="shared" si="173"/>
        <v>728658.84719552519</v>
      </c>
      <c r="O280" s="258">
        <f t="shared" si="173"/>
        <v>322697.21043717733</v>
      </c>
      <c r="P280" s="258">
        <f t="shared" si="189"/>
        <v>989609.35447904328</v>
      </c>
      <c r="Q280" s="257">
        <f t="shared" si="170"/>
        <v>2927681.1801267923</v>
      </c>
      <c r="R280" s="237">
        <f>'[1]2026'!S280</f>
        <v>0</v>
      </c>
      <c r="S280" s="238"/>
      <c r="T280" s="236"/>
    </row>
    <row r="281" spans="1:20" ht="50.25" customHeight="1">
      <c r="A281" s="16" t="s">
        <v>46</v>
      </c>
      <c r="B281" s="16" t="s">
        <v>288</v>
      </c>
      <c r="C281" s="24" t="s">
        <v>13</v>
      </c>
      <c r="D281" s="137">
        <v>184.18583999999998</v>
      </c>
      <c r="E281" s="133">
        <v>198.92070719999998</v>
      </c>
      <c r="F281" s="133">
        <v>45.760000000000005</v>
      </c>
      <c r="G281" s="174">
        <v>47.59040000000001</v>
      </c>
      <c r="H281" s="133">
        <v>1710.1999999999998</v>
      </c>
      <c r="I281" s="133">
        <v>1405.3230000000001</v>
      </c>
      <c r="J281" s="138">
        <v>590.45600000000002</v>
      </c>
      <c r="K281" s="133">
        <v>1810.732</v>
      </c>
      <c r="L281" s="132">
        <f t="shared" si="168"/>
        <v>5516.7110000000002</v>
      </c>
      <c r="M281" s="258">
        <f t="shared" si="172"/>
        <v>236735.87156799997</v>
      </c>
      <c r="N281" s="258">
        <f t="shared" si="173"/>
        <v>194533.01674632001</v>
      </c>
      <c r="O281" s="258">
        <f t="shared" si="173"/>
        <v>89353.887868083184</v>
      </c>
      <c r="P281" s="258">
        <f t="shared" si="189"/>
        <v>274018.62981687032</v>
      </c>
      <c r="Q281" s="257">
        <f t="shared" si="170"/>
        <v>794641.40599927353</v>
      </c>
      <c r="R281" s="237">
        <f>'[1]2026'!S281</f>
        <v>0</v>
      </c>
      <c r="S281" s="238"/>
      <c r="T281" s="236"/>
    </row>
    <row r="282" spans="1:20" ht="30.75" customHeight="1">
      <c r="A282" s="49" t="s">
        <v>38</v>
      </c>
      <c r="B282" s="49"/>
      <c r="C282" s="49" t="s">
        <v>236</v>
      </c>
      <c r="D282" s="171"/>
      <c r="E282" s="172"/>
      <c r="F282" s="172"/>
      <c r="G282" s="173"/>
      <c r="H282" s="134">
        <f t="shared" ref="H282:I282" si="190">SUM(H283:H286)</f>
        <v>1812.797</v>
      </c>
      <c r="I282" s="131">
        <f t="shared" si="190"/>
        <v>1041.971</v>
      </c>
      <c r="J282" s="139">
        <f t="shared" ref="J282:K282" si="191">SUM(J283:J286)</f>
        <v>233.25499999999997</v>
      </c>
      <c r="K282" s="131">
        <f t="shared" si="191"/>
        <v>1767.3919999999998</v>
      </c>
      <c r="L282" s="132">
        <f t="shared" si="168"/>
        <v>4855.415</v>
      </c>
      <c r="M282" s="237">
        <f>SUM(M283:M287)</f>
        <v>12929931.716299994</v>
      </c>
      <c r="N282" s="237">
        <f t="shared" ref="N282:P282" si="192">SUM(N283:N287)</f>
        <v>7420402.2854739716</v>
      </c>
      <c r="O282" s="237">
        <f t="shared" si="192"/>
        <v>1613920.8610469932</v>
      </c>
      <c r="P282" s="237">
        <f t="shared" si="192"/>
        <v>12284652.501185961</v>
      </c>
      <c r="Q282" s="257">
        <f t="shared" si="170"/>
        <v>34248907.364006922</v>
      </c>
      <c r="R282" s="237">
        <f>'[1]2026'!S282</f>
        <v>4297219.2604475943</v>
      </c>
      <c r="S282" s="238">
        <f>P282/3</f>
        <v>4094884.1670619869</v>
      </c>
      <c r="T282" s="236">
        <f t="shared" si="171"/>
        <v>34451242.457392529</v>
      </c>
    </row>
    <row r="283" spans="1:20" ht="54" customHeight="1">
      <c r="A283" s="16" t="s">
        <v>35</v>
      </c>
      <c r="B283" s="16" t="s">
        <v>40</v>
      </c>
      <c r="C283" s="24" t="s">
        <v>211</v>
      </c>
      <c r="D283" s="137">
        <v>10765.706114983686</v>
      </c>
      <c r="E283" s="133">
        <v>10765.706114983686</v>
      </c>
      <c r="F283" s="133">
        <v>3305.3248799999997</v>
      </c>
      <c r="G283" s="174">
        <v>3480.5070986399996</v>
      </c>
      <c r="H283" s="133">
        <v>1040.067</v>
      </c>
      <c r="I283" s="133">
        <v>583.10500000000002</v>
      </c>
      <c r="J283" s="138">
        <v>122.47799999999999</v>
      </c>
      <c r="K283" s="133">
        <v>991.34799999999996</v>
      </c>
      <c r="L283" s="132">
        <f t="shared" si="168"/>
        <v>2736.998</v>
      </c>
      <c r="M283" s="258">
        <f t="shared" si="172"/>
        <v>7759296.3299257774</v>
      </c>
      <c r="N283" s="258">
        <f t="shared" si="173"/>
        <v>4350185.6000251621</v>
      </c>
      <c r="O283" s="258">
        <f>(E283-G283)*J283</f>
        <v>892276.60512374202</v>
      </c>
      <c r="P283" s="258">
        <f>(E283-G283)*K283</f>
        <v>7222167.4744542809</v>
      </c>
      <c r="Q283" s="257">
        <f t="shared" si="170"/>
        <v>20223926.009528961</v>
      </c>
      <c r="R283" s="237">
        <f>'[1]2026'!S283</f>
        <v>0</v>
      </c>
      <c r="S283" s="238"/>
      <c r="T283" s="236"/>
    </row>
    <row r="284" spans="1:20" ht="45.75" customHeight="1">
      <c r="A284" s="16" t="s">
        <v>35</v>
      </c>
      <c r="B284" s="16" t="s">
        <v>37</v>
      </c>
      <c r="C284" s="24" t="s">
        <v>211</v>
      </c>
      <c r="D284" s="137">
        <v>9989.7484780203995</v>
      </c>
      <c r="E284" s="133">
        <v>9989.7484780203995</v>
      </c>
      <c r="F284" s="133">
        <v>3305.3248799999997</v>
      </c>
      <c r="G284" s="174">
        <v>3480.5070986399996</v>
      </c>
      <c r="H284" s="133">
        <v>736.63800000000003</v>
      </c>
      <c r="I284" s="133">
        <v>437.80599999999998</v>
      </c>
      <c r="J284" s="138">
        <v>106.58799999999999</v>
      </c>
      <c r="K284" s="133">
        <v>737.91899999999998</v>
      </c>
      <c r="L284" s="132">
        <f t="shared" si="168"/>
        <v>2018.951</v>
      </c>
      <c r="M284" s="258">
        <f t="shared" si="172"/>
        <v>4924000.4303985508</v>
      </c>
      <c r="N284" s="258">
        <f t="shared" si="173"/>
        <v>2926480.7577549187</v>
      </c>
      <c r="O284" s="258">
        <f>(E284-G284)*J284</f>
        <v>693807.02014539798</v>
      </c>
      <c r="P284" s="258">
        <f>(E284-G284)*K284</f>
        <v>4803292.8894310053</v>
      </c>
      <c r="Q284" s="257">
        <f t="shared" si="170"/>
        <v>13347581.097729873</v>
      </c>
      <c r="R284" s="237">
        <f>'[1]2026'!S284</f>
        <v>0</v>
      </c>
      <c r="S284" s="238"/>
      <c r="T284" s="236"/>
    </row>
    <row r="285" spans="1:20" ht="30.75" customHeight="1">
      <c r="A285" s="16" t="s">
        <v>35</v>
      </c>
      <c r="B285" s="16" t="s">
        <v>39</v>
      </c>
      <c r="C285" s="24" t="s">
        <v>211</v>
      </c>
      <c r="D285" s="137">
        <v>8188.2256459285545</v>
      </c>
      <c r="E285" s="133">
        <v>8651.7763818521507</v>
      </c>
      <c r="F285" s="133">
        <v>3305.3248799999997</v>
      </c>
      <c r="G285" s="174">
        <v>3480.5070986399996</v>
      </c>
      <c r="H285" s="133">
        <v>8.7780000000000005</v>
      </c>
      <c r="I285" s="133">
        <v>5.1910000000000007</v>
      </c>
      <c r="J285" s="138">
        <v>1.268</v>
      </c>
      <c r="K285" s="133">
        <v>8.7780000000000005</v>
      </c>
      <c r="L285" s="132">
        <f t="shared" si="168"/>
        <v>24.015000000000001</v>
      </c>
      <c r="M285" s="258">
        <f t="shared" si="172"/>
        <v>42862.102923320854</v>
      </c>
      <c r="N285" s="258">
        <f t="shared" si="173"/>
        <v>25347.137875935128</v>
      </c>
      <c r="O285" s="258">
        <f>(E285-G285)*J285</f>
        <v>6557.1694511130081</v>
      </c>
      <c r="P285" s="258">
        <f>(E285-G285)*K285</f>
        <v>45393.401768036267</v>
      </c>
      <c r="Q285" s="257">
        <f t="shared" si="170"/>
        <v>120159.81201840527</v>
      </c>
      <c r="R285" s="237">
        <f>'[1]2026'!S285</f>
        <v>0</v>
      </c>
      <c r="S285" s="238"/>
      <c r="T285" s="236"/>
    </row>
    <row r="286" spans="1:20" ht="45.75" customHeight="1">
      <c r="A286" s="16" t="s">
        <v>35</v>
      </c>
      <c r="B286" s="16" t="s">
        <v>240</v>
      </c>
      <c r="C286" s="24" t="s">
        <v>212</v>
      </c>
      <c r="D286" s="137">
        <v>10765.706114983686</v>
      </c>
      <c r="E286" s="133">
        <v>10765.706114983686</v>
      </c>
      <c r="F286" s="133">
        <v>3305.3248799999997</v>
      </c>
      <c r="G286" s="140">
        <v>3480.5070986399996</v>
      </c>
      <c r="H286" s="133">
        <v>27.314</v>
      </c>
      <c r="I286" s="133">
        <v>15.869</v>
      </c>
      <c r="J286" s="138">
        <v>2.9209999999999998</v>
      </c>
      <c r="K286" s="133">
        <v>29.347000000000001</v>
      </c>
      <c r="L286" s="132">
        <f t="shared" si="168"/>
        <v>75.450999999999993</v>
      </c>
      <c r="M286" s="258">
        <f t="shared" si="172"/>
        <v>203772.85305234441</v>
      </c>
      <c r="N286" s="258">
        <f t="shared" si="173"/>
        <v>118388.78981795612</v>
      </c>
      <c r="O286" s="258">
        <f>(E286-G286)*J286</f>
        <v>21280.066326739907</v>
      </c>
      <c r="P286" s="258">
        <f>(E286-G286)*K286</f>
        <v>213798.73553263818</v>
      </c>
      <c r="Q286" s="257">
        <f t="shared" si="170"/>
        <v>557240.44472967857</v>
      </c>
      <c r="R286" s="237">
        <f>'[1]2026'!S286</f>
        <v>0</v>
      </c>
      <c r="S286" s="238"/>
      <c r="T286" s="236"/>
    </row>
    <row r="287" spans="1:20" ht="45.75" customHeight="1">
      <c r="A287" s="16" t="s">
        <v>35</v>
      </c>
      <c r="B287" s="16" t="s">
        <v>240</v>
      </c>
      <c r="C287" s="24" t="s">
        <v>13</v>
      </c>
      <c r="D287" s="137">
        <v>50.44</v>
      </c>
      <c r="E287" s="133">
        <v>52.46</v>
      </c>
      <c r="F287" s="133">
        <v>50.44</v>
      </c>
      <c r="G287" s="140">
        <v>52.46</v>
      </c>
      <c r="H287" s="133">
        <v>413.89600000000002</v>
      </c>
      <c r="I287" s="133">
        <v>240.477</v>
      </c>
      <c r="J287" s="138">
        <v>44.264000000000003</v>
      </c>
      <c r="K287" s="133">
        <v>444.71899999999999</v>
      </c>
      <c r="L287" s="132">
        <f t="shared" si="168"/>
        <v>1143.356</v>
      </c>
      <c r="M287" s="258">
        <f t="shared" si="172"/>
        <v>0</v>
      </c>
      <c r="N287" s="258">
        <f t="shared" si="173"/>
        <v>0</v>
      </c>
      <c r="O287" s="258">
        <f>(E287-G287)*J287</f>
        <v>0</v>
      </c>
      <c r="P287" s="258">
        <f>(E287-G287)*K287</f>
        <v>0</v>
      </c>
      <c r="Q287" s="257">
        <f t="shared" si="170"/>
        <v>0</v>
      </c>
      <c r="R287" s="237">
        <f>'[1]2026'!S287</f>
        <v>0</v>
      </c>
      <c r="S287" s="238"/>
      <c r="T287" s="236"/>
    </row>
    <row r="288" spans="1:20" ht="30.75" customHeight="1">
      <c r="A288" s="49" t="s">
        <v>36</v>
      </c>
      <c r="B288" s="49"/>
      <c r="C288" s="49" t="s">
        <v>236</v>
      </c>
      <c r="D288" s="171"/>
      <c r="E288" s="172"/>
      <c r="F288" s="172"/>
      <c r="G288" s="173"/>
      <c r="H288" s="131">
        <f t="shared" ref="H288:K288" si="193">SUM(H289)</f>
        <v>2828.9549999999999</v>
      </c>
      <c r="I288" s="131">
        <f t="shared" si="193"/>
        <v>1545.4590000000001</v>
      </c>
      <c r="J288" s="139">
        <f t="shared" si="193"/>
        <v>342.97199999999998</v>
      </c>
      <c r="K288" s="131">
        <f t="shared" si="193"/>
        <v>2612.3939999999998</v>
      </c>
      <c r="L288" s="132">
        <f t="shared" si="168"/>
        <v>7329.7799999999988</v>
      </c>
      <c r="M288" s="237">
        <f t="shared" ref="M288:N288" si="194">SUM(M289)</f>
        <v>13079125.503676077</v>
      </c>
      <c r="N288" s="237">
        <f t="shared" si="194"/>
        <v>7145130.3473493662</v>
      </c>
      <c r="O288" s="237">
        <f>SUM(O289)</f>
        <v>1525582.0160401426</v>
      </c>
      <c r="P288" s="237">
        <f>SUM(P289)</f>
        <v>11620252.688881811</v>
      </c>
      <c r="Q288" s="257">
        <f t="shared" si="170"/>
        <v>33370090.555947397</v>
      </c>
      <c r="R288" s="237">
        <f>'[1]2026'!S288</f>
        <v>4096635.0227614436</v>
      </c>
      <c r="S288" s="238">
        <f>P288/3</f>
        <v>3873417.5629606037</v>
      </c>
      <c r="T288" s="236">
        <f t="shared" si="171"/>
        <v>33593308.01574824</v>
      </c>
    </row>
    <row r="289" spans="1:20" ht="30.75" customHeight="1">
      <c r="A289" s="16" t="s">
        <v>35</v>
      </c>
      <c r="B289" s="16" t="s">
        <v>34</v>
      </c>
      <c r="C289" s="24" t="s">
        <v>211</v>
      </c>
      <c r="D289" s="137">
        <v>7928.6311905196362</v>
      </c>
      <c r="E289" s="133">
        <v>7928.6311905196362</v>
      </c>
      <c r="F289" s="133">
        <v>3305.3248799999997</v>
      </c>
      <c r="G289" s="174">
        <v>3480.5070986399996</v>
      </c>
      <c r="H289" s="133">
        <v>2828.9549999999999</v>
      </c>
      <c r="I289" s="133">
        <v>1545.4590000000001</v>
      </c>
      <c r="J289" s="138">
        <v>342.97199999999998</v>
      </c>
      <c r="K289" s="133">
        <v>2612.3939999999998</v>
      </c>
      <c r="L289" s="132">
        <f t="shared" si="168"/>
        <v>7329.7799999999988</v>
      </c>
      <c r="M289" s="258">
        <f t="shared" si="172"/>
        <v>13079125.503676077</v>
      </c>
      <c r="N289" s="258">
        <f t="shared" si="173"/>
        <v>7145130.3473493662</v>
      </c>
      <c r="O289" s="258">
        <f>(E289-G289)*J289</f>
        <v>1525582.0160401426</v>
      </c>
      <c r="P289" s="258">
        <f>(E289-G289)*K289</f>
        <v>11620252.688881811</v>
      </c>
      <c r="Q289" s="257">
        <f t="shared" si="170"/>
        <v>33370090.555947397</v>
      </c>
      <c r="R289" s="237">
        <f>'[1]2026'!S289</f>
        <v>0</v>
      </c>
      <c r="S289" s="238"/>
      <c r="T289" s="236"/>
    </row>
    <row r="290" spans="1:20" ht="30.75" customHeight="1">
      <c r="A290" s="49" t="s">
        <v>33</v>
      </c>
      <c r="B290" s="49"/>
      <c r="C290" s="49" t="s">
        <v>236</v>
      </c>
      <c r="D290" s="171"/>
      <c r="E290" s="172"/>
      <c r="F290" s="172"/>
      <c r="G290" s="173"/>
      <c r="H290" s="131">
        <f t="shared" ref="H290:K290" si="195">SUM(H291)</f>
        <v>2885.0219999999999</v>
      </c>
      <c r="I290" s="131">
        <f t="shared" si="195"/>
        <v>1923.348</v>
      </c>
      <c r="J290" s="139">
        <f t="shared" si="195"/>
        <v>961.67399999999998</v>
      </c>
      <c r="K290" s="131">
        <f t="shared" si="195"/>
        <v>2885.0219999999999</v>
      </c>
      <c r="L290" s="132">
        <f t="shared" si="168"/>
        <v>8655.0659999999989</v>
      </c>
      <c r="M290" s="237">
        <f t="shared" ref="M290:P290" si="196">SUM(M291)</f>
        <v>14967280.530985834</v>
      </c>
      <c r="N290" s="237">
        <f t="shared" si="196"/>
        <v>9978187.0206572227</v>
      </c>
      <c r="O290" s="237">
        <f t="shared" si="196"/>
        <v>4896433.5708244089</v>
      </c>
      <c r="P290" s="237">
        <f t="shared" si="196"/>
        <v>14689300.712473227</v>
      </c>
      <c r="Q290" s="257">
        <f t="shared" si="170"/>
        <v>44531201.834940694</v>
      </c>
      <c r="R290" s="237">
        <f>'[1]2026'!S290</f>
        <v>5050377.7135054348</v>
      </c>
      <c r="S290" s="238">
        <f>P290/3</f>
        <v>4896433.5708244089</v>
      </c>
      <c r="T290" s="236">
        <f t="shared" si="171"/>
        <v>44685145.977621719</v>
      </c>
    </row>
    <row r="291" spans="1:20" ht="30.75" customHeight="1">
      <c r="A291" s="16" t="s">
        <v>31</v>
      </c>
      <c r="B291" s="16" t="s">
        <v>295</v>
      </c>
      <c r="C291" s="24" t="s">
        <v>211</v>
      </c>
      <c r="D291" s="137">
        <v>7596.7448406983367</v>
      </c>
      <c r="E291" s="133">
        <v>7596.7448406983385</v>
      </c>
      <c r="F291" s="133">
        <v>2408.8188800000003</v>
      </c>
      <c r="G291" s="174">
        <v>2505.1716352000003</v>
      </c>
      <c r="H291" s="133">
        <v>2885.0219999999999</v>
      </c>
      <c r="I291" s="133">
        <v>1923.348</v>
      </c>
      <c r="J291" s="138">
        <v>961.67399999999998</v>
      </c>
      <c r="K291" s="133">
        <v>2885.0219999999999</v>
      </c>
      <c r="L291" s="132">
        <f t="shared" si="168"/>
        <v>8655.0659999999989</v>
      </c>
      <c r="M291" s="258">
        <f t="shared" si="172"/>
        <v>14967280.530985834</v>
      </c>
      <c r="N291" s="258">
        <f t="shared" si="173"/>
        <v>9978187.0206572227</v>
      </c>
      <c r="O291" s="258">
        <f>(E291-G291)*J291</f>
        <v>4896433.5708244089</v>
      </c>
      <c r="P291" s="258">
        <f>(E291-G291)*K291</f>
        <v>14689300.712473227</v>
      </c>
      <c r="Q291" s="257">
        <f t="shared" si="170"/>
        <v>44531201.834940694</v>
      </c>
      <c r="R291" s="237">
        <f>'[1]2026'!S291</f>
        <v>0</v>
      </c>
      <c r="S291" s="238"/>
      <c r="T291" s="236"/>
    </row>
    <row r="292" spans="1:20" ht="30.75" customHeight="1">
      <c r="A292" s="49" t="s">
        <v>32</v>
      </c>
      <c r="B292" s="49"/>
      <c r="C292" s="49" t="s">
        <v>236</v>
      </c>
      <c r="D292" s="171"/>
      <c r="E292" s="172"/>
      <c r="F292" s="172"/>
      <c r="G292" s="173"/>
      <c r="H292" s="131">
        <f t="shared" ref="H292:K292" si="197">SUM(H293)</f>
        <v>2977.3150000000001</v>
      </c>
      <c r="I292" s="131">
        <f t="shared" si="197"/>
        <v>1519.6869999999999</v>
      </c>
      <c r="J292" s="139">
        <f t="shared" si="197"/>
        <v>317.13900000000001</v>
      </c>
      <c r="K292" s="131">
        <f t="shared" si="197"/>
        <v>2443.2179999999998</v>
      </c>
      <c r="L292" s="132">
        <f t="shared" si="168"/>
        <v>7257.3590000000004</v>
      </c>
      <c r="M292" s="237">
        <f t="shared" ref="M292:N292" si="198">SUM(M293)</f>
        <v>12340404.482614994</v>
      </c>
      <c r="N292" s="237">
        <f t="shared" si="198"/>
        <v>6298813.6179650901</v>
      </c>
      <c r="O292" s="237">
        <f>SUM(O293)</f>
        <v>1495799.1737617943</v>
      </c>
      <c r="P292" s="237">
        <f>SUM(P293)</f>
        <v>11523538.466476666</v>
      </c>
      <c r="Q292" s="257">
        <f t="shared" si="170"/>
        <v>31658555.740818545</v>
      </c>
      <c r="R292" s="237">
        <f>'[1]2026'!S292</f>
        <v>3375557.9953980502</v>
      </c>
      <c r="S292" s="238">
        <f>P292/3</f>
        <v>3841179.4888255554</v>
      </c>
      <c r="T292" s="236">
        <f t="shared" si="171"/>
        <v>31192934.247391041</v>
      </c>
    </row>
    <row r="293" spans="1:20" ht="30.75" customHeight="1">
      <c r="A293" s="16" t="s">
        <v>31</v>
      </c>
      <c r="B293" s="16" t="s">
        <v>233</v>
      </c>
      <c r="C293" s="24" t="s">
        <v>211</v>
      </c>
      <c r="D293" s="137">
        <v>6553.6287112120126</v>
      </c>
      <c r="E293" s="133">
        <v>7221.7128797703444</v>
      </c>
      <c r="F293" s="133">
        <v>2408.8188800000003</v>
      </c>
      <c r="G293" s="174">
        <v>2505.1716352000003</v>
      </c>
      <c r="H293" s="133">
        <v>2977.3150000000001</v>
      </c>
      <c r="I293" s="133">
        <v>1519.6869999999999</v>
      </c>
      <c r="J293" s="138">
        <v>317.13900000000001</v>
      </c>
      <c r="K293" s="133">
        <v>2443.2179999999998</v>
      </c>
      <c r="L293" s="132">
        <f t="shared" si="168"/>
        <v>7257.3590000000004</v>
      </c>
      <c r="M293" s="258">
        <f t="shared" si="172"/>
        <v>12340404.482614994</v>
      </c>
      <c r="N293" s="258">
        <f t="shared" si="173"/>
        <v>6298813.6179650901</v>
      </c>
      <c r="O293" s="258">
        <f>(E293-G293)*J293</f>
        <v>1495799.1737617943</v>
      </c>
      <c r="P293" s="258">
        <f>(E293-G293)*K293</f>
        <v>11523538.466476666</v>
      </c>
      <c r="Q293" s="257">
        <f t="shared" si="170"/>
        <v>31658555.740818545</v>
      </c>
      <c r="R293" s="237">
        <f>'[1]2026'!S293</f>
        <v>0</v>
      </c>
      <c r="S293" s="238"/>
      <c r="T293" s="236"/>
    </row>
    <row r="294" spans="1:20" ht="30.75" customHeight="1">
      <c r="A294" s="49" t="s">
        <v>30</v>
      </c>
      <c r="B294" s="49"/>
      <c r="C294" s="49" t="s">
        <v>236</v>
      </c>
      <c r="D294" s="171"/>
      <c r="E294" s="172"/>
      <c r="F294" s="172"/>
      <c r="G294" s="173"/>
      <c r="H294" s="134">
        <f t="shared" ref="H294:I294" si="199">SUM(H295:H299)</f>
        <v>4943.7910000000002</v>
      </c>
      <c r="I294" s="131">
        <f t="shared" si="199"/>
        <v>2908.8069999999998</v>
      </c>
      <c r="J294" s="139">
        <f t="shared" ref="J294:K294" si="200">SUM(J295:J299)</f>
        <v>873.58500000000004</v>
      </c>
      <c r="K294" s="131">
        <f t="shared" si="200"/>
        <v>4392.08</v>
      </c>
      <c r="L294" s="132">
        <f t="shared" si="168"/>
        <v>13118.263000000001</v>
      </c>
      <c r="M294" s="237">
        <f t="shared" ref="M294:P294" si="201">SUM(M295:M299)</f>
        <v>33411692.119238898</v>
      </c>
      <c r="N294" s="237">
        <f t="shared" si="201"/>
        <v>19593532.131082613</v>
      </c>
      <c r="O294" s="237">
        <f t="shared" si="201"/>
        <v>5762976.1164243743</v>
      </c>
      <c r="P294" s="237">
        <f t="shared" si="201"/>
        <v>30158639.149735879</v>
      </c>
      <c r="Q294" s="257">
        <f t="shared" si="170"/>
        <v>88926839.516481757</v>
      </c>
      <c r="R294" s="237">
        <f>'[1]2026'!S294</f>
        <v>10002651.902584471</v>
      </c>
      <c r="S294" s="238">
        <f>P294/3</f>
        <v>10052879.716578627</v>
      </c>
      <c r="T294" s="236">
        <f t="shared" si="171"/>
        <v>88876611.702487588</v>
      </c>
    </row>
    <row r="295" spans="1:20" ht="30.75" customHeight="1">
      <c r="A295" s="16" t="s">
        <v>232</v>
      </c>
      <c r="B295" s="16" t="s">
        <v>227</v>
      </c>
      <c r="C295" s="24" t="s">
        <v>211</v>
      </c>
      <c r="D295" s="137">
        <v>6233.7318298994624</v>
      </c>
      <c r="E295" s="133">
        <v>6791.5226707958946</v>
      </c>
      <c r="F295" s="133">
        <v>2438.9291159999998</v>
      </c>
      <c r="G295" s="174">
        <v>2568.1923591479995</v>
      </c>
      <c r="H295" s="140">
        <v>984.39400000000001</v>
      </c>
      <c r="I295" s="133">
        <v>567.346</v>
      </c>
      <c r="J295" s="138">
        <v>178.15</v>
      </c>
      <c r="K295" s="133">
        <v>877.16200000000003</v>
      </c>
      <c r="L295" s="132">
        <f t="shared" si="168"/>
        <v>2607.0520000000001</v>
      </c>
      <c r="M295" s="258">
        <f t="shared" si="172"/>
        <v>3735581.0227463474</v>
      </c>
      <c r="N295" s="258">
        <f t="shared" si="173"/>
        <v>2152966.1405200046</v>
      </c>
      <c r="O295" s="258">
        <f>(E295-G295)*J295</f>
        <v>752386.29502007249</v>
      </c>
      <c r="P295" s="258">
        <f>(E295-G295)*K295</f>
        <v>3704544.8628256908</v>
      </c>
      <c r="Q295" s="257">
        <f t="shared" si="170"/>
        <v>10345478.321112115</v>
      </c>
      <c r="R295" s="237">
        <f>'[1]2026'!S295</f>
        <v>0</v>
      </c>
      <c r="S295" s="238"/>
      <c r="T295" s="236"/>
    </row>
    <row r="296" spans="1:20" ht="30.75" customHeight="1">
      <c r="A296" s="16" t="s">
        <v>232</v>
      </c>
      <c r="B296" s="16" t="s">
        <v>228</v>
      </c>
      <c r="C296" s="24" t="s">
        <v>211</v>
      </c>
      <c r="D296" s="137">
        <v>6473.15844004052</v>
      </c>
      <c r="E296" s="133">
        <v>7104.9412598385288</v>
      </c>
      <c r="F296" s="133">
        <v>2438.9291159999998</v>
      </c>
      <c r="G296" s="174">
        <v>2568.1923591479995</v>
      </c>
      <c r="H296" s="140">
        <v>522.20100000000002</v>
      </c>
      <c r="I296" s="133">
        <v>282.56600000000003</v>
      </c>
      <c r="J296" s="138">
        <v>44.16</v>
      </c>
      <c r="K296" s="133">
        <v>408.76499999999999</v>
      </c>
      <c r="L296" s="132">
        <f t="shared" si="168"/>
        <v>1257.692</v>
      </c>
      <c r="M296" s="258">
        <f t="shared" si="172"/>
        <v>2106678.5872432836</v>
      </c>
      <c r="N296" s="258">
        <f t="shared" si="173"/>
        <v>1139936.0431768338</v>
      </c>
      <c r="O296" s="258">
        <f>(E296-G296)*J296</f>
        <v>200342.83145449375</v>
      </c>
      <c r="P296" s="258">
        <f>(E296-G296)*K296</f>
        <v>1854464.164390764</v>
      </c>
      <c r="Q296" s="257">
        <f t="shared" si="170"/>
        <v>5301421.6262653749</v>
      </c>
      <c r="R296" s="237">
        <f>'[1]2026'!S296</f>
        <v>0</v>
      </c>
      <c r="S296" s="238"/>
      <c r="T296" s="236"/>
    </row>
    <row r="297" spans="1:20" ht="30.75" customHeight="1">
      <c r="A297" s="16" t="s">
        <v>232</v>
      </c>
      <c r="B297" s="16" t="s">
        <v>229</v>
      </c>
      <c r="C297" s="24" t="s">
        <v>211</v>
      </c>
      <c r="D297" s="137">
        <v>6473.15844004052</v>
      </c>
      <c r="E297" s="133">
        <v>7104.9412598385288</v>
      </c>
      <c r="F297" s="133">
        <v>2438.9291159999998</v>
      </c>
      <c r="G297" s="174">
        <v>2568.1923591479995</v>
      </c>
      <c r="H297" s="140">
        <v>425.673</v>
      </c>
      <c r="I297" s="133">
        <v>283.78199999999998</v>
      </c>
      <c r="J297" s="138">
        <v>141.892</v>
      </c>
      <c r="K297" s="133">
        <v>425.67200000000003</v>
      </c>
      <c r="L297" s="132">
        <f t="shared" si="168"/>
        <v>1277.019</v>
      </c>
      <c r="M297" s="258">
        <f t="shared" si="172"/>
        <v>1717262.4990523004</v>
      </c>
      <c r="N297" s="258">
        <f t="shared" si="173"/>
        <v>1144841.6660348668</v>
      </c>
      <c r="O297" s="258">
        <f>(E297-G297)*J297</f>
        <v>643728.37501678045</v>
      </c>
      <c r="P297" s="258">
        <f>(E297-G297)*K297</f>
        <v>1931166.9780547388</v>
      </c>
      <c r="Q297" s="257">
        <f t="shared" si="170"/>
        <v>5436999.5181586863</v>
      </c>
      <c r="R297" s="237">
        <f>'[1]2026'!S297</f>
        <v>0</v>
      </c>
      <c r="S297" s="238"/>
      <c r="T297" s="236"/>
    </row>
    <row r="298" spans="1:20" ht="30.75" customHeight="1">
      <c r="A298" s="16" t="s">
        <v>232</v>
      </c>
      <c r="B298" s="16" t="s">
        <v>230</v>
      </c>
      <c r="C298" s="24" t="s">
        <v>211</v>
      </c>
      <c r="D298" s="137">
        <v>10664.549461806611</v>
      </c>
      <c r="E298" s="133">
        <v>10664.549461806613</v>
      </c>
      <c r="F298" s="133">
        <v>2438.9291159999998</v>
      </c>
      <c r="G298" s="174">
        <v>2568.1923591479995</v>
      </c>
      <c r="H298" s="140">
        <v>2907.527</v>
      </c>
      <c r="I298" s="133">
        <v>1721.7559999999999</v>
      </c>
      <c r="J298" s="138">
        <v>505.709</v>
      </c>
      <c r="K298" s="133">
        <v>2596.692</v>
      </c>
      <c r="L298" s="132">
        <f t="shared" si="168"/>
        <v>7731.6839999999993</v>
      </c>
      <c r="M298" s="258">
        <f t="shared" si="172"/>
        <v>23916213.24718206</v>
      </c>
      <c r="N298" s="258">
        <f t="shared" si="173"/>
        <v>14162511.184114607</v>
      </c>
      <c r="O298" s="258">
        <f>(E298-G298)*J298</f>
        <v>4094400.6540283849</v>
      </c>
      <c r="P298" s="258">
        <f>(E298-G298)*K298</f>
        <v>21023745.717616804</v>
      </c>
      <c r="Q298" s="257">
        <f t="shared" si="170"/>
        <v>63196870.802941859</v>
      </c>
      <c r="R298" s="237">
        <f>'[1]2026'!S298</f>
        <v>0</v>
      </c>
      <c r="S298" s="238"/>
      <c r="T298" s="236"/>
    </row>
    <row r="299" spans="1:20" ht="30.75" customHeight="1">
      <c r="A299" s="16" t="s">
        <v>232</v>
      </c>
      <c r="B299" s="16" t="s">
        <v>231</v>
      </c>
      <c r="C299" s="24" t="s">
        <v>211</v>
      </c>
      <c r="D299" s="137">
        <v>20616.384863022668</v>
      </c>
      <c r="E299" s="133">
        <v>21736.013339695932</v>
      </c>
      <c r="F299" s="133">
        <v>2000.6999999999998</v>
      </c>
      <c r="G299" s="174">
        <v>2106.7370999999998</v>
      </c>
      <c r="H299" s="140">
        <v>103.996</v>
      </c>
      <c r="I299" s="133">
        <v>53.356999999999999</v>
      </c>
      <c r="J299" s="138">
        <v>3.6739999999999999</v>
      </c>
      <c r="K299" s="133">
        <v>83.789000000000001</v>
      </c>
      <c r="L299" s="132">
        <f t="shared" si="168"/>
        <v>244.81600000000003</v>
      </c>
      <c r="M299" s="258">
        <f t="shared" si="172"/>
        <v>1935956.7630149052</v>
      </c>
      <c r="N299" s="258">
        <f t="shared" si="173"/>
        <v>993277.09723630047</v>
      </c>
      <c r="O299" s="258">
        <f>(E299-G299)*J299</f>
        <v>72117.960904642852</v>
      </c>
      <c r="P299" s="258">
        <f>(E299-G299)*K299</f>
        <v>1644717.4268478826</v>
      </c>
      <c r="Q299" s="257">
        <f t="shared" si="170"/>
        <v>4646069.2480037306</v>
      </c>
      <c r="R299" s="237">
        <f>'[1]2026'!S299</f>
        <v>0</v>
      </c>
      <c r="S299" s="238"/>
      <c r="T299" s="236"/>
    </row>
    <row r="300" spans="1:20" ht="30.75" customHeight="1">
      <c r="A300" s="49" t="s">
        <v>29</v>
      </c>
      <c r="B300" s="49"/>
      <c r="C300" s="49" t="s">
        <v>236</v>
      </c>
      <c r="D300" s="171"/>
      <c r="E300" s="172"/>
      <c r="F300" s="172"/>
      <c r="G300" s="173"/>
      <c r="H300" s="134">
        <f t="shared" ref="H300:I300" si="202">SUM(H301:H302)</f>
        <v>29404.949000000001</v>
      </c>
      <c r="I300" s="131">
        <f t="shared" si="202"/>
        <v>13352.257000000001</v>
      </c>
      <c r="J300" s="139">
        <f t="shared" ref="J300:K300" si="203">SUM(J301:J302)</f>
        <v>4192.9050000000007</v>
      </c>
      <c r="K300" s="131">
        <f t="shared" si="203"/>
        <v>25556.999</v>
      </c>
      <c r="L300" s="132">
        <f t="shared" si="168"/>
        <v>72507.11</v>
      </c>
      <c r="M300" s="237">
        <f t="shared" ref="M300:P300" si="204">SUM(M301:M303)</f>
        <v>184715142.70655939</v>
      </c>
      <c r="N300" s="237">
        <f t="shared" si="204"/>
        <v>83961985.811869219</v>
      </c>
      <c r="O300" s="237">
        <f t="shared" si="204"/>
        <v>26178306.406099055</v>
      </c>
      <c r="P300" s="237">
        <f t="shared" si="204"/>
        <v>158520311.80980262</v>
      </c>
      <c r="Q300" s="257">
        <f t="shared" si="170"/>
        <v>453375746.7343303</v>
      </c>
      <c r="R300" s="237">
        <f>'[1]2026'!S300</f>
        <v>54570547.032057911</v>
      </c>
      <c r="S300" s="238">
        <f>P300/3</f>
        <v>52840103.936600871</v>
      </c>
      <c r="T300" s="236">
        <f t="shared" si="171"/>
        <v>455106189.82978731</v>
      </c>
    </row>
    <row r="301" spans="1:20" ht="114" customHeight="1">
      <c r="A301" s="16" t="s">
        <v>79</v>
      </c>
      <c r="B301" s="16" t="s">
        <v>269</v>
      </c>
      <c r="C301" s="24" t="s">
        <v>211</v>
      </c>
      <c r="D301" s="137">
        <v>8195.5594716042524</v>
      </c>
      <c r="E301" s="133">
        <v>8195.5594716042524</v>
      </c>
      <c r="F301" s="133">
        <v>1924</v>
      </c>
      <c r="G301" s="174">
        <v>2000.96</v>
      </c>
      <c r="H301" s="140">
        <v>27105.085999999999</v>
      </c>
      <c r="I301" s="133">
        <v>11672.612000000001</v>
      </c>
      <c r="J301" s="138">
        <v>3052.0140000000001</v>
      </c>
      <c r="K301" s="133">
        <v>24416.108</v>
      </c>
      <c r="L301" s="132">
        <f t="shared" si="168"/>
        <v>66245.820000000007</v>
      </c>
      <c r="M301" s="258">
        <f t="shared" si="172"/>
        <v>169991158.8319478</v>
      </c>
      <c r="N301" s="258">
        <f t="shared" si="173"/>
        <v>73205480.346961468</v>
      </c>
      <c r="O301" s="258">
        <f>(E301-G301)*J301</f>
        <v>18906004.311728783</v>
      </c>
      <c r="P301" s="258">
        <f>(E301-G301)*K301</f>
        <v>151248009.71543235</v>
      </c>
      <c r="Q301" s="257">
        <f t="shared" si="170"/>
        <v>413350653.20607042</v>
      </c>
      <c r="R301" s="237">
        <f>'[1]2026'!S301</f>
        <v>0</v>
      </c>
      <c r="S301" s="238"/>
      <c r="T301" s="236"/>
    </row>
    <row r="302" spans="1:20" ht="30.75" customHeight="1">
      <c r="A302" s="16" t="s">
        <v>79</v>
      </c>
      <c r="B302" s="16" t="s">
        <v>270</v>
      </c>
      <c r="C302" s="24" t="s">
        <v>212</v>
      </c>
      <c r="D302" s="137">
        <v>8195.5594716042524</v>
      </c>
      <c r="E302" s="133">
        <v>8195.5594716042524</v>
      </c>
      <c r="F302" s="133">
        <v>1924</v>
      </c>
      <c r="G302" s="174">
        <v>2000.96</v>
      </c>
      <c r="H302" s="133">
        <v>2299.8629999999998</v>
      </c>
      <c r="I302" s="133">
        <v>1679.645</v>
      </c>
      <c r="J302" s="138">
        <v>1140.8910000000001</v>
      </c>
      <c r="K302" s="133">
        <v>1140.8910000000001</v>
      </c>
      <c r="L302" s="132">
        <f t="shared" si="168"/>
        <v>6261.2899999999991</v>
      </c>
      <c r="M302" s="258">
        <f t="shared" si="172"/>
        <v>14423727.581042171</v>
      </c>
      <c r="N302" s="258">
        <f t="shared" si="173"/>
        <v>10533993.508682724</v>
      </c>
      <c r="O302" s="258">
        <f>(E302-G302)*J302</f>
        <v>7067362.7857580474</v>
      </c>
      <c r="P302" s="258">
        <f>(E302-G302)*K302</f>
        <v>7067362.7857580474</v>
      </c>
      <c r="Q302" s="257">
        <f t="shared" si="170"/>
        <v>39092446.661240987</v>
      </c>
      <c r="R302" s="237">
        <f>'[1]2026'!S302</f>
        <v>0</v>
      </c>
      <c r="S302" s="238"/>
      <c r="T302" s="236"/>
    </row>
    <row r="303" spans="1:20" ht="30.75" customHeight="1">
      <c r="A303" s="16" t="s">
        <v>79</v>
      </c>
      <c r="B303" s="16" t="s">
        <v>271</v>
      </c>
      <c r="C303" s="24" t="s">
        <v>13</v>
      </c>
      <c r="D303" s="137">
        <v>112.8493356</v>
      </c>
      <c r="E303" s="133">
        <v>119.13589902400001</v>
      </c>
      <c r="F303" s="133">
        <v>63.012934399999992</v>
      </c>
      <c r="G303" s="174">
        <v>65.533451775999993</v>
      </c>
      <c r="H303" s="133">
        <v>6024.8389999999999</v>
      </c>
      <c r="I303" s="133">
        <v>4464.848</v>
      </c>
      <c r="J303" s="138">
        <v>3823.32</v>
      </c>
      <c r="K303" s="133">
        <v>3823.32</v>
      </c>
      <c r="L303" s="132">
        <f t="shared" si="168"/>
        <v>18136.327000000001</v>
      </c>
      <c r="M303" s="258">
        <f t="shared" si="172"/>
        <v>300256.29356940684</v>
      </c>
      <c r="N303" s="258">
        <f t="shared" si="173"/>
        <v>222511.95622501764</v>
      </c>
      <c r="O303" s="258">
        <f>(E303-G303)*J303</f>
        <v>204939.30861222345</v>
      </c>
      <c r="P303" s="258">
        <f>(E303-G303)*K303</f>
        <v>204939.30861222345</v>
      </c>
      <c r="Q303" s="257">
        <f t="shared" si="170"/>
        <v>932646.86701887148</v>
      </c>
      <c r="R303" s="237">
        <f>'[1]2026'!S303</f>
        <v>0</v>
      </c>
      <c r="S303" s="238"/>
      <c r="T303" s="236"/>
    </row>
    <row r="304" spans="1:20" ht="30.75" customHeight="1">
      <c r="A304" s="49" t="s">
        <v>28</v>
      </c>
      <c r="B304" s="49"/>
      <c r="C304" s="49" t="s">
        <v>236</v>
      </c>
      <c r="D304" s="171"/>
      <c r="E304" s="172"/>
      <c r="F304" s="172"/>
      <c r="G304" s="173"/>
      <c r="H304" s="131">
        <f t="shared" ref="H304:K304" si="205">SUM(H305)</f>
        <v>44.133000000000003</v>
      </c>
      <c r="I304" s="131">
        <f t="shared" si="205"/>
        <v>21.829000000000001</v>
      </c>
      <c r="J304" s="139">
        <f t="shared" si="205"/>
        <v>7.3559999999999999</v>
      </c>
      <c r="K304" s="131">
        <f t="shared" si="205"/>
        <v>44.133000000000003</v>
      </c>
      <c r="L304" s="132">
        <f t="shared" si="168"/>
        <v>117.45099999999999</v>
      </c>
      <c r="M304" s="237">
        <f t="shared" ref="M304:P304" si="206">SUM(M305)</f>
        <v>207650.42025506974</v>
      </c>
      <c r="N304" s="237">
        <f t="shared" si="206"/>
        <v>102707.74757546319</v>
      </c>
      <c r="O304" s="237">
        <f t="shared" si="206"/>
        <v>33687.391388409851</v>
      </c>
      <c r="P304" s="237">
        <f t="shared" si="206"/>
        <v>202110.60959008866</v>
      </c>
      <c r="Q304" s="257">
        <f t="shared" si="170"/>
        <v>546156.16880903137</v>
      </c>
      <c r="R304" s="237">
        <f>'[1]2026'!S304</f>
        <v>69981.710572350145</v>
      </c>
      <c r="S304" s="238">
        <f>P304/3</f>
        <v>67370.203196696224</v>
      </c>
      <c r="T304" s="236">
        <f t="shared" si="171"/>
        <v>548767.67618468532</v>
      </c>
    </row>
    <row r="305" spans="1:20" ht="30.75" customHeight="1">
      <c r="A305" s="16" t="s">
        <v>27</v>
      </c>
      <c r="B305" s="16" t="s">
        <v>26</v>
      </c>
      <c r="C305" s="24" t="s">
        <v>211</v>
      </c>
      <c r="D305" s="137">
        <v>7073.5084807970361</v>
      </c>
      <c r="E305" s="133">
        <v>7073.508480797037</v>
      </c>
      <c r="F305" s="133">
        <v>2368.40299839</v>
      </c>
      <c r="G305" s="174">
        <v>2493.92835730467</v>
      </c>
      <c r="H305" s="133">
        <v>44.133000000000003</v>
      </c>
      <c r="I305" s="133">
        <v>21.829000000000001</v>
      </c>
      <c r="J305" s="138">
        <v>7.3559999999999999</v>
      </c>
      <c r="K305" s="133">
        <v>44.133000000000003</v>
      </c>
      <c r="L305" s="132">
        <f t="shared" ref="L305:L315" si="207">SUM(H305:K305)</f>
        <v>117.45099999999999</v>
      </c>
      <c r="M305" s="258">
        <f t="shared" si="172"/>
        <v>207650.42025506974</v>
      </c>
      <c r="N305" s="258">
        <f t="shared" si="173"/>
        <v>102707.74757546319</v>
      </c>
      <c r="O305" s="258">
        <f>(E305-G305)*J305</f>
        <v>33687.391388409851</v>
      </c>
      <c r="P305" s="258">
        <f>(E305-G305)*K305</f>
        <v>202110.60959008866</v>
      </c>
      <c r="Q305" s="257">
        <f t="shared" ref="Q305:Q314" si="208">SUM(M305:P305)</f>
        <v>546156.16880903137</v>
      </c>
      <c r="R305" s="237">
        <f>'[1]2026'!S305</f>
        <v>0</v>
      </c>
      <c r="S305" s="238"/>
      <c r="T305" s="236"/>
    </row>
    <row r="306" spans="1:20" ht="30.75" customHeight="1">
      <c r="A306" s="49" t="s">
        <v>23</v>
      </c>
      <c r="B306" s="49"/>
      <c r="C306" s="49" t="s">
        <v>236</v>
      </c>
      <c r="D306" s="171"/>
      <c r="E306" s="172"/>
      <c r="F306" s="172"/>
      <c r="G306" s="173"/>
      <c r="H306" s="134">
        <f t="shared" ref="H306:K306" si="209">SUM(H307:H312)</f>
        <v>1205821.253</v>
      </c>
      <c r="I306" s="131">
        <f t="shared" si="209"/>
        <v>702362.87899999984</v>
      </c>
      <c r="J306" s="139">
        <f t="shared" si="209"/>
        <v>245457</v>
      </c>
      <c r="K306" s="131">
        <f t="shared" si="209"/>
        <v>948999</v>
      </c>
      <c r="L306" s="132">
        <f t="shared" si="207"/>
        <v>3102640.1319999998</v>
      </c>
      <c r="M306" s="237">
        <f t="shared" ref="M306:P306" si="210">SUM(M307:M312)</f>
        <v>609740048.37498415</v>
      </c>
      <c r="N306" s="237">
        <f t="shared" si="210"/>
        <v>343435992.72900707</v>
      </c>
      <c r="O306" s="237">
        <f t="shared" si="210"/>
        <v>119614904.84631787</v>
      </c>
      <c r="P306" s="237">
        <f t="shared" si="210"/>
        <v>461750764.4707371</v>
      </c>
      <c r="Q306" s="257">
        <f t="shared" si="208"/>
        <v>1534541710.4210463</v>
      </c>
      <c r="R306" s="237">
        <f>'[1]2026'!S306</f>
        <v>165135757.978802</v>
      </c>
      <c r="S306" s="238">
        <f>P306/3</f>
        <v>153916921.4902457</v>
      </c>
      <c r="T306" s="236">
        <f t="shared" ref="T306:T315" si="211">Q306+R306-S306</f>
        <v>1545760546.9096026</v>
      </c>
    </row>
    <row r="307" spans="1:20" ht="30.75" customHeight="1">
      <c r="A307" s="16" t="s">
        <v>25</v>
      </c>
      <c r="B307" s="16" t="s">
        <v>17</v>
      </c>
      <c r="C307" s="24" t="s">
        <v>211</v>
      </c>
      <c r="D307" s="137">
        <v>3103.5710234737335</v>
      </c>
      <c r="E307" s="133">
        <v>3103.5710234737335</v>
      </c>
      <c r="F307" s="133">
        <v>2429.2221200000004</v>
      </c>
      <c r="G307" s="174">
        <v>2526.3910048000002</v>
      </c>
      <c r="H307" s="140">
        <v>644785.92200000002</v>
      </c>
      <c r="I307" s="133">
        <v>318946.96499999991</v>
      </c>
      <c r="J307" s="138">
        <v>72936</v>
      </c>
      <c r="K307" s="133">
        <v>463116</v>
      </c>
      <c r="L307" s="132">
        <f t="shared" si="207"/>
        <v>1499784.8869999999</v>
      </c>
      <c r="M307" s="258">
        <f t="shared" ref="M307:M316" si="212">(D307-F307)*H307</f>
        <v>434810679.47600001</v>
      </c>
      <c r="N307" s="258">
        <f t="shared" ref="N307:O316" si="213">(D307-F307)*I307</f>
        <v>215081536.11402509</v>
      </c>
      <c r="O307" s="258">
        <f t="shared" si="213"/>
        <v>42097201.841987409</v>
      </c>
      <c r="P307" s="258">
        <f t="shared" ref="P307:P312" si="214">(E307-G307)*K307</f>
        <v>267301301.52810463</v>
      </c>
      <c r="Q307" s="257">
        <f t="shared" si="208"/>
        <v>959290718.9601171</v>
      </c>
      <c r="R307" s="237">
        <f>'[1]2026'!S307</f>
        <v>0</v>
      </c>
      <c r="S307" s="238"/>
      <c r="T307" s="236"/>
    </row>
    <row r="308" spans="1:20" ht="30.75" customHeight="1">
      <c r="A308" s="16" t="s">
        <v>25</v>
      </c>
      <c r="B308" s="16" t="s">
        <v>17</v>
      </c>
      <c r="C308" s="24" t="s">
        <v>212</v>
      </c>
      <c r="D308" s="137">
        <v>3103.5710234737335</v>
      </c>
      <c r="E308" s="133">
        <v>3103.5710234737335</v>
      </c>
      <c r="F308" s="133">
        <v>2429.2221200000004</v>
      </c>
      <c r="G308" s="174">
        <v>2526.3910048000002</v>
      </c>
      <c r="H308" s="133">
        <v>100686.671</v>
      </c>
      <c r="I308" s="133">
        <v>88830.44200000001</v>
      </c>
      <c r="J308" s="138">
        <v>72962</v>
      </c>
      <c r="K308" s="133">
        <v>98204</v>
      </c>
      <c r="L308" s="132">
        <f t="shared" si="207"/>
        <v>360683.11300000001</v>
      </c>
      <c r="M308" s="258">
        <f t="shared" si="212"/>
        <v>67897946.183270529</v>
      </c>
      <c r="N308" s="258">
        <f t="shared" si="213"/>
        <v>59902711.157787055</v>
      </c>
      <c r="O308" s="258">
        <f t="shared" si="213"/>
        <v>42112208.522472925</v>
      </c>
      <c r="P308" s="258">
        <f t="shared" si="214"/>
        <v>56681386.553835295</v>
      </c>
      <c r="Q308" s="257">
        <f t="shared" si="208"/>
        <v>226594252.41736582</v>
      </c>
      <c r="R308" s="237">
        <f>'[1]2026'!S308</f>
        <v>0</v>
      </c>
      <c r="S308" s="238"/>
      <c r="T308" s="236"/>
    </row>
    <row r="309" spans="1:20" ht="30.75" customHeight="1">
      <c r="A309" s="16" t="s">
        <v>24</v>
      </c>
      <c r="B309" s="16" t="s">
        <v>17</v>
      </c>
      <c r="C309" s="24" t="s">
        <v>211</v>
      </c>
      <c r="D309" s="137">
        <v>3103.5710234737335</v>
      </c>
      <c r="E309" s="133">
        <v>3103.5710234737335</v>
      </c>
      <c r="F309" s="133">
        <v>2429.2221200000004</v>
      </c>
      <c r="G309" s="174">
        <v>2526.3910048000002</v>
      </c>
      <c r="H309" s="133">
        <v>3912.7250000000004</v>
      </c>
      <c r="I309" s="133">
        <v>2292.3110000000001</v>
      </c>
      <c r="J309" s="138">
        <v>896</v>
      </c>
      <c r="K309" s="133">
        <v>3355</v>
      </c>
      <c r="L309" s="132">
        <f t="shared" si="207"/>
        <v>10456.036</v>
      </c>
      <c r="M309" s="258">
        <f t="shared" si="212"/>
        <v>2638541.8133442625</v>
      </c>
      <c r="N309" s="258">
        <f t="shared" si="213"/>
        <v>1545817.4092707767</v>
      </c>
      <c r="O309" s="258">
        <f t="shared" si="213"/>
        <v>517153.29673166497</v>
      </c>
      <c r="P309" s="258">
        <f t="shared" si="214"/>
        <v>1936438.962650375</v>
      </c>
      <c r="Q309" s="257">
        <f t="shared" si="208"/>
        <v>6637951.4819970783</v>
      </c>
      <c r="R309" s="237">
        <f>'[1]2026'!S309</f>
        <v>0</v>
      </c>
      <c r="S309" s="238"/>
      <c r="T309" s="236"/>
    </row>
    <row r="310" spans="1:20" ht="30.75" customHeight="1">
      <c r="A310" s="16" t="s">
        <v>24</v>
      </c>
      <c r="B310" s="16" t="s">
        <v>17</v>
      </c>
      <c r="C310" s="24" t="s">
        <v>212</v>
      </c>
      <c r="D310" s="137">
        <v>3103.5710234737335</v>
      </c>
      <c r="E310" s="133">
        <v>3103.5710234737335</v>
      </c>
      <c r="F310" s="133">
        <v>2429.2221200000004</v>
      </c>
      <c r="G310" s="174">
        <v>2526.3910048000002</v>
      </c>
      <c r="H310" s="133">
        <v>363</v>
      </c>
      <c r="I310" s="133">
        <v>354.99700000000001</v>
      </c>
      <c r="J310" s="138">
        <v>163</v>
      </c>
      <c r="K310" s="133">
        <v>324</v>
      </c>
      <c r="L310" s="132">
        <f t="shared" si="207"/>
        <v>1204.9970000000001</v>
      </c>
      <c r="M310" s="258">
        <f t="shared" si="212"/>
        <v>244788.65196096513</v>
      </c>
      <c r="N310" s="258">
        <f t="shared" si="213"/>
        <v>239391.83768646483</v>
      </c>
      <c r="O310" s="258">
        <f t="shared" si="213"/>
        <v>94080.343043818517</v>
      </c>
      <c r="P310" s="258">
        <f t="shared" si="214"/>
        <v>187006.32605028956</v>
      </c>
      <c r="Q310" s="257">
        <f t="shared" si="208"/>
        <v>765267.15874153806</v>
      </c>
      <c r="R310" s="237">
        <f>'[1]2026'!S310</f>
        <v>0</v>
      </c>
      <c r="S310" s="238"/>
      <c r="T310" s="236"/>
    </row>
    <row r="311" spans="1:20" ht="30.75" customHeight="1">
      <c r="A311" s="16" t="s">
        <v>18</v>
      </c>
      <c r="B311" s="16" t="s">
        <v>17</v>
      </c>
      <c r="C311" s="24" t="s">
        <v>211</v>
      </c>
      <c r="D311" s="137">
        <v>2048.3584143189914</v>
      </c>
      <c r="E311" s="133">
        <v>2246.041226823168</v>
      </c>
      <c r="F311" s="133">
        <v>1820</v>
      </c>
      <c r="G311" s="174">
        <v>1892.8</v>
      </c>
      <c r="H311" s="133">
        <v>384299.04299999995</v>
      </c>
      <c r="I311" s="133">
        <v>221912.36</v>
      </c>
      <c r="J311" s="138">
        <v>39700</v>
      </c>
      <c r="K311" s="133">
        <v>314000</v>
      </c>
      <c r="L311" s="132">
        <f t="shared" si="207"/>
        <v>959911.40299999993</v>
      </c>
      <c r="M311" s="258">
        <f t="shared" si="212"/>
        <v>87757920.083785892</v>
      </c>
      <c r="N311" s="258">
        <f t="shared" si="213"/>
        <v>50675554.64738518</v>
      </c>
      <c r="O311" s="258">
        <f t="shared" si="213"/>
        <v>14023676.704879772</v>
      </c>
      <c r="P311" s="258">
        <f t="shared" si="214"/>
        <v>110917745.22247477</v>
      </c>
      <c r="Q311" s="257">
        <f t="shared" si="208"/>
        <v>263374896.65852559</v>
      </c>
      <c r="R311" s="237">
        <f>'[1]2026'!S311</f>
        <v>0</v>
      </c>
      <c r="S311" s="238"/>
      <c r="T311" s="236"/>
    </row>
    <row r="312" spans="1:20" ht="30.75" customHeight="1">
      <c r="A312" s="16" t="s">
        <v>18</v>
      </c>
      <c r="B312" s="16" t="s">
        <v>17</v>
      </c>
      <c r="C312" s="24" t="s">
        <v>212</v>
      </c>
      <c r="D312" s="137">
        <v>2048.3584143189914</v>
      </c>
      <c r="E312" s="133">
        <v>2246.041226823168</v>
      </c>
      <c r="F312" s="133">
        <v>1820</v>
      </c>
      <c r="G312" s="174">
        <v>1892.8</v>
      </c>
      <c r="H312" s="140">
        <v>71773.891999999993</v>
      </c>
      <c r="I312" s="133">
        <v>70025.804000000004</v>
      </c>
      <c r="J312" s="138">
        <v>58800</v>
      </c>
      <c r="K312" s="133">
        <v>70000</v>
      </c>
      <c r="L312" s="132">
        <f t="shared" si="207"/>
        <v>270599.696</v>
      </c>
      <c r="M312" s="258">
        <f t="shared" si="212"/>
        <v>16390172.166622544</v>
      </c>
      <c r="N312" s="258">
        <f t="shared" si="213"/>
        <v>15990981.562852489</v>
      </c>
      <c r="O312" s="258">
        <f t="shared" si="213"/>
        <v>20770584.137202282</v>
      </c>
      <c r="P312" s="258">
        <f t="shared" si="214"/>
        <v>24726885.877621766</v>
      </c>
      <c r="Q312" s="257">
        <f t="shared" si="208"/>
        <v>77878623.744299084</v>
      </c>
      <c r="R312" s="237">
        <f>'[1]2026'!S312</f>
        <v>0</v>
      </c>
      <c r="S312" s="238"/>
      <c r="T312" s="236"/>
    </row>
    <row r="313" spans="1:20" ht="30.75" customHeight="1">
      <c r="A313" s="49" t="s">
        <v>4</v>
      </c>
      <c r="B313" s="49"/>
      <c r="C313" s="49" t="s">
        <v>236</v>
      </c>
      <c r="D313" s="171"/>
      <c r="E313" s="172"/>
      <c r="F313" s="172"/>
      <c r="G313" s="173"/>
      <c r="H313" s="134">
        <f t="shared" ref="H313:I313" si="215">SUM(H314:H314)</f>
        <v>312.988</v>
      </c>
      <c r="I313" s="131">
        <f t="shared" si="215"/>
        <v>209.84800000000001</v>
      </c>
      <c r="J313" s="139">
        <f>SUM(J314:J314)</f>
        <v>69.453999999999994</v>
      </c>
      <c r="K313" s="131">
        <f>SUM(K314:K314)</f>
        <v>333.69499999999999</v>
      </c>
      <c r="L313" s="132">
        <f t="shared" si="207"/>
        <v>925.9849999999999</v>
      </c>
      <c r="M313" s="237">
        <f t="shared" ref="M313:P313" si="216">SUM(M314:M314)</f>
        <v>2464978.2814230141</v>
      </c>
      <c r="N313" s="237">
        <f t="shared" si="216"/>
        <v>1652685.6058381048</v>
      </c>
      <c r="O313" s="237">
        <f t="shared" si="216"/>
        <v>577394.10042810265</v>
      </c>
      <c r="P313" s="237">
        <f t="shared" si="216"/>
        <v>2774117.032026316</v>
      </c>
      <c r="Q313" s="257">
        <f t="shared" si="208"/>
        <v>7469175.0197155373</v>
      </c>
      <c r="R313" s="237">
        <f>'[1]2026'!S313</f>
        <v>876019.66382039431</v>
      </c>
      <c r="S313" s="238">
        <f>P313/3</f>
        <v>924705.67734210531</v>
      </c>
      <c r="T313" s="236">
        <f t="shared" si="211"/>
        <v>7420489.006193826</v>
      </c>
    </row>
    <row r="314" spans="1:20" ht="30.75" customHeight="1">
      <c r="A314" s="16" t="s">
        <v>21</v>
      </c>
      <c r="B314" s="16" t="s">
        <v>22</v>
      </c>
      <c r="C314" s="24" t="s">
        <v>211</v>
      </c>
      <c r="D314" s="137">
        <v>10627.139593977123</v>
      </c>
      <c r="E314" s="133">
        <v>11210.668719072604</v>
      </c>
      <c r="F314" s="133">
        <v>2751.5076802199997</v>
      </c>
      <c r="G314" s="174">
        <v>2897.3375872716597</v>
      </c>
      <c r="H314" s="140">
        <v>312.988</v>
      </c>
      <c r="I314" s="133">
        <v>209.84800000000001</v>
      </c>
      <c r="J314" s="138">
        <v>69.453999999999994</v>
      </c>
      <c r="K314" s="133">
        <v>333.69499999999999</v>
      </c>
      <c r="L314" s="132">
        <f t="shared" si="207"/>
        <v>925.9849999999999</v>
      </c>
      <c r="M314" s="258">
        <f t="shared" si="212"/>
        <v>2464978.2814230141</v>
      </c>
      <c r="N314" s="258">
        <f t="shared" si="213"/>
        <v>1652685.6058381048</v>
      </c>
      <c r="O314" s="258">
        <f>(E314-G314)*J314</f>
        <v>577394.10042810265</v>
      </c>
      <c r="P314" s="258">
        <f>(E314-G314)*K314</f>
        <v>2774117.032026316</v>
      </c>
      <c r="Q314" s="257">
        <f t="shared" si="208"/>
        <v>7469175.0197155373</v>
      </c>
      <c r="R314" s="237">
        <f>'[1]2026'!S314</f>
        <v>0</v>
      </c>
      <c r="S314" s="238"/>
      <c r="T314" s="236"/>
    </row>
    <row r="315" spans="1:20" ht="30.75" customHeight="1">
      <c r="A315" s="49" t="s">
        <v>19</v>
      </c>
      <c r="B315" s="49"/>
      <c r="C315" s="49" t="s">
        <v>236</v>
      </c>
      <c r="D315" s="171"/>
      <c r="E315" s="172"/>
      <c r="F315" s="172"/>
      <c r="G315" s="173"/>
      <c r="H315" s="131">
        <f t="shared" ref="H315:K315" si="217">SUM(H316)</f>
        <v>119.376</v>
      </c>
      <c r="I315" s="131">
        <f t="shared" si="217"/>
        <v>79.581000000000003</v>
      </c>
      <c r="J315" s="139">
        <f t="shared" si="217"/>
        <v>38.049999999999997</v>
      </c>
      <c r="K315" s="131">
        <f t="shared" si="217"/>
        <v>114.15</v>
      </c>
      <c r="L315" s="132">
        <f t="shared" si="207"/>
        <v>351.15700000000004</v>
      </c>
      <c r="M315" s="237">
        <f t="shared" ref="M315:P315" si="218">SUM(M316)</f>
        <v>892105.8908516115</v>
      </c>
      <c r="N315" s="237">
        <f t="shared" si="218"/>
        <v>594714.84134048794</v>
      </c>
      <c r="O315" s="237">
        <f t="shared" si="218"/>
        <v>281349.39184562501</v>
      </c>
      <c r="P315" s="237">
        <f t="shared" si="218"/>
        <v>844048.17553687515</v>
      </c>
      <c r="Q315" s="257">
        <f>SUM(M315:P315)</f>
        <v>2612218.2995745996</v>
      </c>
      <c r="R315" s="237">
        <f>'[1]2026'!S315</f>
        <v>289050.91650666803</v>
      </c>
      <c r="S315" s="238">
        <f>P315/3</f>
        <v>281349.39184562507</v>
      </c>
      <c r="T315" s="236">
        <f t="shared" si="211"/>
        <v>2619919.8242356428</v>
      </c>
    </row>
    <row r="316" spans="1:20" ht="30.75" customHeight="1">
      <c r="A316" s="56" t="s">
        <v>18</v>
      </c>
      <c r="B316" s="56" t="s">
        <v>17</v>
      </c>
      <c r="C316" s="57" t="s">
        <v>211</v>
      </c>
      <c r="D316" s="176">
        <v>9444.9157510019722</v>
      </c>
      <c r="E316" s="143">
        <v>9444.9157510019722</v>
      </c>
      <c r="F316" s="143">
        <v>1971.8400000000001</v>
      </c>
      <c r="G316" s="177">
        <v>2050.7136</v>
      </c>
      <c r="H316" s="143">
        <v>119.376</v>
      </c>
      <c r="I316" s="143">
        <v>79.581000000000003</v>
      </c>
      <c r="J316" s="144">
        <v>38.049999999999997</v>
      </c>
      <c r="K316" s="143">
        <v>114.15</v>
      </c>
      <c r="L316" s="145">
        <f>SUM(H316:K316)</f>
        <v>351.15700000000004</v>
      </c>
      <c r="M316" s="259">
        <f t="shared" si="212"/>
        <v>892105.8908516115</v>
      </c>
      <c r="N316" s="259">
        <f t="shared" si="213"/>
        <v>594714.84134048794</v>
      </c>
      <c r="O316" s="259">
        <f>(E316-G316)*J316</f>
        <v>281349.39184562501</v>
      </c>
      <c r="P316" s="259">
        <f>(E316-G316)*K316</f>
        <v>844048.17553687515</v>
      </c>
      <c r="Q316" s="260">
        <f>SUM(M316:P316)</f>
        <v>2612218.2995745996</v>
      </c>
      <c r="R316" s="237">
        <f>'[1]2026'!S316</f>
        <v>0</v>
      </c>
      <c r="S316" s="239"/>
      <c r="T316" s="240"/>
    </row>
    <row r="317" spans="1:20" s="2" customFormat="1" ht="30.75" customHeight="1">
      <c r="A317" s="282" t="s">
        <v>314</v>
      </c>
      <c r="B317" s="283"/>
      <c r="C317" s="63" t="s">
        <v>236</v>
      </c>
      <c r="D317" s="178"/>
      <c r="E317" s="179"/>
      <c r="F317" s="179"/>
      <c r="G317" s="180"/>
      <c r="H317" s="146">
        <f>H315+H313+H306+H304+H300+H294+H292+H290+H288+H282+H260+H258+H256+H253+H250+H243+H240+H237+H222+H220+H213+H209+H207+H203+H201+H199+H197+H193+H189+H185+H183+H181+H176+H174+H169+H167+H153+H151+H149+H145+H143+H137+H135+H132+H129+H120+H117+H111+H108+H105+H103+H101+H99+H94+H88+H81+H78+H70+H68+H66+H64+H62+H58+H56+H54+H52+H48+H44+H39+H35+H33+H30+H28+H26+H24+H20+H17+H13+H10+H8+H6+H247</f>
        <v>1936006.9070000001</v>
      </c>
      <c r="I317" s="147">
        <f>I315+I313+I306+I304+I300+I294+I292+I290+I288+I282+I260+I258+I256+I253+I250+I243+I240+I237+I222+I220+I213+I209+I207+I203+I201+I199+I197+I193+I189+I185+I183+I181+I176+I174+I169+I167+I153+I151+I149+I145+I143+I137+I135+I132+I129+I120+I117+I111+I108+I105+I103+I101+I99+I94+I88+I81+I78+I70+I68+I66+I64+I62+I58+I56+I54+I52+I48+I44+I39+I35+I33+I30+I28+I26+I24+I20+I17+I13+I10+I8+I6+I247</f>
        <v>1093774.9879999999</v>
      </c>
      <c r="J317" s="146">
        <f>J315+J313+J306+J304+J300+J294+J292+J290+J288+J282+J260+J258+J256+J253+J250+J243+J240+J237+J222+J220+J213+J209+J207+J203+J201+J199+J197+J193+J189+J185+J183+J181+J176+J174+J169+J167+J153+J151+J149+J145+J143+J137+J135+J132+J129+J120+J117+J111+J108+J105+J103+J101+J99+J94+J88+J81+J78+J70+J68+J66+J64+J62+J58+J56+J54+J52+J48+J44+J39+J35+J33+J30+J28+J26+J24+J20+J17+J13+J10+J8+J6+J247</f>
        <v>415088.13000000012</v>
      </c>
      <c r="K317" s="147">
        <f>K315+K313+K306+K304+K300+K294+K292+K290+K288+K282+K260+K258+K256+K253+K250+K243+K240+K237+K222+K220+K213+K209+K207+K203+K201+K199+K197+K193+K189+K185+K183+K181+K176+K174+K169+K167+K153+K151+K149+K145+K143+K137+K135+K132+K129+K120+K117+K111+K108+K105+K103+K101+K99+K94+K88+K81+K78+K70+K68+K66+K64+K62+K58+K56+K54+K52+K48+K44+K39+K35+K33+K30+K28+K26+K24+K20+K17+K13+K10+K8+K6+K247</f>
        <v>1533973.1309999996</v>
      </c>
      <c r="L317" s="162">
        <f>L315+L313+L306+L304+L300+L294+L292+L290+L288+L282+L260+L258+L256+L253+L250+L243+L240+L237+L222+L220+L213+L209+L207+L203+L201+L199+L197+L193+L189+L185+L183+L181+L176+L174+L169+L167+L153+L151+L149+L145+L143+L137+L135+L132+L129+L120+L117+L111+L108+L105+L103+L101+L99+L94+L88+L81+L78+L70+L68+L66+L64+L62+L58+L56+L54+L52+L48+L44+L39+L35+L33+L30+L28+L26+L24+L20+L17+L13+L10+L8+L6+L247</f>
        <v>4978843.1559999976</v>
      </c>
      <c r="M317" s="261">
        <f>M319-M318</f>
        <v>2616269505.5874062</v>
      </c>
      <c r="N317" s="262">
        <f>N319-N318</f>
        <v>1410752900.959501</v>
      </c>
      <c r="O317" s="262">
        <f t="shared" ref="O317:P317" si="219">O319-O318</f>
        <v>523223613.36293894</v>
      </c>
      <c r="P317" s="262">
        <f t="shared" si="219"/>
        <v>2296227577.5017428</v>
      </c>
      <c r="Q317" s="263">
        <f t="shared" ref="Q317:Q319" si="220">SUM(M317:P317)</f>
        <v>6846473597.4115887</v>
      </c>
      <c r="R317" s="241"/>
      <c r="S317" s="242"/>
      <c r="T317" s="243"/>
    </row>
    <row r="318" spans="1:20" s="2" customFormat="1" ht="30.75" customHeight="1">
      <c r="A318" s="284"/>
      <c r="B318" s="285"/>
      <c r="C318" s="70" t="s">
        <v>13</v>
      </c>
      <c r="D318" s="181"/>
      <c r="E318" s="182"/>
      <c r="F318" s="182"/>
      <c r="G318" s="183"/>
      <c r="H318" s="149">
        <f>H23+H38+H43+H47+H148+H206+H246+H281+H287+H303+H93+H196</f>
        <v>491251.11899999995</v>
      </c>
      <c r="I318" s="149">
        <f t="shared" ref="I318:L318" si="221">I23+I38+I43+I47+I148+I206+I246+I281+I287+I303+I93+I196</f>
        <v>482736.35700000002</v>
      </c>
      <c r="J318" s="149">
        <f t="shared" si="221"/>
        <v>247627.83200000002</v>
      </c>
      <c r="K318" s="149">
        <f t="shared" si="221"/>
        <v>352553.93299999996</v>
      </c>
      <c r="L318" s="149">
        <f t="shared" si="221"/>
        <v>1574169.2409999997</v>
      </c>
      <c r="M318" s="264">
        <f>M23+M38+M43+M47+M148+M206+M246+M281+M287+M303+M93+M196</f>
        <v>3607975.327443019</v>
      </c>
      <c r="N318" s="264">
        <f t="shared" ref="N318:P318" si="222">N23+N38+N43+N47+N148+N206+N246+N281+N287+N303+N93+N196</f>
        <v>3341071.9038429852</v>
      </c>
      <c r="O318" s="264">
        <f t="shared" si="222"/>
        <v>2554765.2341895821</v>
      </c>
      <c r="P318" s="264">
        <f t="shared" si="222"/>
        <v>3917356.6473824866</v>
      </c>
      <c r="Q318" s="265">
        <f>SUM(M318:P318)</f>
        <v>13421169.112858072</v>
      </c>
      <c r="R318" s="244"/>
      <c r="S318" s="245"/>
      <c r="T318" s="246"/>
    </row>
    <row r="319" spans="1:20" s="10" customFormat="1" ht="30.75" customHeight="1">
      <c r="A319" s="286"/>
      <c r="B319" s="287"/>
      <c r="C319" s="79" t="s">
        <v>315</v>
      </c>
      <c r="D319" s="184"/>
      <c r="E319" s="185"/>
      <c r="F319" s="185"/>
      <c r="G319" s="186"/>
      <c r="H319" s="151"/>
      <c r="I319" s="151"/>
      <c r="J319" s="151"/>
      <c r="K319" s="151"/>
      <c r="L319" s="151"/>
      <c r="M319" s="266">
        <f>M315+M313+M306+M304+M300+M294+M292+M290+M288+M282+M260+M258+M256+M253+M250+M243+M240+M237+M222+M220+M213+M209+M207+M203+M201+M199+M197+M193+M189+M185+M183+M181+M176+M174+M169+M167+M153+M151+M149+M145+M143+M137+M135+M132+M129+M120+M117+M111+M108+M105+M103+M101+M99+M94+M88+M81+M78+M70+M68+M66+M64+M62+M58+M56+M54+M52+M48+M44+M39+M35+M33+M30+M28+M26+M24+M20+M17+M13+M10+M8+M6+M247</f>
        <v>2619877480.9148493</v>
      </c>
      <c r="N319" s="267">
        <f>N315+N313+N306+N304+N300+N294+N292+N290+N288+N282+N260+N258+N256+N253+N250+N243+N240+N237+N222+N220+N213+N209+N207+N203+N201+N199+N197+N193+N189+N185+N183+N181+N176+N174+N169+N167+N153+N151+N149+N145+N143+N137+N135+N132+N129+N120+N117+N111+N108+N105+N103+N101+N99+N94+N88+N81+N78+N70+N68+N66+N64+N62+N58+N56+N54+N52+N48+N44+N39+N35+N33+N30+N28+N26+N24+N20+N17+N13+N10+N8+N6+N247</f>
        <v>1414093972.863344</v>
      </c>
      <c r="O319" s="267">
        <f>O315+O313+O306+O304+O300+O294+O292+O290+O288+O282+O260+O258+O256+O253+O250+O243+O240+O237+O222+O220+O213+O209+O207+O203+O201+O199+O197+O193+O189+O185+O183+O181+O176+O174+O169+O167+O153+O151+O149+O145+O143+O137+O135+O132+O129+O120+O117+O111+O108+O105+O103+O101+O99+O94+O88+O81+O78+O70+O68+O66+O64+O62+O58+O56+O54+O52+O48+O44+O39+O35+O33+O30+O28+O26+O24+O20+O17+O13+O10+O8+O6+O247</f>
        <v>525778378.59712851</v>
      </c>
      <c r="P319" s="267">
        <f>P315+P313+P306+P304+P300+P294+P292+P290+P288+P282+P260+P258+P256+P253+P250+P243+P240+P237+P222+P220+P213+P209+P207+P203+P201+P199+P197+P193+P189+P185+P183+P181+P176+P174+P169+P167+P153+P151+P149+P145+P143+P137+P135+P132+P129+P120+P117+P111+P108+P105+P103+P101+P99+P94+P88+P81+P78+P70+P68+P66+P64+P62+P58+P56+P54+P52+P48+P44+P39+P35+P33+P30+P28+P26+P24+P20+P17+P13+P10+P8+P6+P247</f>
        <v>2300144934.1491251</v>
      </c>
      <c r="Q319" s="248">
        <f t="shared" si="220"/>
        <v>6859894766.5244474</v>
      </c>
      <c r="R319" s="247">
        <f>R315+R313+R306+R304+R300+R294+R292+R290+R288+R282+R260+R258+R256+R253+R250+R247+R243+R240+R237+R222+R220+R213+R209+R207+R203+R201+R199+R197+R193+R189+R185+R183+R181+R176+R174+R169+R167+R153+R151+R149+R145+R143+R137+R135+R132+R129+R120+R117+R111+R108+R105+R103+R101+R99+R94+R88+R81+R78+R70+R68+R66+R64+R62+R58+R56+R54+R52+R48+R44+R39+R35+R33+R30+R28+R26+R24+R20+R17+R13+R10+R8+R6</f>
        <v>750334677.23293567</v>
      </c>
      <c r="S319" s="248">
        <f>S315+S313+S306+S304+S300+S294+S292+S290+S288+S282+S260+S258+S256+S253+S250+S247+S243+S240+S237+S222+S220+S213+S209+S207+S203+S201+S199+S197+S193+S189+S185+S183+S181+S176+S174+S169+S167+S153+S151+S149+S145+S143+S137+S135+S132+S129+S120+S117+S111+S108+S105+S103+S101+S99+S94+S88+S81+S78+S70+S68+S66+S64+S62+S58+S56+S54+S52+S48+S44+S39+S35+S33+S30+S28+S26+S24+S20+S17+S13+S10+S8+S6</f>
        <v>766714978.04970872</v>
      </c>
      <c r="T319" s="249">
        <f>Q319+R319-S319</f>
        <v>6843514465.707675</v>
      </c>
    </row>
    <row r="320" spans="1:20" ht="24" customHeight="1">
      <c r="A320" s="84" t="s">
        <v>214</v>
      </c>
      <c r="B320" s="84"/>
      <c r="C320" s="84" t="s">
        <v>236</v>
      </c>
      <c r="D320" s="187"/>
      <c r="E320" s="188"/>
      <c r="F320" s="188"/>
      <c r="G320" s="189"/>
      <c r="H320" s="153">
        <f t="shared" ref="H320:I320" si="223">SUM(H321)</f>
        <v>70.42</v>
      </c>
      <c r="I320" s="131">
        <f t="shared" si="223"/>
        <v>28.9</v>
      </c>
      <c r="J320" s="154">
        <f>SUM(J321)</f>
        <v>7</v>
      </c>
      <c r="K320" s="131">
        <f>SUM(K321)</f>
        <v>51</v>
      </c>
      <c r="L320" s="155">
        <f>SUM(H320:K320)</f>
        <v>157.32</v>
      </c>
      <c r="M320" s="256">
        <f t="shared" ref="M320:P320" si="224">SUM(M321)</f>
        <v>878943.54154989088</v>
      </c>
      <c r="N320" s="268">
        <f t="shared" si="224"/>
        <v>360713.83627935027</v>
      </c>
      <c r="O320" s="269">
        <f t="shared" si="224"/>
        <v>86278.562333409951</v>
      </c>
      <c r="P320" s="237">
        <f t="shared" si="224"/>
        <v>628600.95414341544</v>
      </c>
      <c r="Q320" s="270">
        <f t="shared" ref="Q320:Q341" si="225">SUM(M320:P320)</f>
        <v>1954536.8943060664</v>
      </c>
      <c r="R320" s="237">
        <f>'[1]2026'!S320</f>
        <v>214452.56962704504</v>
      </c>
      <c r="S320" s="250">
        <f>P320/3</f>
        <v>209533.65138113848</v>
      </c>
      <c r="T320" s="251">
        <f>Q320+R320-S320</f>
        <v>1959455.8125519732</v>
      </c>
    </row>
    <row r="321" spans="1:20" ht="24" customHeight="1">
      <c r="A321" s="91" t="s">
        <v>118</v>
      </c>
      <c r="B321" s="91" t="s">
        <v>188</v>
      </c>
      <c r="C321" s="24" t="s">
        <v>211</v>
      </c>
      <c r="D321" s="176">
        <v>15423.687572122848</v>
      </c>
      <c r="E321" s="143">
        <v>15423.68757212285</v>
      </c>
      <c r="F321" s="143">
        <v>2942.2399500000001</v>
      </c>
      <c r="G321" s="177">
        <v>3098.1786673500001</v>
      </c>
      <c r="H321" s="156">
        <v>70.42</v>
      </c>
      <c r="I321" s="143">
        <v>28.9</v>
      </c>
      <c r="J321" s="141">
        <v>7</v>
      </c>
      <c r="K321" s="133">
        <v>51</v>
      </c>
      <c r="L321" s="155">
        <f t="shared" ref="L321:L340" si="226">SUM(H321:K321)</f>
        <v>157.32</v>
      </c>
      <c r="M321" s="271">
        <f>(D321-F321)*H321</f>
        <v>878943.54154989088</v>
      </c>
      <c r="N321" s="258">
        <f>(D321-F321)*I321</f>
        <v>360713.83627935027</v>
      </c>
      <c r="O321" s="272">
        <f>(E321-G321)*J321</f>
        <v>86278.562333409951</v>
      </c>
      <c r="P321" s="259">
        <f>(E321-G321)*K321</f>
        <v>628600.95414341544</v>
      </c>
      <c r="Q321" s="257">
        <f t="shared" si="225"/>
        <v>1954536.8943060664</v>
      </c>
      <c r="R321" s="237">
        <f>'[1]2026'!S321</f>
        <v>0</v>
      </c>
      <c r="S321" s="252"/>
      <c r="T321" s="251"/>
    </row>
    <row r="322" spans="1:20" ht="24" customHeight="1">
      <c r="A322" s="49" t="s">
        <v>215</v>
      </c>
      <c r="B322" s="97"/>
      <c r="C322" s="49" t="s">
        <v>236</v>
      </c>
      <c r="D322" s="190"/>
      <c r="E322" s="191"/>
      <c r="F322" s="191"/>
      <c r="G322" s="192"/>
      <c r="H322" s="134">
        <f t="shared" ref="H322:I322" si="227">SUM(H323:H339)</f>
        <v>10275.779</v>
      </c>
      <c r="I322" s="131">
        <f t="shared" si="227"/>
        <v>8121.4180000000006</v>
      </c>
      <c r="J322" s="136">
        <f>SUM(J323:J339)</f>
        <v>5370.3689999999997</v>
      </c>
      <c r="K322" s="131">
        <f>SUM(K323:K339)</f>
        <v>11005.148999999998</v>
      </c>
      <c r="L322" s="155">
        <f t="shared" si="226"/>
        <v>34772.714999999997</v>
      </c>
      <c r="M322" s="236">
        <f t="shared" ref="M322:P322" si="228">SUM(M323:M339)</f>
        <v>69975439.536707148</v>
      </c>
      <c r="N322" s="237">
        <f t="shared" si="228"/>
        <v>60662139.942398965</v>
      </c>
      <c r="O322" s="273">
        <f t="shared" si="228"/>
        <v>50008165.853003435</v>
      </c>
      <c r="P322" s="237">
        <f t="shared" si="228"/>
        <v>78614779.429940701</v>
      </c>
      <c r="Q322" s="257">
        <f t="shared" si="225"/>
        <v>259260524.76205024</v>
      </c>
      <c r="R322" s="237">
        <f>'[1]2026'!S322</f>
        <v>36800565.132234059</v>
      </c>
      <c r="S322" s="238">
        <f>P322/3</f>
        <v>26204926.4766469</v>
      </c>
      <c r="T322" s="251">
        <f t="shared" ref="T322:T340" si="229">Q322+R322-S322</f>
        <v>269856163.41763741</v>
      </c>
    </row>
    <row r="323" spans="1:20" ht="32.25" customHeight="1">
      <c r="A323" s="91" t="s">
        <v>25</v>
      </c>
      <c r="B323" s="91" t="s">
        <v>216</v>
      </c>
      <c r="C323" s="24" t="s">
        <v>211</v>
      </c>
      <c r="D323" s="176">
        <v>7001.9085632022752</v>
      </c>
      <c r="E323" s="143">
        <v>7407.9014017070776</v>
      </c>
      <c r="F323" s="143">
        <v>2459.5873965000001</v>
      </c>
      <c r="G323" s="177">
        <v>2589.9455285145</v>
      </c>
      <c r="H323" s="156">
        <v>239.54399999999998</v>
      </c>
      <c r="I323" s="143">
        <v>158.26600000000002</v>
      </c>
      <c r="J323" s="141">
        <v>78.343000000000004</v>
      </c>
      <c r="K323" s="133">
        <v>239.71600000000001</v>
      </c>
      <c r="L323" s="155">
        <f t="shared" si="226"/>
        <v>715.86900000000003</v>
      </c>
      <c r="M323" s="258">
        <f t="shared" ref="M323:M341" si="230">(D323-F323)*H323</f>
        <v>1088085.7815565297</v>
      </c>
      <c r="N323" s="258">
        <f t="shared" ref="N323:O341" si="231">(D323-F323)*I323</f>
        <v>718895.00176930241</v>
      </c>
      <c r="O323" s="274">
        <f t="shared" si="231"/>
        <v>377453.11697352608</v>
      </c>
      <c r="P323" s="258">
        <f t="shared" ref="P323:P339" si="232">(E323-G323)*K323</f>
        <v>1154941.1100982318</v>
      </c>
      <c r="Q323" s="257">
        <f t="shared" si="225"/>
        <v>3339375.0103975898</v>
      </c>
      <c r="R323" s="237">
        <f>'[1]2026'!S323</f>
        <v>0</v>
      </c>
      <c r="S323" s="253"/>
      <c r="T323" s="251"/>
    </row>
    <row r="324" spans="1:20" ht="32.25" customHeight="1">
      <c r="A324" s="91" t="s">
        <v>24</v>
      </c>
      <c r="B324" s="91" t="s">
        <v>222</v>
      </c>
      <c r="C324" s="24" t="s">
        <v>211</v>
      </c>
      <c r="D324" s="176">
        <v>6098.2462226669422</v>
      </c>
      <c r="E324" s="143">
        <v>6683.50622506933</v>
      </c>
      <c r="F324" s="143">
        <v>2608.3645766099999</v>
      </c>
      <c r="G324" s="177">
        <v>2746.6078991703298</v>
      </c>
      <c r="H324" s="156">
        <v>80.25</v>
      </c>
      <c r="I324" s="143">
        <v>53.5</v>
      </c>
      <c r="J324" s="138">
        <v>11.058</v>
      </c>
      <c r="K324" s="133">
        <v>90.480999999999995</v>
      </c>
      <c r="L324" s="155">
        <f t="shared" si="226"/>
        <v>235.28899999999999</v>
      </c>
      <c r="M324" s="258">
        <f t="shared" si="230"/>
        <v>280063.00209606963</v>
      </c>
      <c r="N324" s="258">
        <f t="shared" si="231"/>
        <v>186708.66806404642</v>
      </c>
      <c r="O324" s="259">
        <f t="shared" si="231"/>
        <v>43534.221687791141</v>
      </c>
      <c r="P324" s="259">
        <f t="shared" si="232"/>
        <v>356214.49742566742</v>
      </c>
      <c r="Q324" s="257">
        <f t="shared" si="225"/>
        <v>866520.38927357458</v>
      </c>
      <c r="R324" s="237">
        <f>'[1]2026'!S324</f>
        <v>0</v>
      </c>
      <c r="S324" s="253"/>
      <c r="T324" s="251"/>
    </row>
    <row r="325" spans="1:20" ht="32.25" customHeight="1">
      <c r="A325" s="91" t="s">
        <v>55</v>
      </c>
      <c r="B325" s="91" t="s">
        <v>221</v>
      </c>
      <c r="C325" s="24" t="s">
        <v>211</v>
      </c>
      <c r="D325" s="176">
        <v>6253.720103273301</v>
      </c>
      <c r="E325" s="143">
        <v>6557.2559691686529</v>
      </c>
      <c r="F325" s="143">
        <v>2400.6173958000004</v>
      </c>
      <c r="G325" s="177">
        <v>2527.8501177774001</v>
      </c>
      <c r="H325" s="156">
        <v>284.08199999999999</v>
      </c>
      <c r="I325" s="143">
        <v>138.38399999999999</v>
      </c>
      <c r="J325" s="138">
        <v>73.631</v>
      </c>
      <c r="K325" s="133">
        <v>219.392</v>
      </c>
      <c r="L325" s="155">
        <f t="shared" si="226"/>
        <v>715.48900000000003</v>
      </c>
      <c r="M325" s="258">
        <f t="shared" si="230"/>
        <v>1094597.1233444302</v>
      </c>
      <c r="N325" s="258">
        <f t="shared" si="231"/>
        <v>533207.76507098519</v>
      </c>
      <c r="O325" s="259">
        <f t="shared" si="231"/>
        <v>296689.18224378931</v>
      </c>
      <c r="P325" s="259">
        <f t="shared" si="232"/>
        <v>884019.40854842972</v>
      </c>
      <c r="Q325" s="257">
        <f t="shared" si="225"/>
        <v>2808513.4792076345</v>
      </c>
      <c r="R325" s="237">
        <f>'[1]2026'!S325</f>
        <v>0</v>
      </c>
      <c r="S325" s="253"/>
      <c r="T325" s="251"/>
    </row>
    <row r="326" spans="1:20" ht="32.25" customHeight="1">
      <c r="A326" s="91" t="s">
        <v>109</v>
      </c>
      <c r="B326" s="91" t="s">
        <v>224</v>
      </c>
      <c r="C326" s="24" t="s">
        <v>211</v>
      </c>
      <c r="D326" s="176">
        <v>21230.705889038454</v>
      </c>
      <c r="E326" s="143">
        <v>22986.564371391563</v>
      </c>
      <c r="F326" s="143">
        <v>2571.8557608900001</v>
      </c>
      <c r="G326" s="177">
        <v>2708.16411621717</v>
      </c>
      <c r="H326" s="156">
        <v>368.94600000000003</v>
      </c>
      <c r="I326" s="143">
        <v>244.40699999999995</v>
      </c>
      <c r="J326" s="138">
        <v>41.521999999999998</v>
      </c>
      <c r="K326" s="133">
        <v>415.22699999999998</v>
      </c>
      <c r="L326" s="155">
        <f t="shared" si="226"/>
        <v>1070.1019999999999</v>
      </c>
      <c r="M326" s="258">
        <f t="shared" si="230"/>
        <v>6884108.1193798594</v>
      </c>
      <c r="N326" s="258">
        <f t="shared" si="231"/>
        <v>4560353.5832703784</v>
      </c>
      <c r="O326" s="259">
        <f t="shared" si="231"/>
        <v>841999.73539535119</v>
      </c>
      <c r="P326" s="259">
        <f t="shared" si="232"/>
        <v>8420139.3027552981</v>
      </c>
      <c r="Q326" s="257">
        <f t="shared" si="225"/>
        <v>20706600.740800887</v>
      </c>
      <c r="R326" s="237">
        <f>'[1]2026'!S326</f>
        <v>0</v>
      </c>
      <c r="S326" s="253"/>
      <c r="T326" s="251"/>
    </row>
    <row r="327" spans="1:20" ht="32.25" customHeight="1">
      <c r="A327" s="91" t="s">
        <v>183</v>
      </c>
      <c r="B327" s="91" t="s">
        <v>217</v>
      </c>
      <c r="C327" s="24" t="s">
        <v>211</v>
      </c>
      <c r="D327" s="176">
        <v>2157.0924583577621</v>
      </c>
      <c r="E327" s="143">
        <v>2358.9406359400482</v>
      </c>
      <c r="F327" s="143">
        <v>2300.5812374999996</v>
      </c>
      <c r="G327" s="177">
        <v>2422.5120430874995</v>
      </c>
      <c r="H327" s="156">
        <v>2598.3500000000004</v>
      </c>
      <c r="I327" s="143">
        <v>1982.741</v>
      </c>
      <c r="J327" s="138">
        <v>46.1</v>
      </c>
      <c r="K327" s="133">
        <v>1912.905</v>
      </c>
      <c r="L327" s="155">
        <f t="shared" si="226"/>
        <v>6540.0960000000005</v>
      </c>
      <c r="M327" s="258">
        <v>0</v>
      </c>
      <c r="N327" s="258">
        <v>0</v>
      </c>
      <c r="O327" s="259">
        <v>0</v>
      </c>
      <c r="P327" s="259">
        <v>0</v>
      </c>
      <c r="Q327" s="257">
        <f t="shared" si="225"/>
        <v>0</v>
      </c>
      <c r="R327" s="237">
        <f>'[1]2026'!S327</f>
        <v>0</v>
      </c>
      <c r="S327" s="253"/>
      <c r="T327" s="251"/>
    </row>
    <row r="328" spans="1:20" ht="32.25" customHeight="1">
      <c r="A328" s="91" t="s">
        <v>218</v>
      </c>
      <c r="B328" s="91" t="s">
        <v>219</v>
      </c>
      <c r="C328" s="24" t="s">
        <v>211</v>
      </c>
      <c r="D328" s="176">
        <v>16798.582035783518</v>
      </c>
      <c r="E328" s="143">
        <v>18372.325876381055</v>
      </c>
      <c r="F328" s="143">
        <v>3234.3730766099998</v>
      </c>
      <c r="G328" s="177">
        <v>3405.7948496703298</v>
      </c>
      <c r="H328" s="156">
        <v>2575.6570000000002</v>
      </c>
      <c r="I328" s="143">
        <v>2557.4580000000001</v>
      </c>
      <c r="J328" s="138">
        <v>2127.9290000000001</v>
      </c>
      <c r="K328" s="133">
        <v>2670.8620000000001</v>
      </c>
      <c r="L328" s="155">
        <f t="shared" si="226"/>
        <v>9931.905999999999</v>
      </c>
      <c r="M328" s="258">
        <f t="shared" si="230"/>
        <v>34936749.755157992</v>
      </c>
      <c r="N328" s="258">
        <f t="shared" si="231"/>
        <v>34689894.716309987</v>
      </c>
      <c r="O328" s="259">
        <f t="shared" si="231"/>
        <v>31847715.401137527</v>
      </c>
      <c r="P328" s="259">
        <f t="shared" si="232"/>
        <v>39973538.991062663</v>
      </c>
      <c r="Q328" s="257">
        <f t="shared" si="225"/>
        <v>141447898.86366817</v>
      </c>
      <c r="R328" s="237">
        <f>'[1]2026'!S328</f>
        <v>0</v>
      </c>
      <c r="S328" s="253"/>
      <c r="T328" s="251"/>
    </row>
    <row r="329" spans="1:20" ht="32.25" customHeight="1">
      <c r="A329" s="91" t="s">
        <v>18</v>
      </c>
      <c r="B329" s="91" t="s">
        <v>220</v>
      </c>
      <c r="C329" s="24" t="s">
        <v>211</v>
      </c>
      <c r="D329" s="176">
        <v>10736.714977373962</v>
      </c>
      <c r="E329" s="143">
        <v>11668.531092750747</v>
      </c>
      <c r="F329" s="143">
        <v>2086.6991733899999</v>
      </c>
      <c r="G329" s="177">
        <v>2197.2942295796697</v>
      </c>
      <c r="H329" s="156">
        <v>1070.67</v>
      </c>
      <c r="I329" s="143">
        <v>712.26400000000001</v>
      </c>
      <c r="J329" s="138">
        <v>318.01400000000001</v>
      </c>
      <c r="K329" s="133">
        <v>977.50699999999995</v>
      </c>
      <c r="L329" s="155">
        <f t="shared" si="226"/>
        <v>3078.4550000000004</v>
      </c>
      <c r="M329" s="258">
        <f t="shared" si="230"/>
        <v>9261312.42085151</v>
      </c>
      <c r="N329" s="258">
        <f t="shared" si="231"/>
        <v>6161094.8566088332</v>
      </c>
      <c r="O329" s="259">
        <f t="shared" si="231"/>
        <v>3011985.9198044874</v>
      </c>
      <c r="P329" s="259">
        <f t="shared" si="232"/>
        <v>9258200.3324077707</v>
      </c>
      <c r="Q329" s="257">
        <f t="shared" si="225"/>
        <v>27692593.5296726</v>
      </c>
      <c r="R329" s="237">
        <f>'[1]2026'!S329</f>
        <v>0</v>
      </c>
      <c r="S329" s="253"/>
      <c r="T329" s="251"/>
    </row>
    <row r="330" spans="1:20" ht="32.25" customHeight="1">
      <c r="A330" s="91" t="s">
        <v>24</v>
      </c>
      <c r="B330" s="91" t="s">
        <v>223</v>
      </c>
      <c r="C330" s="24" t="s">
        <v>211</v>
      </c>
      <c r="D330" s="176">
        <v>11061.021057310469</v>
      </c>
      <c r="E330" s="143">
        <v>11963.437319686675</v>
      </c>
      <c r="F330" s="143">
        <v>2608.3645766099999</v>
      </c>
      <c r="G330" s="177">
        <v>2746.6078991703298</v>
      </c>
      <c r="H330" s="156">
        <v>100.17</v>
      </c>
      <c r="I330" s="143">
        <v>66.78</v>
      </c>
      <c r="J330" s="138">
        <v>14.153</v>
      </c>
      <c r="K330" s="133">
        <v>106.155</v>
      </c>
      <c r="L330" s="155">
        <f t="shared" si="226"/>
        <v>287.25799999999998</v>
      </c>
      <c r="M330" s="258">
        <f t="shared" si="230"/>
        <v>846702.59967176593</v>
      </c>
      <c r="N330" s="258">
        <f t="shared" si="231"/>
        <v>564468.39978117729</v>
      </c>
      <c r="O330" s="259">
        <f t="shared" si="231"/>
        <v>130445.78678856781</v>
      </c>
      <c r="P330" s="259">
        <f t="shared" si="232"/>
        <v>978412.52713491244</v>
      </c>
      <c r="Q330" s="257">
        <f t="shared" si="225"/>
        <v>2520029.3133764234</v>
      </c>
      <c r="R330" s="237">
        <f>'[1]2026'!S330</f>
        <v>0</v>
      </c>
      <c r="S330" s="253"/>
      <c r="T330" s="251"/>
    </row>
    <row r="331" spans="1:20" ht="32.25" customHeight="1">
      <c r="A331" s="91" t="s">
        <v>241</v>
      </c>
      <c r="B331" s="91" t="s">
        <v>307</v>
      </c>
      <c r="C331" s="24" t="s">
        <v>211</v>
      </c>
      <c r="D331" s="176">
        <v>14694.758676729021</v>
      </c>
      <c r="E331" s="143">
        <v>14694.758676729021</v>
      </c>
      <c r="F331" s="143">
        <v>2284.5303795600003</v>
      </c>
      <c r="G331" s="177">
        <v>2405.6104896766801</v>
      </c>
      <c r="H331" s="156">
        <v>19.401</v>
      </c>
      <c r="I331" s="143">
        <v>12.933999999999999</v>
      </c>
      <c r="J331" s="138">
        <v>8.8520000000000003</v>
      </c>
      <c r="K331" s="133">
        <v>26.552</v>
      </c>
      <c r="L331" s="155">
        <f t="shared" si="226"/>
        <v>67.739000000000004</v>
      </c>
      <c r="M331" s="258">
        <f t="shared" si="230"/>
        <v>240770.83919337619</v>
      </c>
      <c r="N331" s="258">
        <f t="shared" si="231"/>
        <v>160513.89279558414</v>
      </c>
      <c r="O331" s="259">
        <f t="shared" si="231"/>
        <v>108783.53975178734</v>
      </c>
      <c r="P331" s="259">
        <f t="shared" si="232"/>
        <v>326301.46266261378</v>
      </c>
      <c r="Q331" s="257">
        <f t="shared" si="225"/>
        <v>836369.73440336133</v>
      </c>
      <c r="R331" s="237">
        <f>'[1]2026'!S331</f>
        <v>0</v>
      </c>
      <c r="S331" s="253"/>
      <c r="T331" s="251"/>
    </row>
    <row r="332" spans="1:20" ht="32.25" customHeight="1">
      <c r="A332" s="91" t="s">
        <v>246</v>
      </c>
      <c r="B332" s="91" t="s">
        <v>308</v>
      </c>
      <c r="C332" s="24" t="s">
        <v>211</v>
      </c>
      <c r="D332" s="176">
        <v>4118.3550657281348</v>
      </c>
      <c r="E332" s="143">
        <v>4329.8897017008567</v>
      </c>
      <c r="F332" s="143">
        <v>2255.80910958</v>
      </c>
      <c r="G332" s="177">
        <v>2375.3669923877401</v>
      </c>
      <c r="H332" s="156">
        <v>943.97699999999998</v>
      </c>
      <c r="I332" s="143">
        <v>215.501</v>
      </c>
      <c r="J332" s="138">
        <v>208.91900000000001</v>
      </c>
      <c r="K332" s="133">
        <v>2178.8389999999999</v>
      </c>
      <c r="L332" s="155">
        <f t="shared" si="226"/>
        <v>3547.2359999999999</v>
      </c>
      <c r="M332" s="258">
        <f t="shared" si="230"/>
        <v>1758200.5440468478</v>
      </c>
      <c r="N332" s="258">
        <f t="shared" si="231"/>
        <v>401380.5160958792</v>
      </c>
      <c r="O332" s="259">
        <f t="shared" si="231"/>
        <v>408336.929906987</v>
      </c>
      <c r="P332" s="259">
        <f t="shared" si="232"/>
        <v>4258590.3054370815</v>
      </c>
      <c r="Q332" s="257">
        <f t="shared" si="225"/>
        <v>6826508.2954867957</v>
      </c>
      <c r="R332" s="237">
        <f>'[1]2026'!S332</f>
        <v>0</v>
      </c>
      <c r="S332" s="253"/>
      <c r="T332" s="251"/>
    </row>
    <row r="333" spans="1:20" ht="32.25" customHeight="1">
      <c r="A333" s="91" t="s">
        <v>25</v>
      </c>
      <c r="B333" s="91" t="s">
        <v>17</v>
      </c>
      <c r="C333" s="24" t="s">
        <v>212</v>
      </c>
      <c r="D333" s="176">
        <v>7001.9085632022752</v>
      </c>
      <c r="E333" s="143">
        <v>7407.9014017070776</v>
      </c>
      <c r="F333" s="143">
        <v>2459.5873965000001</v>
      </c>
      <c r="G333" s="177">
        <v>2589.9455285145</v>
      </c>
      <c r="H333" s="156">
        <v>21.908999999999999</v>
      </c>
      <c r="I333" s="143">
        <v>15.772</v>
      </c>
      <c r="J333" s="138">
        <v>3.4460000000000002</v>
      </c>
      <c r="K333" s="133">
        <v>25.248000000000001</v>
      </c>
      <c r="L333" s="155">
        <f t="shared" si="226"/>
        <v>66.375</v>
      </c>
      <c r="M333" s="258">
        <f t="shared" si="230"/>
        <v>99517.714441280143</v>
      </c>
      <c r="N333" s="258">
        <f t="shared" si="231"/>
        <v>71641.489441228288</v>
      </c>
      <c r="O333" s="259">
        <f t="shared" si="231"/>
        <v>16602.675939021621</v>
      </c>
      <c r="P333" s="259">
        <f t="shared" si="232"/>
        <v>121643.74988636619</v>
      </c>
      <c r="Q333" s="257">
        <f t="shared" si="225"/>
        <v>309405.62970789627</v>
      </c>
      <c r="R333" s="237">
        <f>'[1]2026'!S333</f>
        <v>0</v>
      </c>
      <c r="S333" s="253"/>
      <c r="T333" s="251"/>
    </row>
    <row r="334" spans="1:20" ht="32.25" customHeight="1">
      <c r="A334" s="91" t="s">
        <v>183</v>
      </c>
      <c r="B334" s="91" t="s">
        <v>217</v>
      </c>
      <c r="C334" s="24" t="s">
        <v>212</v>
      </c>
      <c r="D334" s="176">
        <v>2157.0924583577621</v>
      </c>
      <c r="E334" s="143">
        <v>2358.9406359400482</v>
      </c>
      <c r="F334" s="143">
        <v>2300.5812374999996</v>
      </c>
      <c r="G334" s="177">
        <v>2422.5120430874995</v>
      </c>
      <c r="H334" s="156">
        <v>798.07500000000005</v>
      </c>
      <c r="I334" s="143">
        <v>911.66000000000008</v>
      </c>
      <c r="J334" s="138">
        <v>1496.4090000000001</v>
      </c>
      <c r="K334" s="133">
        <v>1144.8009999999999</v>
      </c>
      <c r="L334" s="155">
        <f>SUM(H334:K334)</f>
        <v>4350.9449999999997</v>
      </c>
      <c r="M334" s="258">
        <v>0</v>
      </c>
      <c r="N334" s="258">
        <v>0</v>
      </c>
      <c r="O334" s="259">
        <v>0</v>
      </c>
      <c r="P334" s="259">
        <v>0</v>
      </c>
      <c r="Q334" s="257">
        <f t="shared" si="225"/>
        <v>0</v>
      </c>
      <c r="R334" s="237">
        <f>'[1]2026'!S334</f>
        <v>0</v>
      </c>
      <c r="S334" s="253"/>
      <c r="T334" s="251"/>
    </row>
    <row r="335" spans="1:20" ht="32.25" customHeight="1">
      <c r="A335" s="91" t="s">
        <v>218</v>
      </c>
      <c r="B335" s="91" t="s">
        <v>226</v>
      </c>
      <c r="C335" s="24" t="s">
        <v>212</v>
      </c>
      <c r="D335" s="137">
        <v>16798.582035783518</v>
      </c>
      <c r="E335" s="133">
        <v>18372.325876381055</v>
      </c>
      <c r="F335" s="133">
        <v>3234.3730766099998</v>
      </c>
      <c r="G335" s="174">
        <v>3405.7948496703298</v>
      </c>
      <c r="H335" s="141">
        <v>739.31899999999996</v>
      </c>
      <c r="I335" s="133">
        <v>770.67600000000004</v>
      </c>
      <c r="J335" s="138">
        <v>785.173</v>
      </c>
      <c r="K335" s="133">
        <v>724.56100000000004</v>
      </c>
      <c r="L335" s="155">
        <f t="shared" si="226"/>
        <v>3019.7289999999998</v>
      </c>
      <c r="M335" s="258">
        <f t="shared" si="230"/>
        <v>10028277.403487206</v>
      </c>
      <c r="N335" s="258">
        <f t="shared" si="231"/>
        <v>10453610.30382001</v>
      </c>
      <c r="O335" s="259">
        <f t="shared" si="231"/>
        <v>11751316.065835541</v>
      </c>
      <c r="P335" s="259">
        <f t="shared" si="232"/>
        <v>10844164.687244549</v>
      </c>
      <c r="Q335" s="257">
        <f t="shared" si="225"/>
        <v>43077368.460387304</v>
      </c>
      <c r="R335" s="237">
        <f>'[1]2026'!S335</f>
        <v>0</v>
      </c>
      <c r="S335" s="253"/>
      <c r="T335" s="251"/>
    </row>
    <row r="336" spans="1:20" ht="32.25" customHeight="1">
      <c r="A336" s="91" t="s">
        <v>55</v>
      </c>
      <c r="B336" s="91" t="s">
        <v>54</v>
      </c>
      <c r="C336" s="24" t="s">
        <v>212</v>
      </c>
      <c r="D336" s="137">
        <v>6253.720103273301</v>
      </c>
      <c r="E336" s="133">
        <v>6557.2559691686529</v>
      </c>
      <c r="F336" s="133">
        <v>2400.6173958000004</v>
      </c>
      <c r="G336" s="174">
        <v>2527.8501177774001</v>
      </c>
      <c r="H336" s="141">
        <v>33.012999999999998</v>
      </c>
      <c r="I336" s="133">
        <v>23.768000000000001</v>
      </c>
      <c r="J336" s="138">
        <v>29.420999999999999</v>
      </c>
      <c r="K336" s="133">
        <v>30.606999999999999</v>
      </c>
      <c r="L336" s="155">
        <f t="shared" si="226"/>
        <v>116.809</v>
      </c>
      <c r="M336" s="258">
        <f t="shared" si="230"/>
        <v>127202.47968181607</v>
      </c>
      <c r="N336" s="258">
        <f t="shared" si="231"/>
        <v>91580.545151225408</v>
      </c>
      <c r="O336" s="259">
        <f t="shared" si="231"/>
        <v>118549.14955378204</v>
      </c>
      <c r="P336" s="259">
        <f t="shared" si="232"/>
        <v>123328.02489353207</v>
      </c>
      <c r="Q336" s="257">
        <f t="shared" si="225"/>
        <v>460660.19928035559</v>
      </c>
      <c r="R336" s="237">
        <f>'[1]2026'!S336</f>
        <v>0</v>
      </c>
      <c r="S336" s="253"/>
      <c r="T336" s="251"/>
    </row>
    <row r="337" spans="1:21" ht="32.25" customHeight="1">
      <c r="A337" s="91" t="s">
        <v>246</v>
      </c>
      <c r="B337" s="91" t="s">
        <v>308</v>
      </c>
      <c r="C337" s="24" t="s">
        <v>212</v>
      </c>
      <c r="D337" s="137">
        <v>4118.3550657281348</v>
      </c>
      <c r="E337" s="133">
        <v>4329.8897017008567</v>
      </c>
      <c r="F337" s="133">
        <v>2255.80910958</v>
      </c>
      <c r="G337" s="174">
        <v>2375.3669923877401</v>
      </c>
      <c r="H337" s="141">
        <v>140.05199999999999</v>
      </c>
      <c r="I337" s="133">
        <v>90.938999999999993</v>
      </c>
      <c r="J337" s="138">
        <v>66.341999999999999</v>
      </c>
      <c r="K337" s="133">
        <v>104.63800000000001</v>
      </c>
      <c r="L337" s="155">
        <f t="shared" si="226"/>
        <v>401.971</v>
      </c>
      <c r="M337" s="258">
        <f t="shared" si="230"/>
        <v>260853.28625045856</v>
      </c>
      <c r="N337" s="258">
        <f t="shared" si="231"/>
        <v>169378.06670615522</v>
      </c>
      <c r="O337" s="259">
        <f t="shared" si="231"/>
        <v>129666.94558125078</v>
      </c>
      <c r="P337" s="259">
        <f t="shared" si="232"/>
        <v>204517.3472571059</v>
      </c>
      <c r="Q337" s="257">
        <f t="shared" si="225"/>
        <v>764415.64579497045</v>
      </c>
      <c r="R337" s="237">
        <f>'[1]2026'!S337</f>
        <v>0</v>
      </c>
      <c r="S337" s="253"/>
      <c r="T337" s="251"/>
    </row>
    <row r="338" spans="1:21" ht="32.25" customHeight="1">
      <c r="A338" s="91" t="s">
        <v>109</v>
      </c>
      <c r="B338" s="91" t="s">
        <v>17</v>
      </c>
      <c r="C338" s="24" t="s">
        <v>212</v>
      </c>
      <c r="D338" s="137">
        <v>21230.705889038454</v>
      </c>
      <c r="E338" s="133">
        <v>22986.564371391563</v>
      </c>
      <c r="F338" s="133">
        <v>2571.8557608900001</v>
      </c>
      <c r="G338" s="174">
        <v>2708.16411621717</v>
      </c>
      <c r="H338" s="141">
        <v>79.884</v>
      </c>
      <c r="I338" s="133">
        <v>45.991999999999997</v>
      </c>
      <c r="J338" s="138">
        <v>32.090000000000003</v>
      </c>
      <c r="K338" s="133">
        <v>37.658000000000001</v>
      </c>
      <c r="L338" s="155">
        <f t="shared" si="226"/>
        <v>195.62400000000002</v>
      </c>
      <c r="M338" s="258">
        <f t="shared" si="230"/>
        <v>1490543.583637011</v>
      </c>
      <c r="N338" s="258">
        <f t="shared" si="231"/>
        <v>858157.83509380359</v>
      </c>
      <c r="O338" s="259">
        <f t="shared" si="231"/>
        <v>650733.86418854643</v>
      </c>
      <c r="P338" s="259">
        <f t="shared" si="232"/>
        <v>763643.99680935731</v>
      </c>
      <c r="Q338" s="257">
        <f t="shared" si="225"/>
        <v>3763079.2797287181</v>
      </c>
      <c r="R338" s="237">
        <f>'[1]2026'!S338</f>
        <v>0</v>
      </c>
      <c r="S338" s="253"/>
      <c r="T338" s="251"/>
    </row>
    <row r="339" spans="1:21" ht="32.25" customHeight="1">
      <c r="A339" s="103" t="s">
        <v>18</v>
      </c>
      <c r="B339" s="103" t="s">
        <v>225</v>
      </c>
      <c r="C339" s="24" t="s">
        <v>212</v>
      </c>
      <c r="D339" s="176">
        <v>10736.714977373962</v>
      </c>
      <c r="E339" s="143">
        <v>11668.531092750747</v>
      </c>
      <c r="F339" s="143">
        <v>2086.6991733899999</v>
      </c>
      <c r="G339" s="177">
        <v>2197.2942295796697</v>
      </c>
      <c r="H339" s="156">
        <v>182.48000000000002</v>
      </c>
      <c r="I339" s="143">
        <v>120.376</v>
      </c>
      <c r="J339" s="138">
        <v>28.966999999999999</v>
      </c>
      <c r="K339" s="133">
        <v>100</v>
      </c>
      <c r="L339" s="155">
        <f t="shared" si="226"/>
        <v>431.82299999999998</v>
      </c>
      <c r="M339" s="271">
        <f t="shared" si="230"/>
        <v>1578454.8839109936</v>
      </c>
      <c r="N339" s="258">
        <f t="shared" si="231"/>
        <v>1041254.3024203735</v>
      </c>
      <c r="O339" s="275">
        <f t="shared" si="231"/>
        <v>274353.31821547658</v>
      </c>
      <c r="P339" s="259">
        <f t="shared" si="232"/>
        <v>947123.68631710776</v>
      </c>
      <c r="Q339" s="257">
        <f t="shared" si="225"/>
        <v>3841186.1908639511</v>
      </c>
      <c r="R339" s="237">
        <f>'[1]2026'!S339</f>
        <v>0</v>
      </c>
      <c r="S339" s="254"/>
      <c r="T339" s="251"/>
    </row>
    <row r="340" spans="1:21" ht="24" customHeight="1">
      <c r="A340" s="49" t="s">
        <v>234</v>
      </c>
      <c r="B340" s="97"/>
      <c r="C340" s="49" t="s">
        <v>236</v>
      </c>
      <c r="D340" s="193"/>
      <c r="E340" s="194"/>
      <c r="F340" s="194"/>
      <c r="G340" s="195"/>
      <c r="H340" s="134">
        <f t="shared" ref="H340:J340" si="233">SUM(H341)</f>
        <v>0</v>
      </c>
      <c r="I340" s="131">
        <f t="shared" si="233"/>
        <v>29.393999999999998</v>
      </c>
      <c r="J340" s="139">
        <f t="shared" si="233"/>
        <v>5.8789999999999996</v>
      </c>
      <c r="K340" s="136">
        <f>SUM(K341)</f>
        <v>17.637</v>
      </c>
      <c r="L340" s="155">
        <f t="shared" si="226"/>
        <v>52.91</v>
      </c>
      <c r="M340" s="236">
        <f t="shared" ref="M340:P340" si="234">SUM(M341)</f>
        <v>0</v>
      </c>
      <c r="N340" s="237">
        <f t="shared" si="234"/>
        <v>50215.341990833171</v>
      </c>
      <c r="O340" s="237">
        <f t="shared" si="234"/>
        <v>10545.736934873947</v>
      </c>
      <c r="P340" s="273">
        <f t="shared" si="234"/>
        <v>31637.210804621842</v>
      </c>
      <c r="Q340" s="257">
        <f t="shared" si="225"/>
        <v>92398.28973032895</v>
      </c>
      <c r="R340" s="237">
        <f>'[1]2026'!S340</f>
        <v>10043.410068861273</v>
      </c>
      <c r="S340" s="238">
        <f>P340/3</f>
        <v>10545.736934873947</v>
      </c>
      <c r="T340" s="251">
        <f t="shared" si="229"/>
        <v>91895.962864316272</v>
      </c>
    </row>
    <row r="341" spans="1:21" ht="24" customHeight="1">
      <c r="A341" s="103" t="s">
        <v>21</v>
      </c>
      <c r="B341" s="103" t="s">
        <v>235</v>
      </c>
      <c r="C341" s="57" t="s">
        <v>211</v>
      </c>
      <c r="D341" s="176">
        <v>4459.861153406132</v>
      </c>
      <c r="E341" s="143">
        <v>4691.1353309141068</v>
      </c>
      <c r="F341" s="143">
        <v>2751.5076802199997</v>
      </c>
      <c r="G341" s="177">
        <v>2897.3375872716597</v>
      </c>
      <c r="H341" s="156">
        <v>0</v>
      </c>
      <c r="I341" s="157">
        <v>29.393999999999998</v>
      </c>
      <c r="J341" s="158">
        <v>5.8789999999999996</v>
      </c>
      <c r="K341" s="159">
        <v>17.637</v>
      </c>
      <c r="L341" s="160">
        <f>SUM(H341:K341)</f>
        <v>52.91</v>
      </c>
      <c r="M341" s="259">
        <f t="shared" si="230"/>
        <v>0</v>
      </c>
      <c r="N341" s="259">
        <f t="shared" si="231"/>
        <v>50215.341990833171</v>
      </c>
      <c r="O341" s="259">
        <f>(E341-G341)*J341</f>
        <v>10545.736934873947</v>
      </c>
      <c r="P341" s="259">
        <f>(E341-G341)*K341</f>
        <v>31637.210804621842</v>
      </c>
      <c r="Q341" s="260">
        <f t="shared" si="225"/>
        <v>92398.28973032895</v>
      </c>
      <c r="R341" s="237">
        <f>'[1]2026'!S341</f>
        <v>0</v>
      </c>
      <c r="S341" s="255"/>
      <c r="T341" s="251"/>
    </row>
    <row r="342" spans="1:21" s="11" customFormat="1" ht="30.75" customHeight="1">
      <c r="A342" s="288" t="s">
        <v>317</v>
      </c>
      <c r="B342" s="289"/>
      <c r="C342" s="290"/>
      <c r="D342" s="225" t="s">
        <v>16</v>
      </c>
      <c r="E342" s="226" t="s">
        <v>16</v>
      </c>
      <c r="F342" s="226" t="s">
        <v>16</v>
      </c>
      <c r="G342" s="227" t="s">
        <v>16</v>
      </c>
      <c r="H342" s="161">
        <f>H320+H322+H340</f>
        <v>10346.199000000001</v>
      </c>
      <c r="I342" s="161">
        <f t="shared" ref="I342:L342" si="235">I320+I322+I340</f>
        <v>8179.7120000000004</v>
      </c>
      <c r="J342" s="161">
        <f t="shared" si="235"/>
        <v>5383.2479999999996</v>
      </c>
      <c r="K342" s="161">
        <f t="shared" si="235"/>
        <v>11073.785999999998</v>
      </c>
      <c r="L342" s="161">
        <f t="shared" si="235"/>
        <v>34982.945</v>
      </c>
      <c r="M342" s="256">
        <f>M320+M322+M340</f>
        <v>70854383.078257039</v>
      </c>
      <c r="N342" s="256">
        <f t="shared" ref="N342:T342" si="236">N320+N322+N340</f>
        <v>61073069.120669149</v>
      </c>
      <c r="O342" s="256">
        <f t="shared" si="236"/>
        <v>50104990.152271718</v>
      </c>
      <c r="P342" s="256">
        <f t="shared" si="236"/>
        <v>79275017.594888747</v>
      </c>
      <c r="Q342" s="256">
        <f t="shared" si="236"/>
        <v>261307459.94608665</v>
      </c>
      <c r="R342" s="256">
        <f t="shared" si="236"/>
        <v>37025061.111929968</v>
      </c>
      <c r="S342" s="256">
        <f t="shared" si="236"/>
        <v>26425005.864962913</v>
      </c>
      <c r="T342" s="256">
        <f t="shared" si="236"/>
        <v>271907515.19305372</v>
      </c>
    </row>
    <row r="343" spans="1:21" s="2" customFormat="1" ht="30.75" customHeight="1">
      <c r="A343" s="296" t="s">
        <v>316</v>
      </c>
      <c r="B343" s="297"/>
      <c r="C343" s="298"/>
      <c r="D343" s="171"/>
      <c r="E343" s="172"/>
      <c r="F343" s="172"/>
      <c r="G343" s="173"/>
      <c r="H343" s="134"/>
      <c r="I343" s="131"/>
      <c r="J343" s="139"/>
      <c r="K343" s="131"/>
      <c r="L343" s="132"/>
      <c r="M343" s="236">
        <f>M342+M319</f>
        <v>2690731863.9931064</v>
      </c>
      <c r="N343" s="237">
        <f>N342+N319</f>
        <v>1475167041.9840131</v>
      </c>
      <c r="O343" s="237">
        <f>O342+O319</f>
        <v>575883368.74940026</v>
      </c>
      <c r="P343" s="237">
        <f>P342+P319</f>
        <v>2379419951.7440138</v>
      </c>
      <c r="Q343" s="276">
        <f t="shared" ref="Q343:Q345" si="237">SUM(M343:P343)</f>
        <v>7121202226.4705334</v>
      </c>
      <c r="R343" s="235">
        <f>R342+R319</f>
        <v>787359738.34486568</v>
      </c>
      <c r="S343" s="235">
        <f>S342+S319</f>
        <v>793139983.91467166</v>
      </c>
      <c r="T343" s="238">
        <f>Q343+R343-S343</f>
        <v>7115421980.9007273</v>
      </c>
      <c r="U343" s="9"/>
    </row>
    <row r="344" spans="1:21" s="11" customFormat="1" ht="30.75" customHeight="1">
      <c r="A344" s="114"/>
      <c r="B344" s="115"/>
      <c r="C344" s="70" t="s">
        <v>236</v>
      </c>
      <c r="D344" s="181" t="s">
        <v>16</v>
      </c>
      <c r="E344" s="182" t="s">
        <v>16</v>
      </c>
      <c r="F344" s="182" t="s">
        <v>16</v>
      </c>
      <c r="G344" s="183" t="s">
        <v>16</v>
      </c>
      <c r="H344" s="163">
        <f>H342+H317</f>
        <v>1946353.1060000001</v>
      </c>
      <c r="I344" s="164">
        <f>I342+I317</f>
        <v>1101954.7</v>
      </c>
      <c r="J344" s="149">
        <f>J342+J317</f>
        <v>420471.37800000014</v>
      </c>
      <c r="K344" s="164">
        <f>K342+K317</f>
        <v>1545046.9169999997</v>
      </c>
      <c r="L344" s="165">
        <f>L342+L317</f>
        <v>5013826.1009999979</v>
      </c>
      <c r="M344" s="277">
        <f>M317+M342</f>
        <v>2687123888.6656632</v>
      </c>
      <c r="N344" s="278">
        <f>N317+N342</f>
        <v>1471825970.0801702</v>
      </c>
      <c r="O344" s="278">
        <f>O317+O342</f>
        <v>573328603.51521063</v>
      </c>
      <c r="P344" s="278">
        <f>P317+P342</f>
        <v>2375502595.0966315</v>
      </c>
      <c r="Q344" s="265">
        <f t="shared" si="237"/>
        <v>7107781057.3576756</v>
      </c>
      <c r="R344" s="118"/>
      <c r="S344" s="118"/>
      <c r="T344" s="119"/>
    </row>
    <row r="345" spans="1:21" s="12" customFormat="1" ht="28.5" customHeight="1">
      <c r="A345" s="120"/>
      <c r="B345" s="121"/>
      <c r="C345" s="122" t="s">
        <v>13</v>
      </c>
      <c r="D345" s="228" t="s">
        <v>16</v>
      </c>
      <c r="E345" s="229" t="s">
        <v>16</v>
      </c>
      <c r="F345" s="229" t="s">
        <v>16</v>
      </c>
      <c r="G345" s="230" t="s">
        <v>16</v>
      </c>
      <c r="H345" s="166">
        <f t="shared" ref="H345:I345" si="238">H318</f>
        <v>491251.11899999995</v>
      </c>
      <c r="I345" s="167">
        <f t="shared" si="238"/>
        <v>482736.35700000002</v>
      </c>
      <c r="J345" s="168">
        <f>J318</f>
        <v>247627.83200000002</v>
      </c>
      <c r="K345" s="167">
        <f>K318</f>
        <v>352553.93299999996</v>
      </c>
      <c r="L345" s="152">
        <f>SUM(H345:K345)</f>
        <v>1574169.2409999999</v>
      </c>
      <c r="M345" s="279">
        <f>M318</f>
        <v>3607975.327443019</v>
      </c>
      <c r="N345" s="280">
        <f t="shared" ref="N345:O345" si="239">N318</f>
        <v>3341071.9038429852</v>
      </c>
      <c r="O345" s="280">
        <f t="shared" si="239"/>
        <v>2554765.2341895821</v>
      </c>
      <c r="P345" s="280">
        <f>P318</f>
        <v>3917356.6473824866</v>
      </c>
      <c r="Q345" s="281">
        <f t="shared" si="237"/>
        <v>13421169.112858072</v>
      </c>
      <c r="R345" s="129"/>
      <c r="S345" s="129"/>
      <c r="T345" s="130"/>
    </row>
    <row r="347" spans="1:21" hidden="1"/>
    <row r="348" spans="1:21" hidden="1"/>
    <row r="349" spans="1:21" hidden="1"/>
    <row r="350" spans="1:21" hidden="1"/>
    <row r="351" spans="1:21" hidden="1"/>
    <row r="352" spans="1:21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</sheetData>
  <autoFilter ref="A5:V346"/>
  <mergeCells count="15">
    <mergeCell ref="A342:C342"/>
    <mergeCell ref="A343:C343"/>
    <mergeCell ref="T3:T4"/>
    <mergeCell ref="A317:B319"/>
    <mergeCell ref="A1:T1"/>
    <mergeCell ref="A3:A4"/>
    <mergeCell ref="B3:B4"/>
    <mergeCell ref="C3:C4"/>
    <mergeCell ref="D3:E3"/>
    <mergeCell ref="F3:G3"/>
    <mergeCell ref="H3:L3"/>
    <mergeCell ref="M3:Q3"/>
    <mergeCell ref="R3:R4"/>
    <mergeCell ref="S3:S4"/>
    <mergeCell ref="F2:G2"/>
  </mergeCells>
  <printOptions horizontalCentered="1"/>
  <pageMargins left="0.23622047244094491" right="0.15748031496062992" top="0.6692913385826772" bottom="0.74803149606299213" header="0.31496062992125984" footer="0.31496062992125984"/>
  <pageSetup paperSize="9" scale="45" fitToHeight="0" orientation="landscape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2025</vt:lpstr>
      <vt:lpstr>2026</vt:lpstr>
      <vt:lpstr>2027</vt:lpstr>
      <vt:lpstr>'2025'!_Hlk133921489</vt:lpstr>
      <vt:lpstr>'2025'!Заголовки_для_печати</vt:lpstr>
      <vt:lpstr>'2026'!Заголовки_для_печати</vt:lpstr>
      <vt:lpstr>'2027'!Заголовки_для_печати</vt:lpstr>
      <vt:lpstr>'2025'!Область_печати</vt:lpstr>
      <vt:lpstr>'2026'!Область_печати</vt:lpstr>
      <vt:lpstr>'2027'!Область_печати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2024-10-28T06:30:24Z</cp:lastPrinted>
  <dcterms:created xsi:type="dcterms:W3CDTF">2014-12-30T11:05:19Z</dcterms:created>
  <dcterms:modified xsi:type="dcterms:W3CDTF">2024-10-28T06:31:08Z</dcterms:modified>
</cp:coreProperties>
</file>