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-120" yWindow="-120" windowWidth="29040" windowHeight="15840"/>
  </bookViews>
  <sheets>
    <sheet name="2025" sheetId="1" r:id="rId1"/>
    <sheet name="2026" sheetId="2" r:id="rId2"/>
    <sheet name="2027" sheetId="3" r:id="rId3"/>
  </sheets>
  <definedNames>
    <definedName name="_xlnm._FilterDatabase" localSheetId="0" hidden="1">'2025'!$A$8:$X$159</definedName>
    <definedName name="_xlnm._FilterDatabase" localSheetId="1" hidden="1">'2026'!$A$6:$Z$157</definedName>
    <definedName name="_xlnm._FilterDatabase" localSheetId="2" hidden="1">'2027'!$A$6:$Y$157</definedName>
    <definedName name="_xlnm.Print_Titles" localSheetId="0">'2025'!$5:$7</definedName>
    <definedName name="_xlnm.Print_Titles" localSheetId="1">'2026'!$3:$5</definedName>
    <definedName name="_xlnm.Print_Titles" localSheetId="2">'2027'!$3:$5</definedName>
    <definedName name="_xlnm.Print_Area" localSheetId="0">'2025'!$A$1:$V$160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/>
  <c r="O10"/>
  <c r="H156"/>
  <c r="H10"/>
  <c r="Q10" s="1"/>
  <c r="H142"/>
  <c r="R10" l="1"/>
  <c r="H158"/>
  <c r="H157"/>
  <c r="H152"/>
  <c r="H150"/>
  <c r="H148"/>
  <c r="H147"/>
  <c r="H145"/>
  <c r="H140"/>
  <c r="H138"/>
  <c r="H137"/>
  <c r="H136"/>
  <c r="H134"/>
  <c r="H133"/>
  <c r="H132"/>
  <c r="H130"/>
  <c r="H128"/>
  <c r="H127"/>
  <c r="H126"/>
  <c r="H125"/>
  <c r="H124"/>
  <c r="H123"/>
  <c r="H122"/>
  <c r="H121"/>
  <c r="H120"/>
  <c r="H118"/>
  <c r="H116"/>
  <c r="H115"/>
  <c r="H114"/>
  <c r="H113"/>
  <c r="H112"/>
  <c r="H111"/>
  <c r="H110"/>
  <c r="H109"/>
  <c r="H108"/>
  <c r="H106"/>
  <c r="H105"/>
  <c r="H103"/>
  <c r="H101"/>
  <c r="H100"/>
  <c r="H98"/>
  <c r="H97"/>
  <c r="H95"/>
  <c r="H94"/>
  <c r="H93"/>
  <c r="H91"/>
  <c r="H90"/>
  <c r="H88"/>
  <c r="H86"/>
  <c r="H84"/>
  <c r="H82"/>
  <c r="H81"/>
  <c r="H80"/>
  <c r="H79"/>
  <c r="H78"/>
  <c r="H77"/>
  <c r="H75"/>
  <c r="H74"/>
  <c r="H73"/>
  <c r="H72"/>
  <c r="H71"/>
  <c r="H69"/>
  <c r="H67"/>
  <c r="H65"/>
  <c r="H64"/>
  <c r="H62"/>
  <c r="H60"/>
  <c r="H59"/>
  <c r="H57"/>
  <c r="H56"/>
  <c r="H55"/>
  <c r="H53"/>
  <c r="H51"/>
  <c r="H50"/>
  <c r="H49"/>
  <c r="H47"/>
  <c r="H46"/>
  <c r="H44"/>
  <c r="H43"/>
  <c r="H39"/>
  <c r="H38"/>
  <c r="H37"/>
  <c r="H35"/>
  <c r="H34"/>
  <c r="H33"/>
  <c r="H32"/>
  <c r="H31"/>
  <c r="H30"/>
  <c r="H28"/>
  <c r="H26"/>
  <c r="H24"/>
  <c r="H22"/>
  <c r="H20"/>
  <c r="H18"/>
  <c r="H17"/>
  <c r="H15"/>
  <c r="H14"/>
  <c r="H12"/>
  <c r="J144" i="3" l="1"/>
  <c r="K144"/>
  <c r="L144"/>
  <c r="I144"/>
  <c r="J149"/>
  <c r="K149"/>
  <c r="L149"/>
  <c r="I149"/>
  <c r="J147"/>
  <c r="K147"/>
  <c r="L147"/>
  <c r="I147"/>
  <c r="M145"/>
  <c r="M146"/>
  <c r="M140"/>
  <c r="M141"/>
  <c r="J139"/>
  <c r="K139"/>
  <c r="L139"/>
  <c r="I139"/>
  <c r="J137"/>
  <c r="K137"/>
  <c r="L137"/>
  <c r="J133"/>
  <c r="K133"/>
  <c r="L133"/>
  <c r="J129"/>
  <c r="K129"/>
  <c r="L129"/>
  <c r="J127"/>
  <c r="K127"/>
  <c r="L127"/>
  <c r="I127"/>
  <c r="J117"/>
  <c r="K117"/>
  <c r="L117"/>
  <c r="I117"/>
  <c r="M119"/>
  <c r="M120"/>
  <c r="M121"/>
  <c r="M122"/>
  <c r="M123"/>
  <c r="M124"/>
  <c r="M125"/>
  <c r="M126"/>
  <c r="J115"/>
  <c r="K115"/>
  <c r="L115"/>
  <c r="J102"/>
  <c r="K102"/>
  <c r="L102"/>
  <c r="I102"/>
  <c r="M107"/>
  <c r="M108"/>
  <c r="M109"/>
  <c r="J38"/>
  <c r="K38"/>
  <c r="L38"/>
  <c r="I38"/>
  <c r="M39"/>
  <c r="M38" s="1"/>
  <c r="M31"/>
  <c r="M32"/>
  <c r="M33"/>
  <c r="J27"/>
  <c r="K27"/>
  <c r="L27"/>
  <c r="I27"/>
  <c r="J25"/>
  <c r="K25"/>
  <c r="L25"/>
  <c r="J23"/>
  <c r="K23"/>
  <c r="L23"/>
  <c r="J21"/>
  <c r="K21"/>
  <c r="L21"/>
  <c r="J19"/>
  <c r="K19"/>
  <c r="L19"/>
  <c r="J17"/>
  <c r="K17"/>
  <c r="L17"/>
  <c r="J14"/>
  <c r="K14"/>
  <c r="L14"/>
  <c r="M12"/>
  <c r="J11"/>
  <c r="K11"/>
  <c r="L11"/>
  <c r="I11"/>
  <c r="J9"/>
  <c r="K9"/>
  <c r="L9"/>
  <c r="J7"/>
  <c r="K7"/>
  <c r="L7"/>
  <c r="I7"/>
  <c r="M128" i="1"/>
  <c r="M144" i="3" l="1"/>
  <c r="M139"/>
  <c r="J149" i="2" l="1"/>
  <c r="K149"/>
  <c r="L149"/>
  <c r="I149"/>
  <c r="I147"/>
  <c r="M145"/>
  <c r="M146"/>
  <c r="J144"/>
  <c r="K144"/>
  <c r="L144"/>
  <c r="I144"/>
  <c r="J142"/>
  <c r="K142"/>
  <c r="L142"/>
  <c r="I142"/>
  <c r="M140"/>
  <c r="M141"/>
  <c r="J139"/>
  <c r="K139"/>
  <c r="L139"/>
  <c r="I139"/>
  <c r="J133"/>
  <c r="K133"/>
  <c r="L133"/>
  <c r="J129"/>
  <c r="K129"/>
  <c r="L129"/>
  <c r="J127"/>
  <c r="K127"/>
  <c r="L127"/>
  <c r="J117"/>
  <c r="K117"/>
  <c r="L117"/>
  <c r="I117"/>
  <c r="M126"/>
  <c r="M107"/>
  <c r="M108"/>
  <c r="M109"/>
  <c r="J102"/>
  <c r="K102"/>
  <c r="L102"/>
  <c r="I102"/>
  <c r="J100"/>
  <c r="K100"/>
  <c r="L100"/>
  <c r="I100"/>
  <c r="J97"/>
  <c r="K97"/>
  <c r="L97"/>
  <c r="I97"/>
  <c r="J94"/>
  <c r="K94"/>
  <c r="L94"/>
  <c r="I94"/>
  <c r="J90"/>
  <c r="K90"/>
  <c r="L90"/>
  <c r="I90"/>
  <c r="J87"/>
  <c r="K87"/>
  <c r="L87"/>
  <c r="J85"/>
  <c r="K85"/>
  <c r="L85"/>
  <c r="J83"/>
  <c r="K83"/>
  <c r="L83"/>
  <c r="I83"/>
  <c r="J81"/>
  <c r="K81"/>
  <c r="L81"/>
  <c r="I81"/>
  <c r="J74"/>
  <c r="K74"/>
  <c r="L74"/>
  <c r="I74"/>
  <c r="J68"/>
  <c r="K68"/>
  <c r="L68"/>
  <c r="I68"/>
  <c r="J66"/>
  <c r="K66"/>
  <c r="L66"/>
  <c r="I66"/>
  <c r="J64"/>
  <c r="K64"/>
  <c r="L64"/>
  <c r="I64"/>
  <c r="J61"/>
  <c r="K61"/>
  <c r="L61"/>
  <c r="I61"/>
  <c r="J59"/>
  <c r="K59"/>
  <c r="L59"/>
  <c r="I59"/>
  <c r="J56"/>
  <c r="K56"/>
  <c r="L56"/>
  <c r="I56"/>
  <c r="J52"/>
  <c r="K52"/>
  <c r="L52"/>
  <c r="I52"/>
  <c r="J50"/>
  <c r="K50"/>
  <c r="L50"/>
  <c r="I50"/>
  <c r="J46"/>
  <c r="K46"/>
  <c r="L46"/>
  <c r="I46"/>
  <c r="J43"/>
  <c r="K43"/>
  <c r="L43"/>
  <c r="I43"/>
  <c r="J40"/>
  <c r="K40"/>
  <c r="L40"/>
  <c r="I40"/>
  <c r="J38"/>
  <c r="K38"/>
  <c r="L38"/>
  <c r="I38"/>
  <c r="M39"/>
  <c r="M38" s="1"/>
  <c r="J27"/>
  <c r="K27"/>
  <c r="L27"/>
  <c r="J25"/>
  <c r="K25"/>
  <c r="L25"/>
  <c r="J23"/>
  <c r="K23"/>
  <c r="L23"/>
  <c r="J21"/>
  <c r="K21"/>
  <c r="L21"/>
  <c r="J19"/>
  <c r="K19"/>
  <c r="L19"/>
  <c r="J14"/>
  <c r="K14"/>
  <c r="L14"/>
  <c r="J11"/>
  <c r="K11"/>
  <c r="L11"/>
  <c r="I11"/>
  <c r="J9"/>
  <c r="K9"/>
  <c r="L9"/>
  <c r="I9"/>
  <c r="J7"/>
  <c r="K7"/>
  <c r="L7"/>
  <c r="I7"/>
  <c r="M139" l="1"/>
  <c r="M144"/>
  <c r="K151" i="1"/>
  <c r="L151"/>
  <c r="M151"/>
  <c r="K149"/>
  <c r="L149"/>
  <c r="M149"/>
  <c r="K146"/>
  <c r="L146"/>
  <c r="M146"/>
  <c r="K144"/>
  <c r="L144"/>
  <c r="M144"/>
  <c r="K141"/>
  <c r="L141"/>
  <c r="M141"/>
  <c r="K139"/>
  <c r="L139"/>
  <c r="M139"/>
  <c r="K135"/>
  <c r="L135"/>
  <c r="M135"/>
  <c r="K131"/>
  <c r="L131"/>
  <c r="M131"/>
  <c r="K129"/>
  <c r="L129"/>
  <c r="M129"/>
  <c r="K119"/>
  <c r="L119"/>
  <c r="M119"/>
  <c r="K117"/>
  <c r="L117"/>
  <c r="M117"/>
  <c r="K104"/>
  <c r="L104"/>
  <c r="M104"/>
  <c r="K102"/>
  <c r="L102"/>
  <c r="M102"/>
  <c r="K99"/>
  <c r="L99"/>
  <c r="M99"/>
  <c r="K96"/>
  <c r="L96"/>
  <c r="M96"/>
  <c r="K92"/>
  <c r="L92"/>
  <c r="M92"/>
  <c r="K89"/>
  <c r="L89"/>
  <c r="M89"/>
  <c r="K87"/>
  <c r="L87"/>
  <c r="M87"/>
  <c r="K85"/>
  <c r="L85"/>
  <c r="M85"/>
  <c r="K83"/>
  <c r="L83"/>
  <c r="M83"/>
  <c r="K76"/>
  <c r="L76"/>
  <c r="M76"/>
  <c r="K70"/>
  <c r="L70"/>
  <c r="M70"/>
  <c r="K68"/>
  <c r="L68"/>
  <c r="M68"/>
  <c r="K66"/>
  <c r="L66"/>
  <c r="M66"/>
  <c r="K63"/>
  <c r="L63"/>
  <c r="M63"/>
  <c r="K61"/>
  <c r="L61"/>
  <c r="M61"/>
  <c r="K58"/>
  <c r="L58"/>
  <c r="M58"/>
  <c r="K54"/>
  <c r="L54"/>
  <c r="M54"/>
  <c r="K52"/>
  <c r="L52"/>
  <c r="M52"/>
  <c r="K48"/>
  <c r="L48"/>
  <c r="M48"/>
  <c r="K45"/>
  <c r="L45"/>
  <c r="M45"/>
  <c r="K42"/>
  <c r="L42"/>
  <c r="M42"/>
  <c r="K40"/>
  <c r="L40"/>
  <c r="M40"/>
  <c r="K36"/>
  <c r="L36"/>
  <c r="M36"/>
  <c r="K29"/>
  <c r="L29"/>
  <c r="M29"/>
  <c r="K27"/>
  <c r="L27"/>
  <c r="M27"/>
  <c r="K25"/>
  <c r="L25"/>
  <c r="M25"/>
  <c r="K23"/>
  <c r="L23"/>
  <c r="M23"/>
  <c r="K21"/>
  <c r="L21"/>
  <c r="M21"/>
  <c r="K19"/>
  <c r="L19"/>
  <c r="M19"/>
  <c r="K16"/>
  <c r="L16"/>
  <c r="M16"/>
  <c r="K13"/>
  <c r="L13"/>
  <c r="M13"/>
  <c r="K11"/>
  <c r="L11"/>
  <c r="M11"/>
  <c r="K9"/>
  <c r="L9"/>
  <c r="M9"/>
  <c r="R107" l="1"/>
  <c r="Q107"/>
  <c r="P158"/>
  <c r="P157"/>
  <c r="P156"/>
  <c r="P152"/>
  <c r="P151" s="1"/>
  <c r="P150"/>
  <c r="P149" s="1"/>
  <c r="P148"/>
  <c r="P147"/>
  <c r="P145"/>
  <c r="P144" s="1"/>
  <c r="P142"/>
  <c r="P138"/>
  <c r="P137"/>
  <c r="P136"/>
  <c r="P134"/>
  <c r="P133"/>
  <c r="P132"/>
  <c r="P130"/>
  <c r="P129" s="1"/>
  <c r="P118"/>
  <c r="P117" s="1"/>
  <c r="P116"/>
  <c r="P115"/>
  <c r="P114"/>
  <c r="P113"/>
  <c r="P112"/>
  <c r="P111"/>
  <c r="P110"/>
  <c r="P109"/>
  <c r="P108"/>
  <c r="P107"/>
  <c r="P106"/>
  <c r="P105"/>
  <c r="P101"/>
  <c r="P100"/>
  <c r="P98"/>
  <c r="P97"/>
  <c r="P86"/>
  <c r="P85" s="1"/>
  <c r="P84"/>
  <c r="P83" s="1"/>
  <c r="P82"/>
  <c r="P81"/>
  <c r="P80"/>
  <c r="P79"/>
  <c r="P78"/>
  <c r="P77"/>
  <c r="P75"/>
  <c r="P74"/>
  <c r="P73"/>
  <c r="P72"/>
  <c r="P71"/>
  <c r="P69"/>
  <c r="P68" s="1"/>
  <c r="P67"/>
  <c r="P66" s="1"/>
  <c r="P65"/>
  <c r="P64"/>
  <c r="P62"/>
  <c r="P61" s="1"/>
  <c r="P60"/>
  <c r="P59"/>
  <c r="P57"/>
  <c r="P56"/>
  <c r="P55"/>
  <c r="P53"/>
  <c r="P52" s="1"/>
  <c r="P51"/>
  <c r="P50"/>
  <c r="P49"/>
  <c r="P47"/>
  <c r="P46"/>
  <c r="P44"/>
  <c r="P43"/>
  <c r="P39"/>
  <c r="P38"/>
  <c r="P37"/>
  <c r="P35"/>
  <c r="P34"/>
  <c r="P33"/>
  <c r="P32"/>
  <c r="P31"/>
  <c r="P30"/>
  <c r="P28"/>
  <c r="P27" s="1"/>
  <c r="P26"/>
  <c r="P25" s="1"/>
  <c r="P24"/>
  <c r="P23" s="1"/>
  <c r="P22"/>
  <c r="P21" s="1"/>
  <c r="P18"/>
  <c r="P17"/>
  <c r="P15"/>
  <c r="P14"/>
  <c r="O9"/>
  <c r="O158"/>
  <c r="O157"/>
  <c r="O156"/>
  <c r="O152"/>
  <c r="O151" s="1"/>
  <c r="O150"/>
  <c r="O149" s="1"/>
  <c r="O148"/>
  <c r="O145"/>
  <c r="O144" s="1"/>
  <c r="O138"/>
  <c r="O137"/>
  <c r="O136"/>
  <c r="O134"/>
  <c r="O133"/>
  <c r="O132"/>
  <c r="O130"/>
  <c r="O129" s="1"/>
  <c r="O118"/>
  <c r="O117" s="1"/>
  <c r="O116"/>
  <c r="O115"/>
  <c r="O114"/>
  <c r="O113"/>
  <c r="O112"/>
  <c r="O111"/>
  <c r="O110"/>
  <c r="O108"/>
  <c r="O107"/>
  <c r="O106"/>
  <c r="O105"/>
  <c r="O101"/>
  <c r="O100"/>
  <c r="O98"/>
  <c r="O97"/>
  <c r="O86"/>
  <c r="O85" s="1"/>
  <c r="O84"/>
  <c r="O83" s="1"/>
  <c r="O82"/>
  <c r="O81"/>
  <c r="O80"/>
  <c r="O79"/>
  <c r="O78"/>
  <c r="O77"/>
  <c r="O75"/>
  <c r="O74"/>
  <c r="O73"/>
  <c r="O72"/>
  <c r="O71"/>
  <c r="O69"/>
  <c r="O68" s="1"/>
  <c r="O67"/>
  <c r="O66" s="1"/>
  <c r="O65"/>
  <c r="O64"/>
  <c r="O62"/>
  <c r="O61" s="1"/>
  <c r="O60"/>
  <c r="O59"/>
  <c r="O57"/>
  <c r="O56"/>
  <c r="O55"/>
  <c r="O53"/>
  <c r="O52" s="1"/>
  <c r="O51"/>
  <c r="O50"/>
  <c r="O49"/>
  <c r="O47"/>
  <c r="O46"/>
  <c r="O44"/>
  <c r="O43"/>
  <c r="O39"/>
  <c r="O38"/>
  <c r="O37"/>
  <c r="O32"/>
  <c r="O31"/>
  <c r="O30"/>
  <c r="O28"/>
  <c r="O27" s="1"/>
  <c r="O26"/>
  <c r="O25" s="1"/>
  <c r="O24"/>
  <c r="O23" s="1"/>
  <c r="O22"/>
  <c r="O21" s="1"/>
  <c r="O18"/>
  <c r="O17"/>
  <c r="O15"/>
  <c r="N148"/>
  <c r="J147"/>
  <c r="M12" i="2"/>
  <c r="M10"/>
  <c r="M9" s="1"/>
  <c r="T159" i="1"/>
  <c r="P96" l="1"/>
  <c r="N147"/>
  <c r="N146" s="1"/>
  <c r="P63"/>
  <c r="P13"/>
  <c r="O42"/>
  <c r="O54"/>
  <c r="P131"/>
  <c r="O76"/>
  <c r="O99"/>
  <c r="O131"/>
  <c r="P36"/>
  <c r="P48"/>
  <c r="P135"/>
  <c r="O16"/>
  <c r="O58"/>
  <c r="P42"/>
  <c r="P54"/>
  <c r="O48"/>
  <c r="O36"/>
  <c r="O96"/>
  <c r="P29"/>
  <c r="P45"/>
  <c r="P70"/>
  <c r="P104"/>
  <c r="O45"/>
  <c r="O63"/>
  <c r="O70"/>
  <c r="O135"/>
  <c r="P16"/>
  <c r="P58"/>
  <c r="P76"/>
  <c r="P99"/>
  <c r="P146"/>
  <c r="J146"/>
  <c r="O147"/>
  <c r="O146" s="1"/>
  <c r="N143" l="1"/>
  <c r="J142"/>
  <c r="N128"/>
  <c r="J127"/>
  <c r="N110"/>
  <c r="N111"/>
  <c r="J109"/>
  <c r="J41"/>
  <c r="O142" l="1"/>
  <c r="O109"/>
  <c r="O104" s="1"/>
  <c r="J104"/>
  <c r="N41"/>
  <c r="N40" s="1"/>
  <c r="J141"/>
  <c r="N109"/>
  <c r="N127"/>
  <c r="N142"/>
  <c r="N141" s="1"/>
  <c r="J40"/>
  <c r="J35" l="1"/>
  <c r="J34"/>
  <c r="J33"/>
  <c r="J14"/>
  <c r="O14" l="1"/>
  <c r="O13" s="1"/>
  <c r="O34"/>
  <c r="N33"/>
  <c r="O33"/>
  <c r="N35"/>
  <c r="O35"/>
  <c r="N34"/>
  <c r="N14"/>
  <c r="J13"/>
  <c r="J29"/>
  <c r="O29" l="1"/>
  <c r="E150" i="2" l="1"/>
  <c r="G105"/>
  <c r="H105" s="1"/>
  <c r="E143"/>
  <c r="F143" s="1"/>
  <c r="E145"/>
  <c r="F145" s="1"/>
  <c r="E146"/>
  <c r="F146" s="1"/>
  <c r="E148"/>
  <c r="F148" s="1"/>
  <c r="E154"/>
  <c r="F154" s="1"/>
  <c r="E155"/>
  <c r="F155" s="1"/>
  <c r="E156"/>
  <c r="F156" s="1"/>
  <c r="E12"/>
  <c r="F12" s="1"/>
  <c r="E13"/>
  <c r="F13" s="1"/>
  <c r="E15"/>
  <c r="F15" s="1"/>
  <c r="E16"/>
  <c r="E20"/>
  <c r="E22"/>
  <c r="F22" s="1"/>
  <c r="E24"/>
  <c r="F24" s="1"/>
  <c r="E26"/>
  <c r="F26" s="1"/>
  <c r="E28"/>
  <c r="F28" s="1"/>
  <c r="E29"/>
  <c r="F29" s="1"/>
  <c r="E30"/>
  <c r="F30" s="1"/>
  <c r="E31"/>
  <c r="F31" s="1"/>
  <c r="E32"/>
  <c r="F32" s="1"/>
  <c r="E33"/>
  <c r="F33" s="1"/>
  <c r="E35"/>
  <c r="E36"/>
  <c r="F36" s="1"/>
  <c r="E37"/>
  <c r="F37" s="1"/>
  <c r="E41"/>
  <c r="F41" s="1"/>
  <c r="E42"/>
  <c r="E44"/>
  <c r="F44" s="1"/>
  <c r="E45"/>
  <c r="F45" s="1"/>
  <c r="E47"/>
  <c r="E48"/>
  <c r="E49"/>
  <c r="E51"/>
  <c r="E53"/>
  <c r="F53" s="1"/>
  <c r="E54"/>
  <c r="F54" s="1"/>
  <c r="E55"/>
  <c r="F55" s="1"/>
  <c r="E57"/>
  <c r="E58"/>
  <c r="E60"/>
  <c r="F60" s="1"/>
  <c r="E62"/>
  <c r="E63"/>
  <c r="E65"/>
  <c r="F65" s="1"/>
  <c r="E67"/>
  <c r="E69"/>
  <c r="E70"/>
  <c r="F70" s="1"/>
  <c r="E71"/>
  <c r="E72"/>
  <c r="E73"/>
  <c r="E75"/>
  <c r="E76"/>
  <c r="F76" s="1"/>
  <c r="E77"/>
  <c r="F77" s="1"/>
  <c r="E78"/>
  <c r="F78" s="1"/>
  <c r="E79"/>
  <c r="E80"/>
  <c r="E82"/>
  <c r="E84"/>
  <c r="F84" s="1"/>
  <c r="E95"/>
  <c r="E96"/>
  <c r="E98"/>
  <c r="F98" s="1"/>
  <c r="E99"/>
  <c r="F99" s="1"/>
  <c r="E103"/>
  <c r="E104"/>
  <c r="F104" s="1"/>
  <c r="E105"/>
  <c r="F105" s="1"/>
  <c r="E106"/>
  <c r="F106" s="1"/>
  <c r="E107"/>
  <c r="F107" s="1"/>
  <c r="E108"/>
  <c r="F108" s="1"/>
  <c r="E109"/>
  <c r="F109" s="1"/>
  <c r="E110"/>
  <c r="F110" s="1"/>
  <c r="E111"/>
  <c r="F111" s="1"/>
  <c r="E112"/>
  <c r="F112" s="1"/>
  <c r="E113"/>
  <c r="F113" s="1"/>
  <c r="E114"/>
  <c r="F114" s="1"/>
  <c r="E116"/>
  <c r="F116" s="1"/>
  <c r="E128"/>
  <c r="E130"/>
  <c r="F130" s="1"/>
  <c r="E131"/>
  <c r="E132"/>
  <c r="E134"/>
  <c r="E135"/>
  <c r="F135" s="1"/>
  <c r="E136"/>
  <c r="F136" s="1"/>
  <c r="E140"/>
  <c r="E8"/>
  <c r="F8" s="1"/>
  <c r="M156"/>
  <c r="M155"/>
  <c r="M154"/>
  <c r="L153"/>
  <c r="K153"/>
  <c r="J153"/>
  <c r="I153"/>
  <c r="M150"/>
  <c r="M149" s="1"/>
  <c r="M148"/>
  <c r="L147"/>
  <c r="K147"/>
  <c r="J147"/>
  <c r="M143"/>
  <c r="M142" s="1"/>
  <c r="M138"/>
  <c r="L137"/>
  <c r="K137"/>
  <c r="J137"/>
  <c r="I137"/>
  <c r="M136"/>
  <c r="M135"/>
  <c r="M134"/>
  <c r="I133"/>
  <c r="M132"/>
  <c r="M131"/>
  <c r="M130"/>
  <c r="I129"/>
  <c r="M128"/>
  <c r="M127" s="1"/>
  <c r="I127"/>
  <c r="M125"/>
  <c r="M124"/>
  <c r="M123"/>
  <c r="M122"/>
  <c r="M121"/>
  <c r="M120"/>
  <c r="M119"/>
  <c r="M118"/>
  <c r="M116"/>
  <c r="L115"/>
  <c r="K115"/>
  <c r="J115"/>
  <c r="I115"/>
  <c r="M114"/>
  <c r="M113"/>
  <c r="M112"/>
  <c r="M111"/>
  <c r="M110"/>
  <c r="M106"/>
  <c r="M105"/>
  <c r="M104"/>
  <c r="M103"/>
  <c r="M101"/>
  <c r="M100" s="1"/>
  <c r="M99"/>
  <c r="M98"/>
  <c r="M96"/>
  <c r="M95"/>
  <c r="M94" s="1"/>
  <c r="M93"/>
  <c r="M92"/>
  <c r="M91"/>
  <c r="M89"/>
  <c r="M88"/>
  <c r="I87"/>
  <c r="M86"/>
  <c r="M85" s="1"/>
  <c r="I85"/>
  <c r="M84"/>
  <c r="M83" s="1"/>
  <c r="M82"/>
  <c r="M81" s="1"/>
  <c r="M80"/>
  <c r="M79"/>
  <c r="M78"/>
  <c r="M77"/>
  <c r="M76"/>
  <c r="M75"/>
  <c r="M73"/>
  <c r="M72"/>
  <c r="M71"/>
  <c r="M70"/>
  <c r="M69"/>
  <c r="M67"/>
  <c r="M66" s="1"/>
  <c r="M65"/>
  <c r="M64" s="1"/>
  <c r="M63"/>
  <c r="M62"/>
  <c r="M60"/>
  <c r="M59" s="1"/>
  <c r="M58"/>
  <c r="M57"/>
  <c r="M55"/>
  <c r="M54"/>
  <c r="M53"/>
  <c r="M51"/>
  <c r="M50" s="1"/>
  <c r="M49"/>
  <c r="M48"/>
  <c r="M47"/>
  <c r="M45"/>
  <c r="M44"/>
  <c r="M42"/>
  <c r="M41"/>
  <c r="M37"/>
  <c r="M36"/>
  <c r="M35"/>
  <c r="L34"/>
  <c r="K34"/>
  <c r="J34"/>
  <c r="I34"/>
  <c r="M30"/>
  <c r="M29"/>
  <c r="M28"/>
  <c r="M26"/>
  <c r="M25" s="1"/>
  <c r="I25"/>
  <c r="M24"/>
  <c r="M23" s="1"/>
  <c r="I23"/>
  <c r="M22"/>
  <c r="M21" s="1"/>
  <c r="I21"/>
  <c r="M20"/>
  <c r="M19" s="1"/>
  <c r="I19"/>
  <c r="M18"/>
  <c r="L17"/>
  <c r="K17"/>
  <c r="J17"/>
  <c r="I17"/>
  <c r="M16"/>
  <c r="M15"/>
  <c r="M14" s="1"/>
  <c r="I14"/>
  <c r="M13"/>
  <c r="M11" s="1"/>
  <c r="M8"/>
  <c r="M7" s="1"/>
  <c r="F103" l="1"/>
  <c r="E103" i="3" s="1"/>
  <c r="F103" s="1"/>
  <c r="F79" i="2"/>
  <c r="E79" i="3" s="1"/>
  <c r="F79" s="1"/>
  <c r="F75" i="2"/>
  <c r="E75" i="3" s="1"/>
  <c r="F75" s="1"/>
  <c r="F63" i="2"/>
  <c r="E63" i="3" s="1"/>
  <c r="F63" s="1"/>
  <c r="F51" i="2"/>
  <c r="E51" i="3" s="1"/>
  <c r="F51" s="1"/>
  <c r="F131" i="2"/>
  <c r="E131" i="3" s="1"/>
  <c r="F131" s="1"/>
  <c r="F69" i="2"/>
  <c r="E69" i="3" s="1"/>
  <c r="F69" s="1"/>
  <c r="F49" i="2"/>
  <c r="E49" i="3" s="1"/>
  <c r="F49" s="1"/>
  <c r="F150" i="2"/>
  <c r="E150" i="3" s="1"/>
  <c r="F150" s="1"/>
  <c r="F82" i="2"/>
  <c r="E82" i="3" s="1"/>
  <c r="F82" s="1"/>
  <c r="F72" i="2"/>
  <c r="E72" i="3" s="1"/>
  <c r="F72" s="1"/>
  <c r="F67" i="2"/>
  <c r="E67" i="3" s="1"/>
  <c r="F67" s="1"/>
  <c r="F48" i="2"/>
  <c r="E48" i="3" s="1"/>
  <c r="F48" s="1"/>
  <c r="F42" i="2"/>
  <c r="E42" i="3" s="1"/>
  <c r="F42" s="1"/>
  <c r="F35" i="2"/>
  <c r="E35" i="3" s="1"/>
  <c r="F35" s="1"/>
  <c r="F140" i="2"/>
  <c r="F132"/>
  <c r="E132" i="3" s="1"/>
  <c r="F132" s="1"/>
  <c r="F95" i="2"/>
  <c r="E95" i="3" s="1"/>
  <c r="F95" s="1"/>
  <c r="F57" i="2"/>
  <c r="E57" i="3" s="1"/>
  <c r="F57" s="1"/>
  <c r="F20" i="2"/>
  <c r="E20" i="3" s="1"/>
  <c r="F20" s="1"/>
  <c r="F73" i="2"/>
  <c r="E73" i="3" s="1"/>
  <c r="F73" s="1"/>
  <c r="F62" i="2"/>
  <c r="E62" i="3" s="1"/>
  <c r="F62" s="1"/>
  <c r="F16" i="2"/>
  <c r="E16" i="3" s="1"/>
  <c r="F16" s="1"/>
  <c r="F134" i="2"/>
  <c r="E134" i="3" s="1"/>
  <c r="F134" s="1"/>
  <c r="F128" i="2"/>
  <c r="E128" i="3" s="1"/>
  <c r="F128" s="1"/>
  <c r="F96" i="2"/>
  <c r="E96" i="3" s="1"/>
  <c r="F96" s="1"/>
  <c r="F80" i="2"/>
  <c r="E80" i="3" s="1"/>
  <c r="F80" s="1"/>
  <c r="F71" i="2"/>
  <c r="E71" i="3" s="1"/>
  <c r="F71" s="1"/>
  <c r="F58" i="2"/>
  <c r="E58" i="3" s="1"/>
  <c r="F58" s="1"/>
  <c r="F47" i="2"/>
  <c r="E47" i="3" s="1"/>
  <c r="F47" s="1"/>
  <c r="M56" i="2"/>
  <c r="M34"/>
  <c r="M97"/>
  <c r="M74"/>
  <c r="M90"/>
  <c r="M40"/>
  <c r="M102"/>
  <c r="E114" i="3"/>
  <c r="E106"/>
  <c r="F106" s="1"/>
  <c r="M129" i="2"/>
  <c r="M133"/>
  <c r="N105"/>
  <c r="O105"/>
  <c r="M87"/>
  <c r="M117"/>
  <c r="E112" i="3"/>
  <c r="E104"/>
  <c r="F104" s="1"/>
  <c r="M46" i="2"/>
  <c r="M52"/>
  <c r="M43"/>
  <c r="M61"/>
  <c r="M68"/>
  <c r="E13" i="3"/>
  <c r="G105"/>
  <c r="H105" s="1"/>
  <c r="E135"/>
  <c r="F135" s="1"/>
  <c r="E130"/>
  <c r="F130" s="1"/>
  <c r="E98"/>
  <c r="F98" s="1"/>
  <c r="E78"/>
  <c r="F78" s="1"/>
  <c r="E55"/>
  <c r="F55" s="1"/>
  <c r="E44"/>
  <c r="F44" s="1"/>
  <c r="E154"/>
  <c r="F154" s="1"/>
  <c r="E36"/>
  <c r="F36" s="1"/>
  <c r="E26"/>
  <c r="F26" s="1"/>
  <c r="E143"/>
  <c r="F143" s="1"/>
  <c r="E65"/>
  <c r="F65" s="1"/>
  <c r="E41"/>
  <c r="F41" s="1"/>
  <c r="E156"/>
  <c r="F156" s="1"/>
  <c r="E148"/>
  <c r="F148" s="1"/>
  <c r="E116"/>
  <c r="F116" s="1"/>
  <c r="E22"/>
  <c r="F22" s="1"/>
  <c r="E155"/>
  <c r="F155" s="1"/>
  <c r="E77"/>
  <c r="F77" s="1"/>
  <c r="E53"/>
  <c r="F53" s="1"/>
  <c r="E99"/>
  <c r="F99" s="1"/>
  <c r="E15"/>
  <c r="F15" s="1"/>
  <c r="E28"/>
  <c r="F28" s="1"/>
  <c r="M137" i="2"/>
  <c r="J151"/>
  <c r="J157" s="1"/>
  <c r="M115"/>
  <c r="L151"/>
  <c r="L157" s="1"/>
  <c r="M17"/>
  <c r="M147"/>
  <c r="M153"/>
  <c r="K151"/>
  <c r="K157" s="1"/>
  <c r="E8" i="3"/>
  <c r="F8" s="1"/>
  <c r="F112" l="1"/>
  <c r="F114"/>
  <c r="F13"/>
  <c r="E140"/>
  <c r="F140" s="1"/>
  <c r="E145"/>
  <c r="E105"/>
  <c r="F105" s="1"/>
  <c r="Q105" i="2"/>
  <c r="P105"/>
  <c r="E107" i="3"/>
  <c r="E113"/>
  <c r="E109"/>
  <c r="E111"/>
  <c r="E31"/>
  <c r="E32"/>
  <c r="E33"/>
  <c r="E12"/>
  <c r="E146"/>
  <c r="E84"/>
  <c r="F84" s="1"/>
  <c r="E30"/>
  <c r="F30" s="1"/>
  <c r="E37"/>
  <c r="F37" s="1"/>
  <c r="E29"/>
  <c r="F29" s="1"/>
  <c r="E60"/>
  <c r="F60" s="1"/>
  <c r="E110"/>
  <c r="E70"/>
  <c r="F70" s="1"/>
  <c r="E76"/>
  <c r="F76" s="1"/>
  <c r="E24"/>
  <c r="F24" s="1"/>
  <c r="E136"/>
  <c r="F136" s="1"/>
  <c r="E45"/>
  <c r="F45" s="1"/>
  <c r="E108"/>
  <c r="E54"/>
  <c r="F54" s="1"/>
  <c r="R105" i="2" l="1"/>
  <c r="F146" i="3"/>
  <c r="F145"/>
  <c r="F113"/>
  <c r="F111"/>
  <c r="F110"/>
  <c r="F109"/>
  <c r="F108"/>
  <c r="F107"/>
  <c r="F32"/>
  <c r="F31"/>
  <c r="F33"/>
  <c r="F12"/>
  <c r="G143" i="1"/>
  <c r="H143" s="1"/>
  <c r="E141" i="2"/>
  <c r="F141" s="1"/>
  <c r="G41" i="1"/>
  <c r="O143" l="1"/>
  <c r="O141" s="1"/>
  <c r="P143"/>
  <c r="P141" s="1"/>
  <c r="H41"/>
  <c r="E39" i="2"/>
  <c r="F39" s="1"/>
  <c r="P41" i="1"/>
  <c r="P40" s="1"/>
  <c r="O41"/>
  <c r="O40" s="1"/>
  <c r="G37" i="2"/>
  <c r="O37" s="1"/>
  <c r="R39" i="1"/>
  <c r="Q39"/>
  <c r="Q40"/>
  <c r="R143"/>
  <c r="Q143"/>
  <c r="R142"/>
  <c r="Q142"/>
  <c r="G141" i="2"/>
  <c r="H141" s="1"/>
  <c r="G141" i="3" s="1"/>
  <c r="H141" s="1"/>
  <c r="G140" i="2"/>
  <c r="N140" s="1"/>
  <c r="I121" i="1"/>
  <c r="G125" i="2"/>
  <c r="H125" s="1"/>
  <c r="G125" i="3" s="1"/>
  <c r="H125" s="1"/>
  <c r="G126" i="2"/>
  <c r="H126" s="1"/>
  <c r="G126" i="3" s="1"/>
  <c r="H126" s="1"/>
  <c r="Q128" i="1" l="1"/>
  <c r="E86" i="2"/>
  <c r="E119"/>
  <c r="R127" i="1"/>
  <c r="E18" i="2"/>
  <c r="E118"/>
  <c r="E88"/>
  <c r="G39"/>
  <c r="H39" s="1"/>
  <c r="G39" i="3" s="1"/>
  <c r="H39" s="1"/>
  <c r="H37" i="2"/>
  <c r="Q37" s="1"/>
  <c r="P91" i="1"/>
  <c r="O91"/>
  <c r="O95"/>
  <c r="P95"/>
  <c r="E91" i="2"/>
  <c r="P93" i="1"/>
  <c r="O93"/>
  <c r="O125"/>
  <c r="P125"/>
  <c r="R40"/>
  <c r="E122" i="2"/>
  <c r="P124" i="1"/>
  <c r="O124"/>
  <c r="O126"/>
  <c r="P126"/>
  <c r="P123"/>
  <c r="O123"/>
  <c r="O12"/>
  <c r="O11" s="1"/>
  <c r="P12"/>
  <c r="P11" s="1"/>
  <c r="O128"/>
  <c r="P128"/>
  <c r="O20"/>
  <c r="O19" s="1"/>
  <c r="P20"/>
  <c r="P19" s="1"/>
  <c r="O120"/>
  <c r="P120"/>
  <c r="P88"/>
  <c r="P87" s="1"/>
  <c r="O88"/>
  <c r="O87" s="1"/>
  <c r="P121"/>
  <c r="O121"/>
  <c r="P127"/>
  <c r="O127"/>
  <c r="O140"/>
  <c r="O139" s="1"/>
  <c r="P140"/>
  <c r="P139" s="1"/>
  <c r="E92" i="2"/>
  <c r="P94" i="1"/>
  <c r="O94"/>
  <c r="P103"/>
  <c r="P102" s="1"/>
  <c r="O103"/>
  <c r="O102" s="1"/>
  <c r="P90"/>
  <c r="O90"/>
  <c r="P122"/>
  <c r="O122"/>
  <c r="Q141"/>
  <c r="S142"/>
  <c r="R141"/>
  <c r="O141" i="2"/>
  <c r="H140"/>
  <c r="O140"/>
  <c r="N141"/>
  <c r="E141" i="3"/>
  <c r="P141" i="2"/>
  <c r="Q141"/>
  <c r="N37"/>
  <c r="O38"/>
  <c r="E120"/>
  <c r="E124"/>
  <c r="E10"/>
  <c r="E89"/>
  <c r="E101"/>
  <c r="E121"/>
  <c r="R128" i="1"/>
  <c r="E138" i="2"/>
  <c r="E93"/>
  <c r="E123"/>
  <c r="Q127" i="1"/>
  <c r="S143"/>
  <c r="S41"/>
  <c r="E125" i="2"/>
  <c r="G10"/>
  <c r="H10" s="1"/>
  <c r="G10" i="3" s="1"/>
  <c r="H10" s="1"/>
  <c r="G18" i="2"/>
  <c r="H18" s="1"/>
  <c r="G18" i="3" s="1"/>
  <c r="H18" s="1"/>
  <c r="G86" i="2"/>
  <c r="H86" s="1"/>
  <c r="G86" i="3" s="1"/>
  <c r="H86" s="1"/>
  <c r="G88" i="2"/>
  <c r="H88" s="1"/>
  <c r="G88" i="3" s="1"/>
  <c r="H88" s="1"/>
  <c r="G89" i="2"/>
  <c r="H89" s="1"/>
  <c r="G89" i="3" s="1"/>
  <c r="H89" s="1"/>
  <c r="G91" i="2"/>
  <c r="H91" s="1"/>
  <c r="G92"/>
  <c r="H92" s="1"/>
  <c r="G92" i="3" s="1"/>
  <c r="H92" s="1"/>
  <c r="G93" i="2"/>
  <c r="H93" s="1"/>
  <c r="G93" i="3" s="1"/>
  <c r="H93" s="1"/>
  <c r="G101" i="2"/>
  <c r="H101" s="1"/>
  <c r="G101" i="3" s="1"/>
  <c r="H101" s="1"/>
  <c r="G118" i="2"/>
  <c r="H118" s="1"/>
  <c r="G118" i="3" s="1"/>
  <c r="H118" s="1"/>
  <c r="G119" i="2"/>
  <c r="H119" s="1"/>
  <c r="G119" i="3" s="1"/>
  <c r="H119" s="1"/>
  <c r="G120" i="2"/>
  <c r="H120" s="1"/>
  <c r="G120" i="3" s="1"/>
  <c r="H120" s="1"/>
  <c r="G121" i="2"/>
  <c r="H121" s="1"/>
  <c r="G121" i="3" s="1"/>
  <c r="H121" s="1"/>
  <c r="G122" i="2"/>
  <c r="H122" s="1"/>
  <c r="G122" i="3" s="1"/>
  <c r="H122" s="1"/>
  <c r="G123" i="2"/>
  <c r="H123" s="1"/>
  <c r="G124"/>
  <c r="H124" s="1"/>
  <c r="G124" i="3" s="1"/>
  <c r="H124" s="1"/>
  <c r="G138" i="2"/>
  <c r="H138" s="1"/>
  <c r="G138" i="3" s="1"/>
  <c r="H138" s="1"/>
  <c r="G8" i="2"/>
  <c r="E126" l="1"/>
  <c r="F126" s="1"/>
  <c r="S40" i="1"/>
  <c r="G37" i="3"/>
  <c r="H37" s="1"/>
  <c r="P37" i="2"/>
  <c r="R37" s="1"/>
  <c r="O89" i="1"/>
  <c r="P89"/>
  <c r="F10" i="2"/>
  <c r="E10" i="3" s="1"/>
  <c r="F10" s="1"/>
  <c r="F119" i="2"/>
  <c r="Q119" s="1"/>
  <c r="F125"/>
  <c r="Q125" s="1"/>
  <c r="F93"/>
  <c r="P93" s="1"/>
  <c r="F121"/>
  <c r="E121" i="3" s="1"/>
  <c r="F124" i="2"/>
  <c r="Q124" s="1"/>
  <c r="F92"/>
  <c r="E92" i="3" s="1"/>
  <c r="F92" s="1"/>
  <c r="F122" i="2"/>
  <c r="E122" i="3" s="1"/>
  <c r="F123" i="2"/>
  <c r="E123" i="3" s="1"/>
  <c r="F123" s="1"/>
  <c r="F138" i="2"/>
  <c r="P138" s="1"/>
  <c r="P137" s="1"/>
  <c r="F101"/>
  <c r="E101" i="3" s="1"/>
  <c r="F101" s="1"/>
  <c r="F120" i="2"/>
  <c r="Q120" s="1"/>
  <c r="F118"/>
  <c r="E118" i="3" s="1"/>
  <c r="F118" s="1"/>
  <c r="F18" i="2"/>
  <c r="Q18" s="1"/>
  <c r="Q17" s="1"/>
  <c r="F86"/>
  <c r="E86" i="3" s="1"/>
  <c r="F86" s="1"/>
  <c r="F89" i="2"/>
  <c r="P89" s="1"/>
  <c r="F88"/>
  <c r="E88" i="3" s="1"/>
  <c r="F88" s="1"/>
  <c r="F91" i="2"/>
  <c r="Q91" s="1"/>
  <c r="P92" i="1"/>
  <c r="O119"/>
  <c r="P119"/>
  <c r="O92"/>
  <c r="F141" i="3"/>
  <c r="O141"/>
  <c r="N141"/>
  <c r="O139" i="2"/>
  <c r="E125" i="3"/>
  <c r="R141" i="2"/>
  <c r="S141" i="1"/>
  <c r="S128"/>
  <c r="N139" i="2"/>
  <c r="G140" i="3"/>
  <c r="H140" s="1"/>
  <c r="Q140" i="2"/>
  <c r="Q139" s="1"/>
  <c r="P140"/>
  <c r="P139" s="1"/>
  <c r="O126"/>
  <c r="N38"/>
  <c r="E39" i="3"/>
  <c r="Q38" i="2"/>
  <c r="P38"/>
  <c r="S127" i="1"/>
  <c r="N125" i="2"/>
  <c r="G155"/>
  <c r="N155" s="1"/>
  <c r="R157" i="1"/>
  <c r="Q157"/>
  <c r="G146" i="2"/>
  <c r="H146" s="1"/>
  <c r="Q146" s="1"/>
  <c r="Q148" i="1"/>
  <c r="R148"/>
  <c r="G135" i="2"/>
  <c r="O135" s="1"/>
  <c r="R137" i="1"/>
  <c r="Q137"/>
  <c r="G130" i="2"/>
  <c r="N130" s="1"/>
  <c r="R132" i="1"/>
  <c r="Q132"/>
  <c r="Q114"/>
  <c r="R114"/>
  <c r="G106" i="2"/>
  <c r="H106" s="1"/>
  <c r="R108" i="1"/>
  <c r="Q108"/>
  <c r="G99" i="2"/>
  <c r="O99" s="1"/>
  <c r="R101" i="1"/>
  <c r="Q101"/>
  <c r="G80" i="2"/>
  <c r="O80" s="1"/>
  <c r="R82" i="1"/>
  <c r="Q82"/>
  <c r="G76" i="2"/>
  <c r="O76" s="1"/>
  <c r="Q78" i="1"/>
  <c r="R78"/>
  <c r="G71" i="2"/>
  <c r="N71" s="1"/>
  <c r="R73" i="1"/>
  <c r="Q73"/>
  <c r="G65" i="2"/>
  <c r="H65" s="1"/>
  <c r="R67" i="1"/>
  <c r="R66" s="1"/>
  <c r="Q67"/>
  <c r="Q66" s="1"/>
  <c r="G58" i="2"/>
  <c r="O58" s="1"/>
  <c r="Q60" i="1"/>
  <c r="R60"/>
  <c r="G53" i="2"/>
  <c r="N53" s="1"/>
  <c r="R55" i="1"/>
  <c r="Q55"/>
  <c r="G47" i="2"/>
  <c r="O47" s="1"/>
  <c r="R49" i="1"/>
  <c r="Q49"/>
  <c r="G41" i="2"/>
  <c r="N41" s="1"/>
  <c r="Q43" i="1"/>
  <c r="R43"/>
  <c r="G29" i="2"/>
  <c r="O29" s="1"/>
  <c r="Q31" i="1"/>
  <c r="R31"/>
  <c r="G22" i="2"/>
  <c r="N22" s="1"/>
  <c r="N21" s="1"/>
  <c r="Q24" i="1"/>
  <c r="Q23" s="1"/>
  <c r="R24"/>
  <c r="R23" s="1"/>
  <c r="G15" i="2"/>
  <c r="N15" s="1"/>
  <c r="Q17" i="1"/>
  <c r="R17"/>
  <c r="R33"/>
  <c r="Q33"/>
  <c r="R111"/>
  <c r="Q111"/>
  <c r="R125"/>
  <c r="R88"/>
  <c r="R87" s="1"/>
  <c r="Q124"/>
  <c r="R140"/>
  <c r="R139" s="1"/>
  <c r="Q103"/>
  <c r="Q102" s="1"/>
  <c r="R91"/>
  <c r="Q122"/>
  <c r="R90"/>
  <c r="G154" i="2"/>
  <c r="O154" s="1"/>
  <c r="Q156" i="1"/>
  <c r="R156"/>
  <c r="G143" i="2"/>
  <c r="H143" s="1"/>
  <c r="R145" i="1"/>
  <c r="R144" s="1"/>
  <c r="Q145"/>
  <c r="Q144" s="1"/>
  <c r="G134" i="2"/>
  <c r="N134" s="1"/>
  <c r="R136" i="1"/>
  <c r="Q136"/>
  <c r="G128" i="2"/>
  <c r="O128" s="1"/>
  <c r="O127" s="1"/>
  <c r="Q130" i="1"/>
  <c r="Q129" s="1"/>
  <c r="R130"/>
  <c r="R129" s="1"/>
  <c r="G116" i="2"/>
  <c r="H116" s="1"/>
  <c r="Q118" i="1"/>
  <c r="Q117" s="1"/>
  <c r="R118"/>
  <c r="R117" s="1"/>
  <c r="R113"/>
  <c r="Q113"/>
  <c r="G104" i="2"/>
  <c r="Q106" i="1"/>
  <c r="R106"/>
  <c r="G98" i="2"/>
  <c r="H98" s="1"/>
  <c r="Q100" i="1"/>
  <c r="R100"/>
  <c r="G79" i="2"/>
  <c r="O79" s="1"/>
  <c r="Q81" i="1"/>
  <c r="R81"/>
  <c r="G75" i="2"/>
  <c r="O75" s="1"/>
  <c r="Q77" i="1"/>
  <c r="R77"/>
  <c r="G70" i="2"/>
  <c r="H70" s="1"/>
  <c r="Q72" i="1"/>
  <c r="R72"/>
  <c r="G63" i="2"/>
  <c r="N63" s="1"/>
  <c r="Q65" i="1"/>
  <c r="R65"/>
  <c r="G57" i="2"/>
  <c r="O57" s="1"/>
  <c r="O56" s="1"/>
  <c r="Q59" i="1"/>
  <c r="R59"/>
  <c r="G51" i="2"/>
  <c r="N51" s="1"/>
  <c r="N50" s="1"/>
  <c r="Q53" i="1"/>
  <c r="Q52" s="1"/>
  <c r="R53"/>
  <c r="R52" s="1"/>
  <c r="G45" i="2"/>
  <c r="H45" s="1"/>
  <c r="Q47" i="1"/>
  <c r="R47"/>
  <c r="G36" i="2"/>
  <c r="H36" s="1"/>
  <c r="R38" i="1"/>
  <c r="Q38"/>
  <c r="G28" i="2"/>
  <c r="O28" s="1"/>
  <c r="Q30" i="1"/>
  <c r="R30"/>
  <c r="G20" i="2"/>
  <c r="H20" s="1"/>
  <c r="R22" i="1"/>
  <c r="R21" s="1"/>
  <c r="Q22"/>
  <c r="Q21" s="1"/>
  <c r="G13" i="2"/>
  <c r="O13" s="1"/>
  <c r="Q15" i="1"/>
  <c r="R15"/>
  <c r="Q34"/>
  <c r="R34"/>
  <c r="Q109"/>
  <c r="R109"/>
  <c r="R93"/>
  <c r="Q88"/>
  <c r="Q87" s="1"/>
  <c r="R95"/>
  <c r="Q140"/>
  <c r="Q139" s="1"/>
  <c r="R123"/>
  <c r="R103"/>
  <c r="R102" s="1"/>
  <c r="Q126"/>
  <c r="R122"/>
  <c r="R94"/>
  <c r="G132" i="2"/>
  <c r="O132" s="1"/>
  <c r="Q134" i="1"/>
  <c r="R134"/>
  <c r="G114" i="2"/>
  <c r="N114" s="1"/>
  <c r="R116" i="1"/>
  <c r="Q116"/>
  <c r="R112"/>
  <c r="Q112"/>
  <c r="G103" i="2"/>
  <c r="N103" s="1"/>
  <c r="Q105" i="1"/>
  <c r="R105"/>
  <c r="G96" i="2"/>
  <c r="N96" s="1"/>
  <c r="R98" i="1"/>
  <c r="Q98"/>
  <c r="G84" i="2"/>
  <c r="N84" s="1"/>
  <c r="N83" s="1"/>
  <c r="Q86" i="1"/>
  <c r="Q85" s="1"/>
  <c r="R86"/>
  <c r="R85" s="1"/>
  <c r="G78" i="2"/>
  <c r="H78" s="1"/>
  <c r="R80" i="1"/>
  <c r="Q80"/>
  <c r="G73" i="2"/>
  <c r="N73" s="1"/>
  <c r="Q75" i="1"/>
  <c r="R75"/>
  <c r="G69" i="2"/>
  <c r="O69" s="1"/>
  <c r="R71" i="1"/>
  <c r="Q71"/>
  <c r="G62" i="2"/>
  <c r="N62" s="1"/>
  <c r="Q64" i="1"/>
  <c r="R64"/>
  <c r="G55" i="2"/>
  <c r="H55" s="1"/>
  <c r="Q57" i="1"/>
  <c r="R57"/>
  <c r="G49" i="2"/>
  <c r="H49" s="1"/>
  <c r="R51" i="1"/>
  <c r="Q51"/>
  <c r="G44" i="2"/>
  <c r="O44" s="1"/>
  <c r="Q46" i="1"/>
  <c r="R46"/>
  <c r="G35" i="2"/>
  <c r="H35" s="1"/>
  <c r="R37" i="1"/>
  <c r="Q37"/>
  <c r="G26" i="2"/>
  <c r="O26" s="1"/>
  <c r="O25" s="1"/>
  <c r="R28" i="1"/>
  <c r="R27" s="1"/>
  <c r="Q28"/>
  <c r="Q27" s="1"/>
  <c r="Q35"/>
  <c r="R35"/>
  <c r="Q121"/>
  <c r="Q93"/>
  <c r="R120"/>
  <c r="Q95"/>
  <c r="Q123"/>
  <c r="Q12"/>
  <c r="Q11" s="1"/>
  <c r="R126"/>
  <c r="Q20"/>
  <c r="Q19" s="1"/>
  <c r="Q94"/>
  <c r="G150" i="2"/>
  <c r="O150" s="1"/>
  <c r="O149" s="1"/>
  <c r="Q152" i="1"/>
  <c r="Q151" s="1"/>
  <c r="R152"/>
  <c r="R151" s="1"/>
  <c r="G156" i="2"/>
  <c r="N156" s="1"/>
  <c r="R158" i="1"/>
  <c r="Q158"/>
  <c r="G148" i="2"/>
  <c r="H148" s="1"/>
  <c r="R150" i="1"/>
  <c r="R149" s="1"/>
  <c r="Q150"/>
  <c r="Q149" s="1"/>
  <c r="G136" i="2"/>
  <c r="N136" s="1"/>
  <c r="Q138" i="1"/>
  <c r="R138"/>
  <c r="G131" i="2"/>
  <c r="N131" s="1"/>
  <c r="Q133" i="1"/>
  <c r="R133"/>
  <c r="G113" i="2"/>
  <c r="R115" i="1"/>
  <c r="Q115"/>
  <c r="Q110"/>
  <c r="R110"/>
  <c r="G95" i="2"/>
  <c r="N95" s="1"/>
  <c r="N94" s="1"/>
  <c r="R97" i="1"/>
  <c r="R96" s="1"/>
  <c r="Q97"/>
  <c r="Q96" s="1"/>
  <c r="G82" i="2"/>
  <c r="N82" s="1"/>
  <c r="N81" s="1"/>
  <c r="R84" i="1"/>
  <c r="R83" s="1"/>
  <c r="Q84"/>
  <c r="Q83" s="1"/>
  <c r="G77" i="2"/>
  <c r="O77" s="1"/>
  <c r="R79" i="1"/>
  <c r="Q79"/>
  <c r="G72" i="2"/>
  <c r="H72" s="1"/>
  <c r="R74" i="1"/>
  <c r="Q74"/>
  <c r="G67" i="2"/>
  <c r="N67" s="1"/>
  <c r="N66" s="1"/>
  <c r="R69" i="1"/>
  <c r="R68" s="1"/>
  <c r="Q69"/>
  <c r="Q68" s="1"/>
  <c r="G60" i="2"/>
  <c r="O60" s="1"/>
  <c r="O59" s="1"/>
  <c r="R62" i="1"/>
  <c r="R61" s="1"/>
  <c r="Q62"/>
  <c r="Q61" s="1"/>
  <c r="G54" i="2"/>
  <c r="N54" s="1"/>
  <c r="R56" i="1"/>
  <c r="Q56"/>
  <c r="G48" i="2"/>
  <c r="H48" s="1"/>
  <c r="R50" i="1"/>
  <c r="Q50"/>
  <c r="G42" i="2"/>
  <c r="O42" s="1"/>
  <c r="R44" i="1"/>
  <c r="Q44"/>
  <c r="G30" i="2"/>
  <c r="O30" s="1"/>
  <c r="R32" i="1"/>
  <c r="Q32"/>
  <c r="G24" i="2"/>
  <c r="N24" s="1"/>
  <c r="N23" s="1"/>
  <c r="Q26" i="1"/>
  <c r="Q25" s="1"/>
  <c r="R26"/>
  <c r="R25" s="1"/>
  <c r="G16" i="2"/>
  <c r="H16" s="1"/>
  <c r="R18" i="1"/>
  <c r="Q18"/>
  <c r="G12" i="2"/>
  <c r="O12" s="1"/>
  <c r="R14" i="1"/>
  <c r="Q14"/>
  <c r="Q13" s="1"/>
  <c r="Q147"/>
  <c r="Q146" s="1"/>
  <c r="R147"/>
  <c r="Q125"/>
  <c r="R121"/>
  <c r="R124"/>
  <c r="Q120"/>
  <c r="Q91"/>
  <c r="R12"/>
  <c r="R11" s="1"/>
  <c r="Q90"/>
  <c r="R20"/>
  <c r="R19" s="1"/>
  <c r="G145" i="2"/>
  <c r="O125"/>
  <c r="G111"/>
  <c r="G107"/>
  <c r="G110"/>
  <c r="G108"/>
  <c r="G112"/>
  <c r="G109"/>
  <c r="G31"/>
  <c r="G32"/>
  <c r="G33"/>
  <c r="N92"/>
  <c r="N88"/>
  <c r="N119"/>
  <c r="N93"/>
  <c r="N122"/>
  <c r="H8"/>
  <c r="N8"/>
  <c r="N7" s="1"/>
  <c r="O8"/>
  <c r="O7" s="1"/>
  <c r="G91" i="3"/>
  <c r="H91" s="1"/>
  <c r="O138" i="2"/>
  <c r="O137" s="1"/>
  <c r="N124"/>
  <c r="G123" i="3"/>
  <c r="H123" s="1"/>
  <c r="N138" i="2"/>
  <c r="N137" s="1"/>
  <c r="O92"/>
  <c r="O88"/>
  <c r="O93"/>
  <c r="O119"/>
  <c r="O122"/>
  <c r="O91"/>
  <c r="O124"/>
  <c r="N118"/>
  <c r="N120"/>
  <c r="N18"/>
  <c r="N17" s="1"/>
  <c r="N86"/>
  <c r="N85" s="1"/>
  <c r="N121"/>
  <c r="N89"/>
  <c r="O10"/>
  <c r="O9" s="1"/>
  <c r="N101"/>
  <c r="N100" s="1"/>
  <c r="N123"/>
  <c r="N91"/>
  <c r="O118"/>
  <c r="O120"/>
  <c r="O18"/>
  <c r="O17" s="1"/>
  <c r="O86"/>
  <c r="O85" s="1"/>
  <c r="O121"/>
  <c r="O89"/>
  <c r="N10"/>
  <c r="N9" s="1"/>
  <c r="O101"/>
  <c r="O100" s="1"/>
  <c r="O123"/>
  <c r="N126" l="1"/>
  <c r="N117" s="1"/>
  <c r="Q88"/>
  <c r="P86"/>
  <c r="P85" s="1"/>
  <c r="N79"/>
  <c r="N30"/>
  <c r="P123"/>
  <c r="Q118"/>
  <c r="H22"/>
  <c r="G22" i="3" s="1"/>
  <c r="H22" s="1"/>
  <c r="O20" i="2"/>
  <c r="O19" s="1"/>
  <c r="P10"/>
  <c r="P9" s="1"/>
  <c r="Q10"/>
  <c r="Q9" s="1"/>
  <c r="P121"/>
  <c r="N58"/>
  <c r="Q89"/>
  <c r="R89" s="1"/>
  <c r="Q93"/>
  <c r="R93" s="1"/>
  <c r="Q86"/>
  <c r="Q85" s="1"/>
  <c r="Q122"/>
  <c r="P101"/>
  <c r="P100" s="1"/>
  <c r="N57"/>
  <c r="P125"/>
  <c r="R125" s="1"/>
  <c r="N29"/>
  <c r="O156"/>
  <c r="Q92"/>
  <c r="Q90" s="1"/>
  <c r="H155"/>
  <c r="Q155" s="1"/>
  <c r="H57"/>
  <c r="Q57" s="1"/>
  <c r="N75"/>
  <c r="Q101"/>
  <c r="Q100" s="1"/>
  <c r="H29"/>
  <c r="G29" i="3" s="1"/>
  <c r="H29" s="1"/>
  <c r="P92" i="2"/>
  <c r="H51"/>
  <c r="G51" i="3" s="1"/>
  <c r="H51" s="1"/>
  <c r="N76" i="2"/>
  <c r="N146"/>
  <c r="H54"/>
  <c r="Q54" s="1"/>
  <c r="Q121"/>
  <c r="O134"/>
  <c r="P118"/>
  <c r="P88"/>
  <c r="O53"/>
  <c r="O78"/>
  <c r="O74" s="1"/>
  <c r="H24"/>
  <c r="G24" i="3" s="1"/>
  <c r="H24" s="1"/>
  <c r="Q123" i="2"/>
  <c r="N26"/>
  <c r="N25" s="1"/>
  <c r="F121" i="3"/>
  <c r="Q121" s="1"/>
  <c r="O121"/>
  <c r="N121"/>
  <c r="N122"/>
  <c r="O122"/>
  <c r="F122"/>
  <c r="P122" s="1"/>
  <c r="P122" i="2"/>
  <c r="N20"/>
  <c r="N19" s="1"/>
  <c r="O51"/>
  <c r="O50" s="1"/>
  <c r="H75"/>
  <c r="Q75" s="1"/>
  <c r="H134"/>
  <c r="G134" i="3" s="1"/>
  <c r="H134" s="1"/>
  <c r="O55" i="2"/>
  <c r="H53"/>
  <c r="G53" i="3" s="1"/>
  <c r="H53" s="1"/>
  <c r="H76" i="2"/>
  <c r="Q76" s="1"/>
  <c r="Q138"/>
  <c r="Q137" s="1"/>
  <c r="R137" s="1"/>
  <c r="N78"/>
  <c r="P119"/>
  <c r="R119" s="1"/>
  <c r="P18"/>
  <c r="P17" s="1"/>
  <c r="R17" s="1"/>
  <c r="N77"/>
  <c r="N148"/>
  <c r="N147" s="1"/>
  <c r="H26"/>
  <c r="P26" s="1"/>
  <c r="P25" s="1"/>
  <c r="Q36" i="1"/>
  <c r="Q45"/>
  <c r="R63"/>
  <c r="Q99"/>
  <c r="E91" i="3"/>
  <c r="F91" s="1"/>
  <c r="E89"/>
  <c r="F89" s="1"/>
  <c r="E18"/>
  <c r="F18" s="1"/>
  <c r="E120"/>
  <c r="E138"/>
  <c r="F138" s="1"/>
  <c r="E124"/>
  <c r="E93"/>
  <c r="F93" s="1"/>
  <c r="E119"/>
  <c r="O146" i="2"/>
  <c r="P124"/>
  <c r="R124" s="1"/>
  <c r="P120"/>
  <c r="R120" s="1"/>
  <c r="O54"/>
  <c r="H77"/>
  <c r="P77" s="1"/>
  <c r="O148"/>
  <c r="O147" s="1"/>
  <c r="P91"/>
  <c r="R91" s="1"/>
  <c r="N55"/>
  <c r="N52" s="1"/>
  <c r="O22"/>
  <c r="O21" s="1"/>
  <c r="P87"/>
  <c r="O24"/>
  <c r="O23" s="1"/>
  <c r="Q92" i="1"/>
  <c r="R146"/>
  <c r="R36"/>
  <c r="Q135"/>
  <c r="R89"/>
  <c r="N36" i="2"/>
  <c r="O71"/>
  <c r="Q89" i="1"/>
  <c r="R99"/>
  <c r="O73" i="2"/>
  <c r="R58" i="1"/>
  <c r="Q63"/>
  <c r="Q119"/>
  <c r="R92"/>
  <c r="Q58"/>
  <c r="R76"/>
  <c r="O140" i="3"/>
  <c r="O139" s="1"/>
  <c r="N140"/>
  <c r="N123"/>
  <c r="Q141"/>
  <c r="P141"/>
  <c r="Q123"/>
  <c r="P123"/>
  <c r="F125"/>
  <c r="O125"/>
  <c r="N125"/>
  <c r="O123"/>
  <c r="F39"/>
  <c r="O38"/>
  <c r="N28" i="2"/>
  <c r="H79"/>
  <c r="P79" s="1"/>
  <c r="N143"/>
  <c r="N142" s="1"/>
  <c r="O35"/>
  <c r="H84"/>
  <c r="G84" i="3" s="1"/>
  <c r="H84" s="1"/>
  <c r="N80" i="2"/>
  <c r="H62"/>
  <c r="P62" s="1"/>
  <c r="R45" i="1"/>
  <c r="H28" i="2"/>
  <c r="G28" i="3" s="1"/>
  <c r="H28" s="1"/>
  <c r="O155" i="2"/>
  <c r="H80"/>
  <c r="Q80" s="1"/>
  <c r="R13" i="1"/>
  <c r="R119"/>
  <c r="Q54"/>
  <c r="R104"/>
  <c r="Q76"/>
  <c r="R135"/>
  <c r="R16"/>
  <c r="Q48"/>
  <c r="R54"/>
  <c r="Q70"/>
  <c r="Q104"/>
  <c r="Q16"/>
  <c r="R42"/>
  <c r="R48"/>
  <c r="Q131"/>
  <c r="Q29"/>
  <c r="R70"/>
  <c r="R29"/>
  <c r="Q42"/>
  <c r="R131"/>
  <c r="O45" i="2"/>
  <c r="O43" s="1"/>
  <c r="N128"/>
  <c r="N127" s="1"/>
  <c r="H15"/>
  <c r="P15" s="1"/>
  <c r="O11"/>
  <c r="H103"/>
  <c r="Q103" s="1"/>
  <c r="H132"/>
  <c r="Q132" s="1"/>
  <c r="N70"/>
  <c r="H47"/>
  <c r="P47" s="1"/>
  <c r="H135"/>
  <c r="G135" i="3" s="1"/>
  <c r="H135" s="1"/>
  <c r="H41" i="2"/>
  <c r="Q41" s="1"/>
  <c r="N61"/>
  <c r="N98"/>
  <c r="N90"/>
  <c r="R140"/>
  <c r="R139" s="1"/>
  <c r="H63"/>
  <c r="G63" i="3" s="1"/>
  <c r="H63" s="1"/>
  <c r="H145" i="2"/>
  <c r="O145"/>
  <c r="N145"/>
  <c r="O90"/>
  <c r="O87"/>
  <c r="N87"/>
  <c r="H109"/>
  <c r="N109"/>
  <c r="O109"/>
  <c r="H107"/>
  <c r="O107"/>
  <c r="N107"/>
  <c r="H104"/>
  <c r="G104" i="3" s="1"/>
  <c r="H104" s="1"/>
  <c r="O104" i="2"/>
  <c r="N104"/>
  <c r="N106"/>
  <c r="O106"/>
  <c r="O112"/>
  <c r="N112"/>
  <c r="O111"/>
  <c r="N111"/>
  <c r="P106"/>
  <c r="Q106"/>
  <c r="H108"/>
  <c r="G108" i="3" s="1"/>
  <c r="O108" i="2"/>
  <c r="N108"/>
  <c r="H113"/>
  <c r="G113" i="3" s="1"/>
  <c r="N113" i="2"/>
  <c r="O113"/>
  <c r="O117"/>
  <c r="O110"/>
  <c r="N110"/>
  <c r="E126" i="3"/>
  <c r="P126" i="2"/>
  <c r="Q126"/>
  <c r="O143"/>
  <c r="O142" s="1"/>
  <c r="N35"/>
  <c r="O84"/>
  <c r="O83" s="1"/>
  <c r="H30"/>
  <c r="G30" i="3" s="1"/>
  <c r="H30" s="1"/>
  <c r="N60" i="2"/>
  <c r="N59" s="1"/>
  <c r="H60"/>
  <c r="P60" s="1"/>
  <c r="P59" s="1"/>
  <c r="O82"/>
  <c r="O81" s="1"/>
  <c r="H58"/>
  <c r="P58" s="1"/>
  <c r="O62"/>
  <c r="H82"/>
  <c r="G82" i="3" s="1"/>
  <c r="H82" s="1"/>
  <c r="H156" i="2"/>
  <c r="Q156" s="1"/>
  <c r="R39"/>
  <c r="R38" s="1"/>
  <c r="H31"/>
  <c r="O31"/>
  <c r="H130"/>
  <c r="P130" s="1"/>
  <c r="H44"/>
  <c r="G44" i="3" s="1"/>
  <c r="H44" s="1"/>
  <c r="H32" i="2"/>
  <c r="O32"/>
  <c r="H67"/>
  <c r="G67" i="3" s="1"/>
  <c r="H67" s="1"/>
  <c r="H33" i="2"/>
  <c r="O33"/>
  <c r="H12"/>
  <c r="G12" i="3" s="1"/>
  <c r="N154" i="2"/>
  <c r="N153" s="1"/>
  <c r="N69"/>
  <c r="H150"/>
  <c r="P150" s="1"/>
  <c r="P149" s="1"/>
  <c r="O96"/>
  <c r="N42"/>
  <c r="N40" s="1"/>
  <c r="O95"/>
  <c r="O130"/>
  <c r="N65"/>
  <c r="N64" s="1"/>
  <c r="H99"/>
  <c r="Q99" s="1"/>
  <c r="H114"/>
  <c r="G114" i="3" s="1"/>
  <c r="O131" i="2"/>
  <c r="O116"/>
  <c r="O115" s="1"/>
  <c r="H154"/>
  <c r="G154" i="3" s="1"/>
  <c r="H154" s="1"/>
  <c r="H42" i="2"/>
  <c r="P42" s="1"/>
  <c r="O67"/>
  <c r="O66" s="1"/>
  <c r="H95"/>
  <c r="G95" i="3" s="1"/>
  <c r="H95" s="1"/>
  <c r="H131" i="2"/>
  <c r="G131" i="3" s="1"/>
  <c r="H131" s="1"/>
  <c r="O36" i="2"/>
  <c r="O98"/>
  <c r="O97" s="1"/>
  <c r="H69"/>
  <c r="P69" s="1"/>
  <c r="O65"/>
  <c r="O64" s="1"/>
  <c r="H96"/>
  <c r="P96" s="1"/>
  <c r="O63"/>
  <c r="N116"/>
  <c r="N115" s="1"/>
  <c r="N150"/>
  <c r="N149" s="1"/>
  <c r="O41"/>
  <c r="O40" s="1"/>
  <c r="N99"/>
  <c r="N44"/>
  <c r="O114"/>
  <c r="H136"/>
  <c r="Q136" s="1"/>
  <c r="N49"/>
  <c r="N12"/>
  <c r="O70"/>
  <c r="O16"/>
  <c r="N48"/>
  <c r="N72"/>
  <c r="O49"/>
  <c r="H73"/>
  <c r="G73" i="3" s="1"/>
  <c r="H73" s="1"/>
  <c r="N13" i="2"/>
  <c r="N45"/>
  <c r="H128"/>
  <c r="Q128" s="1"/>
  <c r="Q127" s="1"/>
  <c r="H13"/>
  <c r="P13" s="1"/>
  <c r="O103"/>
  <c r="O15"/>
  <c r="N47"/>
  <c r="H71"/>
  <c r="Q71" s="1"/>
  <c r="N135"/>
  <c r="N133" s="1"/>
  <c r="N132"/>
  <c r="N129" s="1"/>
  <c r="N16"/>
  <c r="N14" s="1"/>
  <c r="O48"/>
  <c r="O72"/>
  <c r="O136"/>
  <c r="S14" i="1"/>
  <c r="S113"/>
  <c r="S147"/>
  <c r="H111" i="2"/>
  <c r="H112"/>
  <c r="S111" i="1"/>
  <c r="S109"/>
  <c r="S34"/>
  <c r="S110"/>
  <c r="S33"/>
  <c r="S112"/>
  <c r="S35"/>
  <c r="H110" i="2"/>
  <c r="G148" i="3"/>
  <c r="H148" s="1"/>
  <c r="P148" i="2"/>
  <c r="P147" s="1"/>
  <c r="Q148"/>
  <c r="Q147" s="1"/>
  <c r="G36" i="3"/>
  <c r="H36" s="1"/>
  <c r="P36" i="2"/>
  <c r="Q36"/>
  <c r="G98" i="3"/>
  <c r="H98" s="1"/>
  <c r="Q98" i="2"/>
  <c r="P98"/>
  <c r="G106" i="3"/>
  <c r="H106" s="1"/>
  <c r="G146"/>
  <c r="P146" i="2"/>
  <c r="Q45"/>
  <c r="G45" i="3"/>
  <c r="H45" s="1"/>
  <c r="P45" i="2"/>
  <c r="G70" i="3"/>
  <c r="H70" s="1"/>
  <c r="P70" i="2"/>
  <c r="Q70"/>
  <c r="G55" i="3"/>
  <c r="H55" s="1"/>
  <c r="Q55" i="2"/>
  <c r="P55"/>
  <c r="G116" i="3"/>
  <c r="H116" s="1"/>
  <c r="P116" i="2"/>
  <c r="P115" s="1"/>
  <c r="Q116"/>
  <c r="Q115" s="1"/>
  <c r="G65" i="3"/>
  <c r="H65" s="1"/>
  <c r="P65" i="2"/>
  <c r="P64" s="1"/>
  <c r="Q65"/>
  <c r="Q64" s="1"/>
  <c r="G78" i="3"/>
  <c r="H78" s="1"/>
  <c r="Q78" i="2"/>
  <c r="P78"/>
  <c r="Q16"/>
  <c r="G16" i="3"/>
  <c r="H16" s="1"/>
  <c r="P16" i="2"/>
  <c r="G48" i="3"/>
  <c r="H48" s="1"/>
  <c r="Q48" i="2"/>
  <c r="P48"/>
  <c r="G72" i="3"/>
  <c r="H72" s="1"/>
  <c r="Q72" i="2"/>
  <c r="P72"/>
  <c r="G35" i="3"/>
  <c r="H35" s="1"/>
  <c r="P35" i="2"/>
  <c r="Q35"/>
  <c r="G49" i="3"/>
  <c r="H49" s="1"/>
  <c r="P49" i="2"/>
  <c r="Q49"/>
  <c r="G20" i="3"/>
  <c r="H20" s="1"/>
  <c r="P20" i="2"/>
  <c r="P19" s="1"/>
  <c r="Q20"/>
  <c r="Q19" s="1"/>
  <c r="G143" i="3"/>
  <c r="H143" s="1"/>
  <c r="P143" i="2"/>
  <c r="P142" s="1"/>
  <c r="Q143"/>
  <c r="Q142" s="1"/>
  <c r="G8" i="3"/>
  <c r="H8" s="1"/>
  <c r="Q8" i="2"/>
  <c r="Q7" s="1"/>
  <c r="P8"/>
  <c r="P7" s="1"/>
  <c r="N10" i="3"/>
  <c r="N9" s="1"/>
  <c r="R88" i="2" l="1"/>
  <c r="N56"/>
  <c r="Q22"/>
  <c r="Q21" s="1"/>
  <c r="R118"/>
  <c r="P22"/>
  <c r="P21" s="1"/>
  <c r="Q79"/>
  <c r="R79" s="1"/>
  <c r="Q87"/>
  <c r="R123"/>
  <c r="G54" i="3"/>
  <c r="H54" s="1"/>
  <c r="Q54" s="1"/>
  <c r="G75"/>
  <c r="H75" s="1"/>
  <c r="Q75" s="1"/>
  <c r="G57"/>
  <c r="H57" s="1"/>
  <c r="R92" i="2"/>
  <c r="R90" s="1"/>
  <c r="P28"/>
  <c r="R122"/>
  <c r="R101"/>
  <c r="R100" s="1"/>
  <c r="G155" i="3"/>
  <c r="H155" s="1"/>
  <c r="Q155" s="1"/>
  <c r="G26"/>
  <c r="H26" s="1"/>
  <c r="Q26" s="1"/>
  <c r="R10" i="2"/>
  <c r="R9" s="1"/>
  <c r="R121"/>
  <c r="O133"/>
  <c r="G62" i="3"/>
  <c r="H62" s="1"/>
  <c r="Q62" s="1"/>
  <c r="P29" i="2"/>
  <c r="Q53"/>
  <c r="Q52" s="1"/>
  <c r="P121" i="3"/>
  <c r="R121" s="1"/>
  <c r="Q29" i="2"/>
  <c r="P155"/>
  <c r="R155" s="1"/>
  <c r="P90"/>
  <c r="Q117"/>
  <c r="R146"/>
  <c r="R18"/>
  <c r="R86"/>
  <c r="R85" s="1"/>
  <c r="P51"/>
  <c r="P50" s="1"/>
  <c r="P134"/>
  <c r="P57"/>
  <c r="P56" s="1"/>
  <c r="Q51"/>
  <c r="Q50" s="1"/>
  <c r="R138"/>
  <c r="Q134"/>
  <c r="P12"/>
  <c r="P11" s="1"/>
  <c r="O153"/>
  <c r="P76"/>
  <c r="R76" s="1"/>
  <c r="G77" i="3"/>
  <c r="H77" s="1"/>
  <c r="P77" s="1"/>
  <c r="O144" i="2"/>
  <c r="P53"/>
  <c r="G79" i="3"/>
  <c r="H79" s="1"/>
  <c r="Q79" s="1"/>
  <c r="Q26" i="2"/>
  <c r="Q25" s="1"/>
  <c r="P54"/>
  <c r="R54" s="1"/>
  <c r="Q24"/>
  <c r="Q23" s="1"/>
  <c r="P117"/>
  <c r="Q122" i="3"/>
  <c r="R122" s="1"/>
  <c r="O52" i="2"/>
  <c r="P24"/>
  <c r="P23" s="1"/>
  <c r="P75"/>
  <c r="R75" s="1"/>
  <c r="Q62"/>
  <c r="R62" s="1"/>
  <c r="Q28"/>
  <c r="G76" i="3"/>
  <c r="H76" s="1"/>
  <c r="Q76" s="1"/>
  <c r="Q77" i="2"/>
  <c r="N124" i="3"/>
  <c r="F124"/>
  <c r="O124"/>
  <c r="G80"/>
  <c r="H80" s="1"/>
  <c r="Q80" s="1"/>
  <c r="P41" i="2"/>
  <c r="P40" s="1"/>
  <c r="N74"/>
  <c r="F119" i="3"/>
  <c r="N119"/>
  <c r="O119"/>
  <c r="N120"/>
  <c r="F120"/>
  <c r="O120"/>
  <c r="N34" i="2"/>
  <c r="Q84"/>
  <c r="Q83" s="1"/>
  <c r="P84"/>
  <c r="P83" s="1"/>
  <c r="R141" i="3"/>
  <c r="N139"/>
  <c r="H146"/>
  <c r="N146"/>
  <c r="O146"/>
  <c r="R123"/>
  <c r="Q140"/>
  <c r="Q139" s="1"/>
  <c r="P140"/>
  <c r="P139" s="1"/>
  <c r="H108"/>
  <c r="N108"/>
  <c r="O108"/>
  <c r="H114"/>
  <c r="O114"/>
  <c r="N114"/>
  <c r="H113"/>
  <c r="O113"/>
  <c r="N113"/>
  <c r="Q125"/>
  <c r="P125"/>
  <c r="F126"/>
  <c r="O126"/>
  <c r="N126"/>
  <c r="N38"/>
  <c r="Q38"/>
  <c r="P38"/>
  <c r="H12"/>
  <c r="O12"/>
  <c r="N12"/>
  <c r="O34" i="2"/>
  <c r="G156" i="3"/>
  <c r="H156" s="1"/>
  <c r="Q156" s="1"/>
  <c r="P80" i="2"/>
  <c r="R80" s="1"/>
  <c r="Q58"/>
  <c r="Q56" s="1"/>
  <c r="Q130"/>
  <c r="R130" s="1"/>
  <c r="Q69"/>
  <c r="R69" s="1"/>
  <c r="G132" i="3"/>
  <c r="H132" s="1"/>
  <c r="Q132" s="1"/>
  <c r="G58"/>
  <c r="H58" s="1"/>
  <c r="P58" s="1"/>
  <c r="P132" i="2"/>
  <c r="R132" s="1"/>
  <c r="G41" i="3"/>
  <c r="H41" s="1"/>
  <c r="Q41" s="1"/>
  <c r="N97" i="2"/>
  <c r="G60" i="3"/>
  <c r="H60" s="1"/>
  <c r="Q60" s="1"/>
  <c r="P103" i="2"/>
  <c r="R103" s="1"/>
  <c r="Q97"/>
  <c r="G103" i="3"/>
  <c r="H103" s="1"/>
  <c r="Q103" s="1"/>
  <c r="P135" i="2"/>
  <c r="N46"/>
  <c r="O68"/>
  <c r="O94"/>
  <c r="Q135"/>
  <c r="G71" i="3"/>
  <c r="H71" s="1"/>
  <c r="Q71" s="1"/>
  <c r="G15"/>
  <c r="H15" s="1"/>
  <c r="P15" s="1"/>
  <c r="Q47" i="2"/>
  <c r="R47" s="1"/>
  <c r="Q82"/>
  <c r="Q81" s="1"/>
  <c r="Q30"/>
  <c r="G136" i="3"/>
  <c r="H136" s="1"/>
  <c r="Q136" s="1"/>
  <c r="G47"/>
  <c r="H47" s="1"/>
  <c r="Q47" s="1"/>
  <c r="P82" i="2"/>
  <c r="P81" s="1"/>
  <c r="P30"/>
  <c r="Q150"/>
  <c r="Q149" s="1"/>
  <c r="Q15"/>
  <c r="R15" s="1"/>
  <c r="O14"/>
  <c r="G42" i="3"/>
  <c r="H42" s="1"/>
  <c r="P42" s="1"/>
  <c r="R87" i="2"/>
  <c r="Q96"/>
  <c r="R96" s="1"/>
  <c r="Q63"/>
  <c r="P63"/>
  <c r="N144"/>
  <c r="P44"/>
  <c r="P43" s="1"/>
  <c r="O46"/>
  <c r="G145" i="3"/>
  <c r="P145" i="2"/>
  <c r="P144" s="1"/>
  <c r="Q145"/>
  <c r="Q144" s="1"/>
  <c r="O129"/>
  <c r="N102"/>
  <c r="G107" i="3"/>
  <c r="P107" i="2"/>
  <c r="Q107"/>
  <c r="G112" i="3"/>
  <c r="P112" i="2"/>
  <c r="Q112"/>
  <c r="P114"/>
  <c r="Q114"/>
  <c r="Q108"/>
  <c r="P108"/>
  <c r="Q104"/>
  <c r="P104"/>
  <c r="G110" i="3"/>
  <c r="P110" i="2"/>
  <c r="Q110"/>
  <c r="P111"/>
  <c r="Q111"/>
  <c r="N43"/>
  <c r="P113"/>
  <c r="Q113"/>
  <c r="R126"/>
  <c r="O102"/>
  <c r="G109" i="3"/>
  <c r="Q109" i="2"/>
  <c r="P109"/>
  <c r="P99"/>
  <c r="P97" s="1"/>
  <c r="G130" i="3"/>
  <c r="H130" s="1"/>
  <c r="P130" s="1"/>
  <c r="G99"/>
  <c r="H99" s="1"/>
  <c r="Q99" s="1"/>
  <c r="P136" i="2"/>
  <c r="Q60"/>
  <c r="Q59" s="1"/>
  <c r="O27"/>
  <c r="O61"/>
  <c r="P156"/>
  <c r="R156" s="1"/>
  <c r="P46"/>
  <c r="N68"/>
  <c r="Q44"/>
  <c r="Q43" s="1"/>
  <c r="Q67"/>
  <c r="Q66" s="1"/>
  <c r="G96" i="3"/>
  <c r="H96" s="1"/>
  <c r="P96" s="1"/>
  <c r="Q12" i="2"/>
  <c r="P67"/>
  <c r="P66" s="1"/>
  <c r="G31" i="3"/>
  <c r="P31" i="2"/>
  <c r="Q31"/>
  <c r="Q42"/>
  <c r="Q40" s="1"/>
  <c r="G111" i="3"/>
  <c r="G33"/>
  <c r="P33" i="2"/>
  <c r="Q33"/>
  <c r="G32" i="3"/>
  <c r="P32" i="2"/>
  <c r="Q32"/>
  <c r="P14"/>
  <c r="G150" i="3"/>
  <c r="H150" s="1"/>
  <c r="Q150" s="1"/>
  <c r="Q149" s="1"/>
  <c r="G128"/>
  <c r="H128" s="1"/>
  <c r="Q128" s="1"/>
  <c r="Q127" s="1"/>
  <c r="Q73" i="2"/>
  <c r="P71"/>
  <c r="R71" s="1"/>
  <c r="P131"/>
  <c r="P154"/>
  <c r="Q95"/>
  <c r="P95"/>
  <c r="P94" s="1"/>
  <c r="G69" i="3"/>
  <c r="H69" s="1"/>
  <c r="Q69" s="1"/>
  <c r="P128" i="2"/>
  <c r="P127" s="1"/>
  <c r="N11"/>
  <c r="Q154"/>
  <c r="Q153" s="1"/>
  <c r="T153" s="1"/>
  <c r="S153" i="3" s="1"/>
  <c r="Q13" i="2"/>
  <c r="P73"/>
  <c r="Q131"/>
  <c r="G13" i="3"/>
  <c r="R72" i="2"/>
  <c r="N82" i="3"/>
  <c r="N81" s="1"/>
  <c r="N57"/>
  <c r="N36"/>
  <c r="Q34" i="2"/>
  <c r="N75" i="3"/>
  <c r="R98" i="2"/>
  <c r="R148"/>
  <c r="R36"/>
  <c r="R49"/>
  <c r="R48"/>
  <c r="R147"/>
  <c r="R55"/>
  <c r="R78"/>
  <c r="R106"/>
  <c r="N78" i="3"/>
  <c r="R70" i="2"/>
  <c r="R45"/>
  <c r="R116"/>
  <c r="P34"/>
  <c r="R8"/>
  <c r="R7" s="1"/>
  <c r="R35"/>
  <c r="R65"/>
  <c r="R64" s="1"/>
  <c r="R20"/>
  <c r="R19" s="1"/>
  <c r="R143"/>
  <c r="R142" s="1"/>
  <c r="R16"/>
  <c r="R115"/>
  <c r="M156" i="3"/>
  <c r="M155"/>
  <c r="Q154"/>
  <c r="P154"/>
  <c r="O154"/>
  <c r="N154"/>
  <c r="M154"/>
  <c r="L153"/>
  <c r="K153"/>
  <c r="J153"/>
  <c r="I153"/>
  <c r="M150"/>
  <c r="M149" s="1"/>
  <c r="Q148"/>
  <c r="Q147" s="1"/>
  <c r="P148"/>
  <c r="P147" s="1"/>
  <c r="O148"/>
  <c r="O147" s="1"/>
  <c r="N148"/>
  <c r="N147" s="1"/>
  <c r="M148"/>
  <c r="M147" s="1"/>
  <c r="Q143"/>
  <c r="Q142" s="1"/>
  <c r="P143"/>
  <c r="P142" s="1"/>
  <c r="O143"/>
  <c r="O142" s="1"/>
  <c r="N143"/>
  <c r="N142" s="1"/>
  <c r="M143"/>
  <c r="M142" s="1"/>
  <c r="L142"/>
  <c r="K142"/>
  <c r="J142"/>
  <c r="I142"/>
  <c r="Q138"/>
  <c r="Q137" s="1"/>
  <c r="P138"/>
  <c r="P137" s="1"/>
  <c r="O138"/>
  <c r="O137" s="1"/>
  <c r="N138"/>
  <c r="N137" s="1"/>
  <c r="M138"/>
  <c r="M137" s="1"/>
  <c r="I137"/>
  <c r="M136"/>
  <c r="Q135"/>
  <c r="P135"/>
  <c r="O135"/>
  <c r="N135"/>
  <c r="M135"/>
  <c r="Q134"/>
  <c r="P134"/>
  <c r="O134"/>
  <c r="N134"/>
  <c r="M134"/>
  <c r="I133"/>
  <c r="M132"/>
  <c r="Q131"/>
  <c r="P131"/>
  <c r="N131"/>
  <c r="M131"/>
  <c r="I129"/>
  <c r="M128"/>
  <c r="M127" s="1"/>
  <c r="Q118"/>
  <c r="P118"/>
  <c r="N118"/>
  <c r="Q116"/>
  <c r="Q115" s="1"/>
  <c r="P116"/>
  <c r="P115" s="1"/>
  <c r="O116"/>
  <c r="O115" s="1"/>
  <c r="N116"/>
  <c r="N115" s="1"/>
  <c r="M116"/>
  <c r="M115" s="1"/>
  <c r="I115"/>
  <c r="M114"/>
  <c r="M113"/>
  <c r="M112"/>
  <c r="M111"/>
  <c r="M110"/>
  <c r="Q106"/>
  <c r="P106"/>
  <c r="O106"/>
  <c r="N106"/>
  <c r="M106"/>
  <c r="Q105"/>
  <c r="P105"/>
  <c r="O105"/>
  <c r="N105"/>
  <c r="M105"/>
  <c r="Q104"/>
  <c r="P104"/>
  <c r="O104"/>
  <c r="N104"/>
  <c r="M104"/>
  <c r="M103"/>
  <c r="Q100"/>
  <c r="P100"/>
  <c r="O101"/>
  <c r="O100" s="1"/>
  <c r="N101"/>
  <c r="N100" s="1"/>
  <c r="M101"/>
  <c r="L100"/>
  <c r="K100"/>
  <c r="J100"/>
  <c r="I100"/>
  <c r="M99"/>
  <c r="Q98"/>
  <c r="P98"/>
  <c r="O98"/>
  <c r="N98"/>
  <c r="M98"/>
  <c r="L97"/>
  <c r="K97"/>
  <c r="J97"/>
  <c r="I97"/>
  <c r="Q95"/>
  <c r="P95"/>
  <c r="N95"/>
  <c r="O95"/>
  <c r="L94"/>
  <c r="K94"/>
  <c r="I94"/>
  <c r="Q93"/>
  <c r="P93"/>
  <c r="O93"/>
  <c r="N93"/>
  <c r="M93"/>
  <c r="Q92"/>
  <c r="P92"/>
  <c r="O92"/>
  <c r="N92"/>
  <c r="M92"/>
  <c r="Q91"/>
  <c r="P91"/>
  <c r="O91"/>
  <c r="N91"/>
  <c r="M91"/>
  <c r="L90"/>
  <c r="K90"/>
  <c r="J90"/>
  <c r="I90"/>
  <c r="Q89"/>
  <c r="P89"/>
  <c r="O89"/>
  <c r="N89"/>
  <c r="M89"/>
  <c r="Q88"/>
  <c r="P88"/>
  <c r="O88"/>
  <c r="N88"/>
  <c r="M88"/>
  <c r="L87"/>
  <c r="K87"/>
  <c r="J87"/>
  <c r="I87"/>
  <c r="Q86"/>
  <c r="Q85" s="1"/>
  <c r="P86"/>
  <c r="P85" s="1"/>
  <c r="O86"/>
  <c r="O85" s="1"/>
  <c r="N86"/>
  <c r="N85" s="1"/>
  <c r="M86"/>
  <c r="L85"/>
  <c r="K85"/>
  <c r="J85"/>
  <c r="I85"/>
  <c r="Q84"/>
  <c r="Q83" s="1"/>
  <c r="P84"/>
  <c r="P83" s="1"/>
  <c r="O84"/>
  <c r="O83" s="1"/>
  <c r="N84"/>
  <c r="N83" s="1"/>
  <c r="M84"/>
  <c r="L83"/>
  <c r="K83"/>
  <c r="J83"/>
  <c r="I83"/>
  <c r="Q82"/>
  <c r="P82"/>
  <c r="P81" s="1"/>
  <c r="O82"/>
  <c r="O81" s="1"/>
  <c r="M82"/>
  <c r="M81" s="1"/>
  <c r="L81"/>
  <c r="K81"/>
  <c r="J81"/>
  <c r="I81"/>
  <c r="M80"/>
  <c r="M79"/>
  <c r="Q78"/>
  <c r="P78"/>
  <c r="O78"/>
  <c r="M78"/>
  <c r="M77"/>
  <c r="M76"/>
  <c r="M75"/>
  <c r="L74"/>
  <c r="K74"/>
  <c r="J74"/>
  <c r="I74"/>
  <c r="Q73"/>
  <c r="P73"/>
  <c r="O73"/>
  <c r="N73"/>
  <c r="M73"/>
  <c r="Q72"/>
  <c r="P72"/>
  <c r="O72"/>
  <c r="N72"/>
  <c r="M72"/>
  <c r="M71"/>
  <c r="Q70"/>
  <c r="P70"/>
  <c r="O70"/>
  <c r="N70"/>
  <c r="M70"/>
  <c r="M69"/>
  <c r="L68"/>
  <c r="K68"/>
  <c r="J68"/>
  <c r="I68"/>
  <c r="Q67"/>
  <c r="P67"/>
  <c r="P66" s="1"/>
  <c r="O67"/>
  <c r="O66" s="1"/>
  <c r="N67"/>
  <c r="N66" s="1"/>
  <c r="M67"/>
  <c r="M66" s="1"/>
  <c r="L66"/>
  <c r="K66"/>
  <c r="J66"/>
  <c r="I66"/>
  <c r="Q65"/>
  <c r="P65"/>
  <c r="P64" s="1"/>
  <c r="O65"/>
  <c r="O64" s="1"/>
  <c r="N65"/>
  <c r="N64" s="1"/>
  <c r="M65"/>
  <c r="M64" s="1"/>
  <c r="L64"/>
  <c r="K64"/>
  <c r="J64"/>
  <c r="I64"/>
  <c r="Q63"/>
  <c r="P63"/>
  <c r="O63"/>
  <c r="N63"/>
  <c r="M63"/>
  <c r="M62"/>
  <c r="L61"/>
  <c r="K61"/>
  <c r="J61"/>
  <c r="I61"/>
  <c r="M60"/>
  <c r="M59" s="1"/>
  <c r="L59"/>
  <c r="K59"/>
  <c r="J59"/>
  <c r="I59"/>
  <c r="M58"/>
  <c r="Q57"/>
  <c r="P57"/>
  <c r="M57"/>
  <c r="L56"/>
  <c r="K56"/>
  <c r="J56"/>
  <c r="I56"/>
  <c r="Q55"/>
  <c r="P55"/>
  <c r="O55"/>
  <c r="N55"/>
  <c r="M55"/>
  <c r="M54"/>
  <c r="Q53"/>
  <c r="P53"/>
  <c r="O53"/>
  <c r="N53"/>
  <c r="M53"/>
  <c r="L52"/>
  <c r="K52"/>
  <c r="J52"/>
  <c r="I52"/>
  <c r="Q51"/>
  <c r="P51"/>
  <c r="P50" s="1"/>
  <c r="O51"/>
  <c r="O50" s="1"/>
  <c r="N51"/>
  <c r="N50" s="1"/>
  <c r="M51"/>
  <c r="M50" s="1"/>
  <c r="L50"/>
  <c r="K50"/>
  <c r="J50"/>
  <c r="I50"/>
  <c r="Q49"/>
  <c r="P49"/>
  <c r="O49"/>
  <c r="N49"/>
  <c r="M49"/>
  <c r="Q48"/>
  <c r="P48"/>
  <c r="O48"/>
  <c r="N48"/>
  <c r="M48"/>
  <c r="M47"/>
  <c r="L46"/>
  <c r="K46"/>
  <c r="J46"/>
  <c r="I46"/>
  <c r="Q45"/>
  <c r="P45"/>
  <c r="O45"/>
  <c r="N45"/>
  <c r="M45"/>
  <c r="Q44"/>
  <c r="P44"/>
  <c r="O44"/>
  <c r="N44"/>
  <c r="M44"/>
  <c r="L43"/>
  <c r="K43"/>
  <c r="J43"/>
  <c r="I43"/>
  <c r="M42"/>
  <c r="M41"/>
  <c r="L40"/>
  <c r="K40"/>
  <c r="J40"/>
  <c r="I40"/>
  <c r="Q37"/>
  <c r="P37"/>
  <c r="O37"/>
  <c r="N37"/>
  <c r="M37"/>
  <c r="Q36"/>
  <c r="P36"/>
  <c r="O36"/>
  <c r="M36"/>
  <c r="Q35"/>
  <c r="P35"/>
  <c r="O35"/>
  <c r="N35"/>
  <c r="M35"/>
  <c r="L34"/>
  <c r="K34"/>
  <c r="J34"/>
  <c r="I34"/>
  <c r="Q30"/>
  <c r="P30"/>
  <c r="O30"/>
  <c r="N30"/>
  <c r="M30"/>
  <c r="Q29"/>
  <c r="P29"/>
  <c r="O29"/>
  <c r="N29"/>
  <c r="M29"/>
  <c r="Q28"/>
  <c r="P28"/>
  <c r="O28"/>
  <c r="N28"/>
  <c r="M28"/>
  <c r="M26"/>
  <c r="M25" s="1"/>
  <c r="I25"/>
  <c r="Q24"/>
  <c r="P24"/>
  <c r="P23" s="1"/>
  <c r="O24"/>
  <c r="O23" s="1"/>
  <c r="N24"/>
  <c r="N23" s="1"/>
  <c r="M24"/>
  <c r="M23" s="1"/>
  <c r="I23"/>
  <c r="Q22"/>
  <c r="P22"/>
  <c r="P21" s="1"/>
  <c r="O22"/>
  <c r="O21" s="1"/>
  <c r="N22"/>
  <c r="N21" s="1"/>
  <c r="M22"/>
  <c r="M21" s="1"/>
  <c r="I21"/>
  <c r="Q20"/>
  <c r="P20"/>
  <c r="P19" s="1"/>
  <c r="O20"/>
  <c r="O19" s="1"/>
  <c r="N20"/>
  <c r="N19" s="1"/>
  <c r="M20"/>
  <c r="M19" s="1"/>
  <c r="I19"/>
  <c r="Q18"/>
  <c r="Q17" s="1"/>
  <c r="P18"/>
  <c r="P17" s="1"/>
  <c r="O18"/>
  <c r="O17" s="1"/>
  <c r="N18"/>
  <c r="N17" s="1"/>
  <c r="M18"/>
  <c r="M17" s="1"/>
  <c r="I17"/>
  <c r="Q16"/>
  <c r="P16"/>
  <c r="O16"/>
  <c r="N16"/>
  <c r="M16"/>
  <c r="M15"/>
  <c r="I14"/>
  <c r="M13"/>
  <c r="M11" s="1"/>
  <c r="Q10"/>
  <c r="P10"/>
  <c r="P9" s="1"/>
  <c r="O10"/>
  <c r="O9" s="1"/>
  <c r="M10"/>
  <c r="M9" s="1"/>
  <c r="I9"/>
  <c r="Q8"/>
  <c r="Q7" s="1"/>
  <c r="P8"/>
  <c r="P7" s="1"/>
  <c r="O8"/>
  <c r="O7" s="1"/>
  <c r="N8"/>
  <c r="N7" s="1"/>
  <c r="M8"/>
  <c r="M7" s="1"/>
  <c r="R22" i="2" l="1"/>
  <c r="R21" s="1"/>
  <c r="M56" i="3"/>
  <c r="Q74" i="2"/>
  <c r="Q61"/>
  <c r="P155" i="3"/>
  <c r="N79"/>
  <c r="O79"/>
  <c r="R77" i="2"/>
  <c r="R74" s="1"/>
  <c r="Q94"/>
  <c r="P79" i="3"/>
  <c r="N155"/>
  <c r="O57"/>
  <c r="R57" s="1"/>
  <c r="O155"/>
  <c r="P54"/>
  <c r="P52" s="1"/>
  <c r="P75"/>
  <c r="R29" i="2"/>
  <c r="R57"/>
  <c r="O54" i="3"/>
  <c r="O75"/>
  <c r="N54"/>
  <c r="R134" i="2"/>
  <c r="O62" i="3"/>
  <c r="O61" s="1"/>
  <c r="N77"/>
  <c r="Q133" i="2"/>
  <c r="P26" i="3"/>
  <c r="P25" s="1"/>
  <c r="P62"/>
  <c r="P61" s="1"/>
  <c r="Q77"/>
  <c r="Q74" s="1"/>
  <c r="R26" i="2"/>
  <c r="R25" s="1"/>
  <c r="R41"/>
  <c r="R28"/>
  <c r="N26" i="3"/>
  <c r="N25" s="1"/>
  <c r="O77"/>
  <c r="N62"/>
  <c r="N61" s="1"/>
  <c r="O26"/>
  <c r="O25" s="1"/>
  <c r="P52" i="2"/>
  <c r="R117"/>
  <c r="R12"/>
  <c r="P76" i="3"/>
  <c r="R51" i="2"/>
  <c r="R50" s="1"/>
  <c r="R53"/>
  <c r="R52" s="1"/>
  <c r="N76" i="3"/>
  <c r="R84" i="2"/>
  <c r="R83" s="1"/>
  <c r="R24"/>
  <c r="R23" s="1"/>
  <c r="O76" i="3"/>
  <c r="O80"/>
  <c r="Q120"/>
  <c r="P120"/>
  <c r="Q119"/>
  <c r="P119"/>
  <c r="N60"/>
  <c r="N59" s="1"/>
  <c r="P80"/>
  <c r="N80"/>
  <c r="P124"/>
  <c r="Q124"/>
  <c r="R125"/>
  <c r="P74" i="2"/>
  <c r="R135"/>
  <c r="Q14"/>
  <c r="Q129"/>
  <c r="N156" i="3"/>
  <c r="M61"/>
  <c r="R114" i="2"/>
  <c r="P129"/>
  <c r="R30"/>
  <c r="Q96" i="3"/>
  <c r="Q94" s="1"/>
  <c r="M102"/>
  <c r="Q146"/>
  <c r="P146"/>
  <c r="R140"/>
  <c r="R139" s="1"/>
  <c r="O58"/>
  <c r="P56"/>
  <c r="H145"/>
  <c r="N145"/>
  <c r="N144" s="1"/>
  <c r="O145"/>
  <c r="O144" s="1"/>
  <c r="M74"/>
  <c r="P132"/>
  <c r="P129" s="1"/>
  <c r="H111"/>
  <c r="O111"/>
  <c r="N111"/>
  <c r="H112"/>
  <c r="N112"/>
  <c r="O112"/>
  <c r="Q114"/>
  <c r="P114"/>
  <c r="P41"/>
  <c r="P40" s="1"/>
  <c r="H109"/>
  <c r="O109"/>
  <c r="N109"/>
  <c r="Q113"/>
  <c r="P113"/>
  <c r="M14"/>
  <c r="P43"/>
  <c r="N47"/>
  <c r="N46" s="1"/>
  <c r="M52"/>
  <c r="Q52"/>
  <c r="O71"/>
  <c r="P156"/>
  <c r="P153" s="1"/>
  <c r="M46"/>
  <c r="O156"/>
  <c r="Q15"/>
  <c r="Q14" s="1"/>
  <c r="M27"/>
  <c r="M43"/>
  <c r="Q43"/>
  <c r="N52"/>
  <c r="Q61"/>
  <c r="M68"/>
  <c r="N117"/>
  <c r="M133"/>
  <c r="Q133"/>
  <c r="H110"/>
  <c r="O110"/>
  <c r="N110"/>
  <c r="H107"/>
  <c r="O107"/>
  <c r="N107"/>
  <c r="R39"/>
  <c r="R38" s="1"/>
  <c r="Q126"/>
  <c r="P126"/>
  <c r="Q108"/>
  <c r="P108"/>
  <c r="Q66"/>
  <c r="Q46"/>
  <c r="Q59"/>
  <c r="M40"/>
  <c r="N43"/>
  <c r="Q68"/>
  <c r="H33"/>
  <c r="O33"/>
  <c r="N33"/>
  <c r="O43"/>
  <c r="Q50"/>
  <c r="Q64"/>
  <c r="Q81"/>
  <c r="H32"/>
  <c r="O32"/>
  <c r="N32"/>
  <c r="H31"/>
  <c r="N31"/>
  <c r="O31"/>
  <c r="O47"/>
  <c r="O46" s="1"/>
  <c r="P71"/>
  <c r="Q21"/>
  <c r="Q25"/>
  <c r="Q19"/>
  <c r="Q23"/>
  <c r="P47"/>
  <c r="P46" s="1"/>
  <c r="N71"/>
  <c r="P14"/>
  <c r="Q9"/>
  <c r="H13"/>
  <c r="Q13" s="1"/>
  <c r="N13"/>
  <c r="N11" s="1"/>
  <c r="P12"/>
  <c r="Q12"/>
  <c r="O60"/>
  <c r="O59" s="1"/>
  <c r="O96"/>
  <c r="O94" s="1"/>
  <c r="Q58"/>
  <c r="Q56" s="1"/>
  <c r="P60"/>
  <c r="P59" s="1"/>
  <c r="N96"/>
  <c r="N94" s="1"/>
  <c r="R58" i="2"/>
  <c r="P133"/>
  <c r="N58" i="3"/>
  <c r="N56" s="1"/>
  <c r="R99" i="2"/>
  <c r="R97" s="1"/>
  <c r="O42" i="3"/>
  <c r="O103"/>
  <c r="N15"/>
  <c r="N14" s="1"/>
  <c r="Q68" i="2"/>
  <c r="O41" i="3"/>
  <c r="N132"/>
  <c r="P103"/>
  <c r="O15"/>
  <c r="O14" s="1"/>
  <c r="N41"/>
  <c r="N103"/>
  <c r="Q46" i="2"/>
  <c r="R63"/>
  <c r="R61" s="1"/>
  <c r="R82"/>
  <c r="R81" s="1"/>
  <c r="N99" i="3"/>
  <c r="N97" s="1"/>
  <c r="R60" i="2"/>
  <c r="R59" s="1"/>
  <c r="R111"/>
  <c r="P136" i="3"/>
  <c r="P133" s="1"/>
  <c r="R107" i="2"/>
  <c r="Q130" i="3"/>
  <c r="Q129" s="1"/>
  <c r="N136"/>
  <c r="N133" s="1"/>
  <c r="R113" i="2"/>
  <c r="R104"/>
  <c r="P61"/>
  <c r="R67"/>
  <c r="R66" s="1"/>
  <c r="O136" i="3"/>
  <c r="O133" s="1"/>
  <c r="R150" i="2"/>
  <c r="R149" s="1"/>
  <c r="R108"/>
  <c r="R112"/>
  <c r="O99" i="3"/>
  <c r="O97" s="1"/>
  <c r="R42" i="2"/>
  <c r="Q42" i="3"/>
  <c r="Q40" s="1"/>
  <c r="P99"/>
  <c r="P97" s="1"/>
  <c r="N130"/>
  <c r="O150"/>
  <c r="O149" s="1"/>
  <c r="N42"/>
  <c r="R136" i="2"/>
  <c r="O151"/>
  <c r="O157" s="1"/>
  <c r="R145"/>
  <c r="R144" s="1"/>
  <c r="P68"/>
  <c r="R131"/>
  <c r="R129" s="1"/>
  <c r="R109"/>
  <c r="Q102"/>
  <c r="P102"/>
  <c r="R46"/>
  <c r="P150" i="3"/>
  <c r="P149" s="1"/>
  <c r="R44" i="2"/>
  <c r="R43" s="1"/>
  <c r="Q27"/>
  <c r="N150" i="3"/>
  <c r="N149" s="1"/>
  <c r="P27" i="2"/>
  <c r="P69" i="3"/>
  <c r="O128"/>
  <c r="O127" s="1"/>
  <c r="M32" i="2"/>
  <c r="N32"/>
  <c r="R32" s="1"/>
  <c r="M33"/>
  <c r="N33"/>
  <c r="R33" s="1"/>
  <c r="P128" i="3"/>
  <c r="P127" s="1"/>
  <c r="I27" i="2"/>
  <c r="M31"/>
  <c r="N31"/>
  <c r="N69" i="3"/>
  <c r="Q11" i="2"/>
  <c r="R154"/>
  <c r="O69" i="3"/>
  <c r="N128"/>
  <c r="N127" s="1"/>
  <c r="R14" i="2"/>
  <c r="R73"/>
  <c r="R68" s="1"/>
  <c r="O13" i="3"/>
  <c r="O11" s="1"/>
  <c r="R95" i="2"/>
  <c r="R94" s="1"/>
  <c r="R128"/>
  <c r="R127" s="1"/>
  <c r="P153"/>
  <c r="R153" s="1"/>
  <c r="R13"/>
  <c r="R34"/>
  <c r="R110"/>
  <c r="O131" i="3"/>
  <c r="R131" s="1"/>
  <c r="R20"/>
  <c r="R19" s="1"/>
  <c r="Q153"/>
  <c r="T153" s="1"/>
  <c r="P90"/>
  <c r="O90"/>
  <c r="Q97"/>
  <c r="O132"/>
  <c r="P87"/>
  <c r="Q90"/>
  <c r="M100"/>
  <c r="N34"/>
  <c r="P94"/>
  <c r="M97"/>
  <c r="M96"/>
  <c r="R30"/>
  <c r="O130"/>
  <c r="M130"/>
  <c r="M129" s="1"/>
  <c r="R138"/>
  <c r="R137" s="1"/>
  <c r="R8"/>
  <c r="R7" s="1"/>
  <c r="R10"/>
  <c r="R9" s="1"/>
  <c r="R148"/>
  <c r="R147" s="1"/>
  <c r="R73"/>
  <c r="R78"/>
  <c r="J94"/>
  <c r="M94" s="1"/>
  <c r="R101"/>
  <c r="R106"/>
  <c r="R24"/>
  <c r="R23" s="1"/>
  <c r="R28"/>
  <c r="R35"/>
  <c r="Q34"/>
  <c r="R49"/>
  <c r="R82"/>
  <c r="R81" s="1"/>
  <c r="R84"/>
  <c r="M85"/>
  <c r="R88"/>
  <c r="Q87"/>
  <c r="M95"/>
  <c r="P34"/>
  <c r="R29"/>
  <c r="O34"/>
  <c r="R36"/>
  <c r="R51"/>
  <c r="R50" s="1"/>
  <c r="M83"/>
  <c r="O87"/>
  <c r="N87"/>
  <c r="M90"/>
  <c r="N90"/>
  <c r="R53"/>
  <c r="R18"/>
  <c r="R17" s="1"/>
  <c r="R22"/>
  <c r="R21" s="1"/>
  <c r="M34"/>
  <c r="R37"/>
  <c r="R85"/>
  <c r="R16"/>
  <c r="M87"/>
  <c r="R116"/>
  <c r="R115" s="1"/>
  <c r="R134"/>
  <c r="R143"/>
  <c r="R142" s="1"/>
  <c r="K151"/>
  <c r="K157" s="1"/>
  <c r="R44"/>
  <c r="R48"/>
  <c r="I151"/>
  <c r="I157" s="1"/>
  <c r="R86"/>
  <c r="L151"/>
  <c r="L157" s="1"/>
  <c r="R45"/>
  <c r="R55"/>
  <c r="R70"/>
  <c r="R93"/>
  <c r="R95"/>
  <c r="R105"/>
  <c r="M118"/>
  <c r="M117" s="1"/>
  <c r="O118"/>
  <c r="O117" s="1"/>
  <c r="R63"/>
  <c r="R65"/>
  <c r="R64" s="1"/>
  <c r="R83"/>
  <c r="R89"/>
  <c r="R91"/>
  <c r="R100"/>
  <c r="R104"/>
  <c r="R154"/>
  <c r="R67"/>
  <c r="R66" s="1"/>
  <c r="R72"/>
  <c r="R92"/>
  <c r="R98"/>
  <c r="R135"/>
  <c r="M153"/>
  <c r="R75" l="1"/>
  <c r="R155"/>
  <c r="N153"/>
  <c r="O56"/>
  <c r="R79"/>
  <c r="O153"/>
  <c r="R56" i="2"/>
  <c r="R40"/>
  <c r="R54" i="3"/>
  <c r="R52" s="1"/>
  <c r="R62"/>
  <c r="R61" s="1"/>
  <c r="R11" i="2"/>
  <c r="O52" i="3"/>
  <c r="R26"/>
  <c r="R25" s="1"/>
  <c r="R77"/>
  <c r="P74"/>
  <c r="N74"/>
  <c r="O74"/>
  <c r="R76"/>
  <c r="R119"/>
  <c r="Q117"/>
  <c r="R124"/>
  <c r="R80"/>
  <c r="P117"/>
  <c r="R120"/>
  <c r="R133" i="2"/>
  <c r="R108" i="3"/>
  <c r="N129"/>
  <c r="R41"/>
  <c r="O27"/>
  <c r="R146"/>
  <c r="O40"/>
  <c r="O102"/>
  <c r="P68"/>
  <c r="Q145"/>
  <c r="P145"/>
  <c r="P144" s="1"/>
  <c r="R42"/>
  <c r="R40" s="1"/>
  <c r="R114"/>
  <c r="R156"/>
  <c r="R113"/>
  <c r="R103"/>
  <c r="N102"/>
  <c r="R126"/>
  <c r="R47"/>
  <c r="R46" s="1"/>
  <c r="O129"/>
  <c r="Q111"/>
  <c r="P111"/>
  <c r="Q110"/>
  <c r="P110"/>
  <c r="O68"/>
  <c r="R71"/>
  <c r="Q107"/>
  <c r="P107"/>
  <c r="Q109"/>
  <c r="P109"/>
  <c r="Q112"/>
  <c r="P112"/>
  <c r="R43"/>
  <c r="R96"/>
  <c r="N27"/>
  <c r="N68"/>
  <c r="N40"/>
  <c r="Q32"/>
  <c r="P32"/>
  <c r="P31"/>
  <c r="Q31"/>
  <c r="P33"/>
  <c r="Q33"/>
  <c r="R15"/>
  <c r="R14" s="1"/>
  <c r="P13"/>
  <c r="P11" s="1"/>
  <c r="R60"/>
  <c r="R59" s="1"/>
  <c r="R12"/>
  <c r="Q11"/>
  <c r="R58"/>
  <c r="R56" s="1"/>
  <c r="R132"/>
  <c r="R130"/>
  <c r="R136"/>
  <c r="R133" s="1"/>
  <c r="R99"/>
  <c r="R150"/>
  <c r="R149" s="1"/>
  <c r="I151" i="2"/>
  <c r="I157" s="1"/>
  <c r="R69" i="3"/>
  <c r="Q151" i="2"/>
  <c r="T151" s="1"/>
  <c r="R102"/>
  <c r="R128" i="3"/>
  <c r="R127" s="1"/>
  <c r="R31" i="2"/>
  <c r="R27" s="1"/>
  <c r="N27"/>
  <c r="N151" s="1"/>
  <c r="N157" s="1"/>
  <c r="M27"/>
  <c r="P151"/>
  <c r="P157" s="1"/>
  <c r="R97" i="3"/>
  <c r="R34"/>
  <c r="R87"/>
  <c r="R90"/>
  <c r="R94"/>
  <c r="M151"/>
  <c r="M157" s="1"/>
  <c r="R118"/>
  <c r="J151"/>
  <c r="J157" s="1"/>
  <c r="R153" l="1"/>
  <c r="U153" s="1"/>
  <c r="R68"/>
  <c r="R74"/>
  <c r="S151"/>
  <c r="S157" s="1"/>
  <c r="T157" i="2"/>
  <c r="R129" i="3"/>
  <c r="R32"/>
  <c r="R111"/>
  <c r="R145"/>
  <c r="R144" s="1"/>
  <c r="Q144"/>
  <c r="Q27"/>
  <c r="R112"/>
  <c r="R110"/>
  <c r="R109"/>
  <c r="P102"/>
  <c r="Q102"/>
  <c r="R117"/>
  <c r="R107"/>
  <c r="R31"/>
  <c r="R33"/>
  <c r="P27"/>
  <c r="R13"/>
  <c r="R11" s="1"/>
  <c r="N151"/>
  <c r="N157" s="1"/>
  <c r="R151" i="2"/>
  <c r="Q157"/>
  <c r="M151"/>
  <c r="M157" s="1"/>
  <c r="O151" i="3"/>
  <c r="O157" s="1"/>
  <c r="Q151" l="1"/>
  <c r="Q157" s="1"/>
  <c r="R157" i="2"/>
  <c r="R27" i="3"/>
  <c r="R102"/>
  <c r="P151"/>
  <c r="P157" s="1"/>
  <c r="R9" i="1"/>
  <c r="Q9"/>
  <c r="P9"/>
  <c r="T151" i="3" l="1"/>
  <c r="T157" s="1"/>
  <c r="R151"/>
  <c r="P155" i="1"/>
  <c r="N156"/>
  <c r="N157"/>
  <c r="N158"/>
  <c r="N10"/>
  <c r="N9" s="1"/>
  <c r="N12"/>
  <c r="N11" s="1"/>
  <c r="N15"/>
  <c r="N13" s="1"/>
  <c r="N17"/>
  <c r="N18"/>
  <c r="N20"/>
  <c r="N19" s="1"/>
  <c r="N22"/>
  <c r="N21" s="1"/>
  <c r="N24"/>
  <c r="N23" s="1"/>
  <c r="N26"/>
  <c r="N25" s="1"/>
  <c r="N28"/>
  <c r="N27" s="1"/>
  <c r="N30"/>
  <c r="N31"/>
  <c r="N32"/>
  <c r="N37"/>
  <c r="N38"/>
  <c r="N39"/>
  <c r="N43"/>
  <c r="N44"/>
  <c r="N46"/>
  <c r="N47"/>
  <c r="N49"/>
  <c r="N50"/>
  <c r="N51"/>
  <c r="N53"/>
  <c r="N52" s="1"/>
  <c r="N55"/>
  <c r="N56"/>
  <c r="N57"/>
  <c r="N59"/>
  <c r="N60"/>
  <c r="N62"/>
  <c r="N61" s="1"/>
  <c r="N64"/>
  <c r="N65"/>
  <c r="N67"/>
  <c r="N66" s="1"/>
  <c r="N69"/>
  <c r="N68" s="1"/>
  <c r="N71"/>
  <c r="N72"/>
  <c r="N73"/>
  <c r="N74"/>
  <c r="N75"/>
  <c r="N77"/>
  <c r="N78"/>
  <c r="N79"/>
  <c r="N80"/>
  <c r="N81"/>
  <c r="N82"/>
  <c r="N84"/>
  <c r="N83" s="1"/>
  <c r="N86"/>
  <c r="N85" s="1"/>
  <c r="N88"/>
  <c r="N87" s="1"/>
  <c r="N90"/>
  <c r="N91"/>
  <c r="N93"/>
  <c r="N94"/>
  <c r="N95"/>
  <c r="N100"/>
  <c r="N101"/>
  <c r="N103"/>
  <c r="N102" s="1"/>
  <c r="N105"/>
  <c r="N106"/>
  <c r="N107"/>
  <c r="N108"/>
  <c r="N112"/>
  <c r="N113"/>
  <c r="N114"/>
  <c r="N115"/>
  <c r="N116"/>
  <c r="N118"/>
  <c r="N117" s="1"/>
  <c r="N130"/>
  <c r="N129" s="1"/>
  <c r="N136"/>
  <c r="N137"/>
  <c r="N138"/>
  <c r="N140"/>
  <c r="N139" s="1"/>
  <c r="N145"/>
  <c r="N144" s="1"/>
  <c r="N150"/>
  <c r="N149" s="1"/>
  <c r="N152"/>
  <c r="N151" s="1"/>
  <c r="K155"/>
  <c r="J151"/>
  <c r="J85"/>
  <c r="N135" l="1"/>
  <c r="N58"/>
  <c r="N16"/>
  <c r="U151" i="3"/>
  <c r="U157" s="1"/>
  <c r="R157"/>
  <c r="N76" i="1"/>
  <c r="N92"/>
  <c r="N70"/>
  <c r="N63"/>
  <c r="N45"/>
  <c r="N29"/>
  <c r="N99"/>
  <c r="N36"/>
  <c r="N104"/>
  <c r="N89"/>
  <c r="N54"/>
  <c r="N48"/>
  <c r="N42"/>
  <c r="S86"/>
  <c r="N126"/>
  <c r="N98"/>
  <c r="N122"/>
  <c r="N133"/>
  <c r="N134"/>
  <c r="N123"/>
  <c r="N132"/>
  <c r="N125"/>
  <c r="N121"/>
  <c r="N124"/>
  <c r="N120"/>
  <c r="N97"/>
  <c r="J42"/>
  <c r="S85" l="1"/>
  <c r="N96"/>
  <c r="N119"/>
  <c r="N131"/>
  <c r="K153"/>
  <c r="K159" s="1"/>
  <c r="J9"/>
  <c r="N153" l="1"/>
  <c r="S10"/>
  <c r="J16"/>
  <c r="S9" l="1"/>
  <c r="J11"/>
  <c r="J19"/>
  <c r="J21"/>
  <c r="J23"/>
  <c r="J25"/>
  <c r="J27"/>
  <c r="J36"/>
  <c r="J45"/>
  <c r="J48"/>
  <c r="J52"/>
  <c r="J54"/>
  <c r="J58"/>
  <c r="J61"/>
  <c r="J63"/>
  <c r="J66"/>
  <c r="J68"/>
  <c r="J70"/>
  <c r="J76"/>
  <c r="J83"/>
  <c r="J87"/>
  <c r="J89"/>
  <c r="J92"/>
  <c r="J96"/>
  <c r="J99"/>
  <c r="J102"/>
  <c r="J117"/>
  <c r="J119"/>
  <c r="J129"/>
  <c r="J131"/>
  <c r="J135"/>
  <c r="J139"/>
  <c r="J144"/>
  <c r="J149"/>
  <c r="J155"/>
  <c r="L155"/>
  <c r="M155"/>
  <c r="M153" l="1"/>
  <c r="L153"/>
  <c r="L159" s="1"/>
  <c r="J153"/>
  <c r="N155"/>
  <c r="M159" l="1"/>
  <c r="J159"/>
  <c r="N159"/>
  <c r="P153" l="1"/>
  <c r="P159" s="1"/>
  <c r="S103" l="1"/>
  <c r="S28"/>
  <c r="S88"/>
  <c r="S145"/>
  <c r="S144" l="1"/>
  <c r="S87"/>
  <c r="S27"/>
  <c r="S102"/>
  <c r="S156"/>
  <c r="S158"/>
  <c r="S157"/>
  <c r="O155"/>
  <c r="S118" l="1"/>
  <c r="S136"/>
  <c r="S114"/>
  <c r="S117" l="1"/>
  <c r="S59"/>
  <c r="S67"/>
  <c r="S12"/>
  <c r="S17"/>
  <c r="S150"/>
  <c r="S62"/>
  <c r="S43"/>
  <c r="S101"/>
  <c r="S18"/>
  <c r="S56"/>
  <c r="S46"/>
  <c r="S73"/>
  <c r="S51"/>
  <c r="S115"/>
  <c r="S108"/>
  <c r="S81"/>
  <c r="S60"/>
  <c r="S137"/>
  <c r="S64"/>
  <c r="S71"/>
  <c r="S105"/>
  <c r="S82"/>
  <c r="S80"/>
  <c r="S37"/>
  <c r="S95"/>
  <c r="S123"/>
  <c r="S91"/>
  <c r="S57"/>
  <c r="S97"/>
  <c r="S30"/>
  <c r="S100"/>
  <c r="S20"/>
  <c r="S98"/>
  <c r="S148"/>
  <c r="S72"/>
  <c r="S69"/>
  <c r="S32"/>
  <c r="S130"/>
  <c r="S49"/>
  <c r="S50"/>
  <c r="S53"/>
  <c r="S107"/>
  <c r="S77"/>
  <c r="S78"/>
  <c r="S126"/>
  <c r="S122"/>
  <c r="S90"/>
  <c r="S140"/>
  <c r="S132"/>
  <c r="S55"/>
  <c r="S15"/>
  <c r="S84"/>
  <c r="S47"/>
  <c r="S93"/>
  <c r="S94"/>
  <c r="S74"/>
  <c r="S79"/>
  <c r="S152"/>
  <c r="S138"/>
  <c r="S24"/>
  <c r="S44"/>
  <c r="S124"/>
  <c r="S26"/>
  <c r="S65"/>
  <c r="S75"/>
  <c r="S31"/>
  <c r="S116"/>
  <c r="S106"/>
  <c r="S120"/>
  <c r="S125"/>
  <c r="S121"/>
  <c r="S129" l="1"/>
  <c r="S146"/>
  <c r="S66"/>
  <c r="S52"/>
  <c r="S149"/>
  <c r="S23"/>
  <c r="S68"/>
  <c r="S151"/>
  <c r="S61"/>
  <c r="S83"/>
  <c r="S139"/>
  <c r="S19"/>
  <c r="S25"/>
  <c r="S13"/>
  <c r="S89"/>
  <c r="S11"/>
  <c r="S42"/>
  <c r="S45"/>
  <c r="S48"/>
  <c r="S63"/>
  <c r="S54"/>
  <c r="S135"/>
  <c r="S76"/>
  <c r="S99"/>
  <c r="S29"/>
  <c r="S119"/>
  <c r="S96"/>
  <c r="S104"/>
  <c r="S58"/>
  <c r="S92"/>
  <c r="S70"/>
  <c r="S16"/>
  <c r="S133"/>
  <c r="S22" l="1"/>
  <c r="S21" l="1"/>
  <c r="S38"/>
  <c r="S39"/>
  <c r="S134"/>
  <c r="Q155"/>
  <c r="R155"/>
  <c r="S131" l="1"/>
  <c r="S36"/>
  <c r="O153"/>
  <c r="O159" s="1"/>
  <c r="R153"/>
  <c r="R159" s="1"/>
  <c r="U155"/>
  <c r="S153" i="2" s="1"/>
  <c r="U153" s="1"/>
  <c r="Q153" i="1"/>
  <c r="Q159" s="1"/>
  <c r="S155"/>
  <c r="S153" l="1"/>
  <c r="U153"/>
  <c r="V155"/>
  <c r="S159" l="1"/>
  <c r="U159"/>
  <c r="S151" i="2"/>
  <c r="U151" s="1"/>
  <c r="U157" s="1"/>
  <c r="V153" i="1"/>
  <c r="V159" s="1"/>
  <c r="S157" i="2" l="1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B8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на 2024 год не заключен, ЭОС установлены, объемы из плана на 2024 год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на 2024 год не заключен, ЭОС установлены, объемы из плана на 2024 год</t>
        </r>
      </text>
    </comment>
  </commentList>
</comments>
</file>

<file path=xl/comments2.xml><?xml version="1.0" encoding="utf-8"?>
<comments xmlns="http://schemas.openxmlformats.org/spreadsheetml/2006/main">
  <authors>
    <author>Блинова Екатерина Николаевна</author>
  </authors>
  <commentList>
    <comment ref="B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на 2024 год не заключен, ЭОС установлены, объемы из плана на 2024 год</t>
        </r>
      </text>
    </comment>
    <comment ref="B10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на 2024 год не заключен, ЭОС установлены, объемы из плана на 2024 год</t>
        </r>
      </text>
    </comment>
    <comment ref="B1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договор не заключен, ЭОС на 2024 год не установлены, до конца марта планирует обратиться в АТиЦ для установления ЭОС, объемы и ЭОС из плана на 2024 год</t>
        </r>
      </text>
    </comment>
  </commentList>
</comments>
</file>

<file path=xl/sharedStrings.xml><?xml version="1.0" encoding="utf-8"?>
<sst xmlns="http://schemas.openxmlformats.org/spreadsheetml/2006/main" count="1225" uniqueCount="175">
  <si>
    <t>ИНН</t>
  </si>
  <si>
    <t>2901153542</t>
  </si>
  <si>
    <t>ООО "Альбион"</t>
  </si>
  <si>
    <t>2901169038</t>
  </si>
  <si>
    <t>ООО "Биотоп"</t>
  </si>
  <si>
    <t>290800874900</t>
  </si>
  <si>
    <t>ИП Агафапудов Антон Анатольевич</t>
  </si>
  <si>
    <t>291901476329</t>
  </si>
  <si>
    <t>ИП Данила Юрий Петрович</t>
  </si>
  <si>
    <t>290130330732</t>
  </si>
  <si>
    <t>ИП Ильин Павел Владимирович</t>
  </si>
  <si>
    <t>290303342253</t>
  </si>
  <si>
    <t>ИП Субботин Юрий Владимирович</t>
  </si>
  <si>
    <t>2901209393</t>
  </si>
  <si>
    <t>ООО "Рай Топ"</t>
  </si>
  <si>
    <t>2901305185</t>
  </si>
  <si>
    <t>ООО "Т-Снаб"</t>
  </si>
  <si>
    <t>2901308161</t>
  </si>
  <si>
    <t>ООО "Эковуд29"</t>
  </si>
  <si>
    <t>2907010396</t>
  </si>
  <si>
    <t>МУП "Хозьминское"</t>
  </si>
  <si>
    <t>2909002440</t>
  </si>
  <si>
    <t>ООО "Павловск ЖКХ"</t>
  </si>
  <si>
    <t>291002207929</t>
  </si>
  <si>
    <t>ИП Пэдуре Иван Васильевич</t>
  </si>
  <si>
    <t>292007984286</t>
  </si>
  <si>
    <t>290126441430</t>
  </si>
  <si>
    <t>ИП Витязев Валерий Анемпондистович</t>
  </si>
  <si>
    <t>290121840871</t>
  </si>
  <si>
    <t>ИП Мужикова Юлия Валерьевна</t>
  </si>
  <si>
    <t>291903223700</t>
  </si>
  <si>
    <t>ИП Третьяков Алексей Леонидович</t>
  </si>
  <si>
    <t>291300034742</t>
  </si>
  <si>
    <t>ИП Чупраков Евгений Анатольевич</t>
  </si>
  <si>
    <t>291401809160</t>
  </si>
  <si>
    <t>ИП Юрьев Денис Андреевич</t>
  </si>
  <si>
    <t>2916002377</t>
  </si>
  <si>
    <t>ООО "ТАЙБОЛА"</t>
  </si>
  <si>
    <t>292600222386</t>
  </si>
  <si>
    <t>ИП Тихонов Андрей Леонидович</t>
  </si>
  <si>
    <t>7806428098</t>
  </si>
  <si>
    <t>ООО "РС-ГРУП"</t>
  </si>
  <si>
    <t>2906008771</t>
  </si>
  <si>
    <t>ООО "Онежская топливоснабжающая компания"</t>
  </si>
  <si>
    <t>2901292930</t>
  </si>
  <si>
    <t>ООО "Архтоп"</t>
  </si>
  <si>
    <t>2901255449</t>
  </si>
  <si>
    <t>ООО "Двина"</t>
  </si>
  <si>
    <t>2901286380</t>
  </si>
  <si>
    <t>ООО "Дрова29"</t>
  </si>
  <si>
    <t>2909002320</t>
  </si>
  <si>
    <t>ООО "Ильинск ЖКХ"</t>
  </si>
  <si>
    <t>2901288349</t>
  </si>
  <si>
    <t>ООО "ЛПК 14"</t>
  </si>
  <si>
    <t>2908004701</t>
  </si>
  <si>
    <t>ООО "МПМК"</t>
  </si>
  <si>
    <t>2901293606</t>
  </si>
  <si>
    <t>ООО "Норд Развитие"</t>
  </si>
  <si>
    <t>2901253748</t>
  </si>
  <si>
    <t>ООО "Фореста"</t>
  </si>
  <si>
    <t>2919007990</t>
  </si>
  <si>
    <t>ООО "Райтоп29"</t>
  </si>
  <si>
    <t>2902046374</t>
  </si>
  <si>
    <t>СМУП "Белое озеро"</t>
  </si>
  <si>
    <t>2921001636</t>
  </si>
  <si>
    <t>СПК "РЫБОЛОВЕЦКИЙ КОЛХОЗ "БЕЛОМОР"</t>
  </si>
  <si>
    <t>2924005452</t>
  </si>
  <si>
    <t>ООО "Уютный город"</t>
  </si>
  <si>
    <t>Наименование городского / сельского поселения</t>
  </si>
  <si>
    <t xml:space="preserve"> Вид  топлива твердого, реализуемого населению для нужд отопления</t>
  </si>
  <si>
    <t xml:space="preserve"> - </t>
  </si>
  <si>
    <t/>
  </si>
  <si>
    <t>городской округ "Город Архангельск"</t>
  </si>
  <si>
    <t>Дрова колотые длиной 1 м и менее</t>
  </si>
  <si>
    <t>Онежский муниципальный район Арх.обл.</t>
  </si>
  <si>
    <t>Виноградовский муниципальный округ Арх.обл.</t>
  </si>
  <si>
    <t>Холмогорский муниципальный округ Арх. обл.</t>
  </si>
  <si>
    <t>Мезенский муниципальный округ Арх.обл.</t>
  </si>
  <si>
    <t>Котласский муниципальный округ Арх.обл.</t>
  </si>
  <si>
    <t>Лешуконский муниципальный округ Арх.обл.</t>
  </si>
  <si>
    <t>Вельский муниципальный район Арх.обл.</t>
  </si>
  <si>
    <t>сельские поселения "Верхнешоношское", "Усть-Шоношское", "Хозьминское", "Шадреньгское"</t>
  </si>
  <si>
    <t>городской округ Арх.обл. "Город Новодвинск"</t>
  </si>
  <si>
    <t>городской округ "Город Архангельск" за исключением островов Кего, Бревенник, Хабарка</t>
  </si>
  <si>
    <t>острова Кего, Бревенник, Хабарка</t>
  </si>
  <si>
    <t>Верхнетоемский муниципальный округ Арх.обл.</t>
  </si>
  <si>
    <t>Вилегодский муниципальный округ Арх.обл.</t>
  </si>
  <si>
    <t>Шенкурский муниципальный округ Арх.обл.</t>
  </si>
  <si>
    <t>городской округ Арх.обл. "Северодвинск"</t>
  </si>
  <si>
    <t>(Д) пос. Белое озеро</t>
  </si>
  <si>
    <t>Няндомский муниципальный округ Арх.обл.</t>
  </si>
  <si>
    <t>Объем топлива твердого, м3</t>
  </si>
  <si>
    <t>2 квартал</t>
  </si>
  <si>
    <t>3 квартал</t>
  </si>
  <si>
    <t>4 квартал</t>
  </si>
  <si>
    <t>всего</t>
  </si>
  <si>
    <t>Наименование топливоснабжающей организации/
наименование муниципального района/
муниципального округа/
городского округа</t>
  </si>
  <si>
    <t xml:space="preserve">Розничные цены*
на топливо твердое </t>
  </si>
  <si>
    <t>Экономически обоснованная стоимость топлива твердого</t>
  </si>
  <si>
    <t>ИТОГО СУБСИДИИ</t>
  </si>
  <si>
    <t>ГРАНТЫ</t>
  </si>
  <si>
    <t>2901159720</t>
  </si>
  <si>
    <t>ГАУ АО "Единый лесопожарный центр"</t>
  </si>
  <si>
    <t>Плесецкий муниципальный округ Арх.обл.</t>
  </si>
  <si>
    <t>ИП Бородин Александр Николаевич</t>
  </si>
  <si>
    <t>ИП Душенко Геннадий Иванович</t>
  </si>
  <si>
    <t>290113727791</t>
  </si>
  <si>
    <t>Дрова круглые длиной 1 м и менее</t>
  </si>
  <si>
    <t>Дрова круглые длиной более 1 м</t>
  </si>
  <si>
    <t>290703827083</t>
  </si>
  <si>
    <t>ИП Молчанова Наталья Геннадьевна</t>
  </si>
  <si>
    <t>село Койда</t>
  </si>
  <si>
    <t>село Юрома, деревни Березник, Заручей, Кеслома, Палуга, Смоленец</t>
  </si>
  <si>
    <t xml:space="preserve"> Дрова круглые длиной 1 м и менее</t>
  </si>
  <si>
    <t xml:space="preserve"> Дрова круглые длиной более 1 м</t>
  </si>
  <si>
    <t>290126709158</t>
  </si>
  <si>
    <t>ИП Лазарев Игорь Юрьевич</t>
  </si>
  <si>
    <t>290701845440</t>
  </si>
  <si>
    <t>ИП Рудаков Роман Александрович</t>
  </si>
  <si>
    <t>Пинежский муниципальный округ Арх.обл.</t>
  </si>
  <si>
    <t>292302640074</t>
  </si>
  <si>
    <t>ИП Василюк Михаил Васильевич</t>
  </si>
  <si>
    <t>Приморский муниципальный округ Арх.обл.</t>
  </si>
  <si>
    <t>2916002987</t>
  </si>
  <si>
    <t>ООО "Эталон"</t>
  </si>
  <si>
    <t>Приморский муниципальный округ</t>
  </si>
  <si>
    <t>(М) территории по распоряжению 57-п/у п. 1.1)</t>
  </si>
  <si>
    <t>(О) территории по распоряжению 57-п/у п. 1.2)</t>
  </si>
  <si>
    <t>территории Приморского муниципального округа согласно п. 1.2 распоряжения 29-п/у</t>
  </si>
  <si>
    <t>деревни Верховье, Горка, Кушкушара, Луда, Наволок, Патракеевка, Уна</t>
  </si>
  <si>
    <t>пос. Пертоминск</t>
  </si>
  <si>
    <t>пос. Соловецкий</t>
  </si>
  <si>
    <t>Красноборский муниципальный округ Арх.обл.</t>
  </si>
  <si>
    <t>деревни Летняя Золотица и Пушлахта</t>
  </si>
  <si>
    <t>территории Приморского муниципального округа согласно п.1 распоряжения 61-п/у от 26.12.2023г</t>
  </si>
  <si>
    <t>поселки Каменка, Карьеполье, Морозилка, Совполье, Соколово, Сояна, Чижгора</t>
  </si>
  <si>
    <t>дер. Майда</t>
  </si>
  <si>
    <t>с. Долгощелье</t>
  </si>
  <si>
    <t>г. Мезень, деревни Азаполье, Березник, Бычье, Заакакурье, Заозерье, Кильца, Кимжа, Козьмогородское, Лампожня, Мелогора, Погорелец, Тимощелье, Петрова, Печище, Погорелец, Тимощелье, Усть-Няфта, Усть-Пеза, Целегора, села Дорогорское, Жердь</t>
  </si>
  <si>
    <t>поселки Каменка, Морозилка</t>
  </si>
  <si>
    <t>291902110454</t>
  </si>
  <si>
    <t>ИП Коньшин Иван Васильевич</t>
  </si>
  <si>
    <t>за искл. территорий пункта 1 распоряжения от 08.02.2024 № 10-п/у</t>
  </si>
  <si>
    <t>Потребность в средствах субсидии, рублей</t>
  </si>
  <si>
    <t>ВСЕГО</t>
  </si>
  <si>
    <t>1 квартал</t>
  </si>
  <si>
    <t>план</t>
  </si>
  <si>
    <t>1 полугодие</t>
  </si>
  <si>
    <t>2 полугодие</t>
  </si>
  <si>
    <t>факт</t>
  </si>
  <si>
    <t>ООО "ДровТорг"</t>
  </si>
  <si>
    <t>Декабрь 2025 года,
рублей</t>
  </si>
  <si>
    <t>Потребность в средствах областного бюджета
 всего в 2025 году
(за  декабрь 2024
 январь - ноябрь 2025),
рублей</t>
  </si>
  <si>
    <t>Декабрь 2026 года,
рублей</t>
  </si>
  <si>
    <t>Потребность в средствах областного бюджета
 всего в 2026 году
(декабрь 2025
 январь - ноябрь 2026),
рублей</t>
  </si>
  <si>
    <t>Декабрь 2027 года,
рублей</t>
  </si>
  <si>
    <t>Потребность в средствах областного бюджета
 всего в 2027 году
(за декабрь 2026
 январь - ноябрь 2027),
рублей</t>
  </si>
  <si>
    <t>Объем ТТ по данным ОМС, м3 (справочно)</t>
  </si>
  <si>
    <t>Шенкурский муниципальный округ</t>
  </si>
  <si>
    <t>сельские поселения "Боброво-Лявленское" (за искл. дер. Бакарица, Дедов Полой, Кузьмино" Лингостров, Мордарово, Новое Стражково, Олешник, Погорелка, Сапушкино, Словенское, Старое Стражково, Туманок, острова Ягодник), "Заостровское", "Катунинское", "Лисестровское", "Приморское", "Талажское" (за искл. дер. Верховье, Горка, Кушкушара, Наволок, Патракеевка), "Уемское"</t>
  </si>
  <si>
    <t>дер. Бакарица, Дедов Полой, Кузьмино, Лингостров, Мордарово, Новое Стражково, Олешник, Погорелка, Сапушкино, Словенское, Старое Стражково, Туманок, остров Ягодник сельского поселения "Боброво-Лявленское" и сельское поселение "Островное"</t>
  </si>
  <si>
    <t>Заречье</t>
  </si>
  <si>
    <t>Дорогорское</t>
  </si>
  <si>
    <t>АО "Онежский ЛДК"</t>
  </si>
  <si>
    <t>ООО "Няндома-лес"</t>
  </si>
  <si>
    <t>с. Дорогорское</t>
  </si>
  <si>
    <t>ООО "Няндома лес"</t>
  </si>
  <si>
    <t>2906000194</t>
  </si>
  <si>
    <t>2918012204</t>
  </si>
  <si>
    <t>Декабрь 
2024 года,
рублей</t>
  </si>
  <si>
    <t>к пояснительной записке</t>
  </si>
  <si>
    <t>Приложение № 16</t>
  </si>
  <si>
    <t xml:space="preserve">Расчет плановой потребности
 в средствах областного бюджета для предоставления  субсидий и грантов в форме субсидий  на возмещение недополученных доходов, возникающих в результате государственного регулирования розничных цен на топливо твердое, реализуемое населению для нужд отопления, на 2025 год </t>
  </si>
  <si>
    <t xml:space="preserve">Расчет плановой потребности
 в средствах областного бюджета для предоставления  субсидий и грантов в форме субсидий  на возмещение недополученных доходов, возникающих в результате государственного регулирования розничных цен на топливо твердое, реализуемое населению для нужд отопления, на 2026 год </t>
  </si>
  <si>
    <t xml:space="preserve">Расчет плановой потребности
 в средствах областного бюджета для предоставления  субсидий и грантов в форме субсидий  на возмещение недополученных доходов, возникающих в результате государственного регулирования розничных цен на топливо твердое, реализуемое населению для нужд отопления, на 2027 год 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</si>
</sst>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#,##0.00_ ;\-#,##0.00\ "/>
    <numFmt numFmtId="165" formatCode="#,##0.000_ ;\-#,##0.000\ "/>
    <numFmt numFmtId="166" formatCode="_-* #,##0.00_р_._-;\-* #,##0.00_р_._-;_-* &quot;-&quot;??_р_._-;_-@_-"/>
    <numFmt numFmtId="167" formatCode="#,##0.0_ ;\-#,##0.0\ "/>
    <numFmt numFmtId="168" formatCode="#,##0_ ;\-#,##0\ "/>
  </numFmts>
  <fonts count="107">
    <font>
      <sz val="10"/>
      <name val="Tahoma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9C65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FA7D00"/>
      <name val="Calibri"/>
      <family val="2"/>
    </font>
    <font>
      <sz val="11"/>
      <color rgb="FFFF0000"/>
      <name val="Calibri"/>
      <family val="2"/>
    </font>
    <font>
      <sz val="11"/>
      <color rgb="FF006100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ahoma"/>
      <family val="2"/>
      <charset val="204"/>
    </font>
    <font>
      <sz val="22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Tahoma"/>
      <family val="2"/>
      <charset val="204"/>
    </font>
    <font>
      <sz val="10"/>
      <name val="Tahoma"/>
      <family val="2"/>
      <charset val="204"/>
    </font>
    <font>
      <sz val="14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color theme="3" tint="0.3999755851924192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ahoma"/>
      <family val="2"/>
      <charset val="204"/>
    </font>
    <font>
      <sz val="16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1159">
    <xf numFmtId="0" fontId="0" fillId="0" borderId="0"/>
    <xf numFmtId="0" fontId="2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2" borderId="0"/>
    <xf numFmtId="0" fontId="22" fillId="0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2" fillId="0" borderId="0"/>
    <xf numFmtId="0" fontId="4" fillId="2" borderId="0"/>
    <xf numFmtId="0" fontId="22" fillId="0" borderId="0"/>
    <xf numFmtId="0" fontId="4" fillId="2" borderId="0"/>
    <xf numFmtId="0" fontId="4" fillId="2" borderId="0"/>
    <xf numFmtId="0" fontId="23" fillId="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3" borderId="0"/>
    <xf numFmtId="0" fontId="4" fillId="3" borderId="0"/>
    <xf numFmtId="0" fontId="4" fillId="3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3" borderId="0"/>
    <xf numFmtId="0" fontId="22" fillId="0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3" borderId="0"/>
    <xf numFmtId="0" fontId="4" fillId="3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3" borderId="0"/>
    <xf numFmtId="0" fontId="22" fillId="0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4" fillId="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4" borderId="0"/>
    <xf numFmtId="0" fontId="4" fillId="4" borderId="0"/>
    <xf numFmtId="0" fontId="4" fillId="4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4" borderId="0"/>
    <xf numFmtId="0" fontId="22" fillId="0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4" borderId="0"/>
    <xf numFmtId="0" fontId="4" fillId="4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4" borderId="0"/>
    <xf numFmtId="0" fontId="22" fillId="0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4" fillId="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5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5" borderId="0"/>
    <xf numFmtId="0" fontId="4" fillId="5" borderId="0"/>
    <xf numFmtId="0" fontId="4" fillId="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4" fillId="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6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6" borderId="0"/>
    <xf numFmtId="0" fontId="4" fillId="6" borderId="0"/>
    <xf numFmtId="0" fontId="4" fillId="6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6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6" borderId="0"/>
    <xf numFmtId="0" fontId="22" fillId="0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6" borderId="0"/>
    <xf numFmtId="0" fontId="4" fillId="6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6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6" borderId="0"/>
    <xf numFmtId="0" fontId="22" fillId="0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4" fillId="6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6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7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7" borderId="0"/>
    <xf numFmtId="0" fontId="4" fillId="7" borderId="0"/>
    <xf numFmtId="0" fontId="4" fillId="7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7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7" borderId="0"/>
    <xf numFmtId="0" fontId="22" fillId="0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7" borderId="0"/>
    <xf numFmtId="0" fontId="4" fillId="7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7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7" borderId="0"/>
    <xf numFmtId="0" fontId="22" fillId="0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4" fillId="7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7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8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8" borderId="0"/>
    <xf numFmtId="0" fontId="4" fillId="8" borderId="0"/>
    <xf numFmtId="0" fontId="4" fillId="8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4" fillId="8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9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9" borderId="0"/>
    <xf numFmtId="0" fontId="4" fillId="9" borderId="0"/>
    <xf numFmtId="0" fontId="4" fillId="9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9" borderId="0"/>
    <xf numFmtId="0" fontId="22" fillId="0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9" borderId="0"/>
    <xf numFmtId="0" fontId="4" fillId="9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9" borderId="0"/>
    <xf numFmtId="0" fontId="22" fillId="0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4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1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10" borderId="0"/>
    <xf numFmtId="0" fontId="4" fillId="10" borderId="0"/>
    <xf numFmtId="0" fontId="4" fillId="1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10" borderId="0"/>
    <xf numFmtId="0" fontId="22" fillId="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0" borderId="0"/>
    <xf numFmtId="0" fontId="4" fillId="1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10" borderId="0"/>
    <xf numFmtId="0" fontId="22" fillId="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4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5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5" borderId="0"/>
    <xf numFmtId="0" fontId="4" fillId="5" borderId="0"/>
    <xf numFmtId="0" fontId="4" fillId="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4" fillId="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8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8" borderId="0"/>
    <xf numFmtId="0" fontId="4" fillId="8" borderId="0"/>
    <xf numFmtId="0" fontId="4" fillId="8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4" fillId="8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8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3" fillId="11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11" borderId="0"/>
    <xf numFmtId="0" fontId="4" fillId="11" borderId="0"/>
    <xf numFmtId="0" fontId="4" fillId="11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1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11" borderId="0"/>
    <xf numFmtId="0" fontId="22" fillId="0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1" borderId="0"/>
    <xf numFmtId="0" fontId="4" fillId="11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1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11" borderId="0"/>
    <xf numFmtId="0" fontId="22" fillId="0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4" fillId="11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4" fillId="11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2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2" borderId="0"/>
    <xf numFmtId="0" fontId="5" fillId="12" borderId="0"/>
    <xf numFmtId="0" fontId="5" fillId="12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2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2" borderId="0"/>
    <xf numFmtId="0" fontId="22" fillId="0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2" borderId="0"/>
    <xf numFmtId="0" fontId="5" fillId="12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2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2" borderId="0"/>
    <xf numFmtId="0" fontId="22" fillId="0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5" fillId="12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2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9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9" borderId="0"/>
    <xf numFmtId="0" fontId="5" fillId="9" borderId="0"/>
    <xf numFmtId="0" fontId="5" fillId="9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9" borderId="0"/>
    <xf numFmtId="0" fontId="22" fillId="0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9" borderId="0"/>
    <xf numFmtId="0" fontId="5" fillId="9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9" borderId="0"/>
    <xf numFmtId="0" fontId="22" fillId="0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5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9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0" borderId="0"/>
    <xf numFmtId="0" fontId="5" fillId="10" borderId="0"/>
    <xf numFmtId="0" fontId="5" fillId="1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0" borderId="0"/>
    <xf numFmtId="0" fontId="22" fillId="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0" borderId="0"/>
    <xf numFmtId="0" fontId="5" fillId="1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0" borderId="0"/>
    <xf numFmtId="0" fontId="22" fillId="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5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3" borderId="0"/>
    <xf numFmtId="0" fontId="5" fillId="13" borderId="0"/>
    <xf numFmtId="0" fontId="5" fillId="13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3" borderId="0"/>
    <xf numFmtId="0" fontId="22" fillId="0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3" borderId="0"/>
    <xf numFmtId="0" fontId="5" fillId="13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3" borderId="0"/>
    <xf numFmtId="0" fontId="22" fillId="0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5" fillId="1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3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4" borderId="0"/>
    <xf numFmtId="0" fontId="5" fillId="14" borderId="0"/>
    <xf numFmtId="0" fontId="5" fillId="14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4" borderId="0"/>
    <xf numFmtId="0" fontId="22" fillId="0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4" borderId="0"/>
    <xf numFmtId="0" fontId="5" fillId="14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4" borderId="0"/>
    <xf numFmtId="0" fontId="22" fillId="0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5" fillId="1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4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5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5" borderId="0"/>
    <xf numFmtId="0" fontId="5" fillId="15" borderId="0"/>
    <xf numFmtId="0" fontId="5" fillId="1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5" borderId="0"/>
    <xf numFmtId="0" fontId="22" fillId="0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5" borderId="0"/>
    <xf numFmtId="0" fontId="5" fillId="15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15" borderId="0"/>
    <xf numFmtId="0" fontId="22" fillId="0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5" fillId="1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" fillId="15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4" fillId="16" borderId="0"/>
    <xf numFmtId="0" fontId="5" fillId="16" borderId="0"/>
    <xf numFmtId="0" fontId="5" fillId="16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6" borderId="0"/>
    <xf numFmtId="0" fontId="5" fillId="16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4" fillId="17" borderId="0"/>
    <xf numFmtId="0" fontId="5" fillId="17" borderId="0"/>
    <xf numFmtId="0" fontId="5" fillId="17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7" borderId="0"/>
    <xf numFmtId="0" fontId="5" fillId="17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4" fillId="18" borderId="0"/>
    <xf numFmtId="0" fontId="5" fillId="18" borderId="0"/>
    <xf numFmtId="0" fontId="5" fillId="18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8" borderId="0"/>
    <xf numFmtId="0" fontId="5" fillId="18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4" fillId="13" borderId="0"/>
    <xf numFmtId="0" fontId="5" fillId="13" borderId="0"/>
    <xf numFmtId="0" fontId="5" fillId="1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3" borderId="0"/>
    <xf numFmtId="0" fontId="5" fillId="1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4" fillId="14" borderId="0"/>
    <xf numFmtId="0" fontId="5" fillId="14" borderId="0"/>
    <xf numFmtId="0" fontId="5" fillId="1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4" borderId="0"/>
    <xf numFmtId="0" fontId="5" fillId="1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4" fillId="19" borderId="0"/>
    <xf numFmtId="0" fontId="5" fillId="19" borderId="0"/>
    <xf numFmtId="0" fontId="5" fillId="19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5" fillId="19" borderId="0"/>
    <xf numFmtId="0" fontId="5" fillId="19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5" fillId="20" borderId="1"/>
    <xf numFmtId="0" fontId="6" fillId="7" borderId="2"/>
    <xf numFmtId="0" fontId="6" fillId="7" borderId="2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6" fillId="7" borderId="2"/>
    <xf numFmtId="0" fontId="6" fillId="7" borderId="2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6" fillId="21" borderId="3"/>
    <xf numFmtId="0" fontId="7" fillId="22" borderId="4"/>
    <xf numFmtId="0" fontId="7" fillId="22" borderId="4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7" fillId="22" borderId="4"/>
    <xf numFmtId="0" fontId="7" fillId="22" borderId="4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7" fillId="21" borderId="1"/>
    <xf numFmtId="0" fontId="8" fillId="22" borderId="2"/>
    <xf numFmtId="0" fontId="8" fillId="22" borderId="2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8" fillId="22" borderId="2"/>
    <xf numFmtId="0" fontId="8" fillId="22" borderId="2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8" fillId="0" borderId="5"/>
    <xf numFmtId="0" fontId="9" fillId="0" borderId="5"/>
    <xf numFmtId="0" fontId="9" fillId="0" borderId="5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9" fillId="0" borderId="5"/>
    <xf numFmtId="0" fontId="9" fillId="0" borderId="5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9" fillId="0" borderId="6"/>
    <xf numFmtId="0" fontId="10" fillId="0" borderId="6"/>
    <xf numFmtId="0" fontId="10" fillId="0" borderId="6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0" fillId="0" borderId="6"/>
    <xf numFmtId="0" fontId="10" fillId="0" borderId="6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0" fillId="0" borderId="7"/>
    <xf numFmtId="0" fontId="11" fillId="0" borderId="7"/>
    <xf numFmtId="0" fontId="11" fillId="0" borderId="7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1" fillId="0" borderId="7"/>
    <xf numFmtId="0" fontId="11" fillId="0" borderId="7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0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1" fillId="0" borderId="8"/>
    <xf numFmtId="0" fontId="12" fillId="0" borderId="8"/>
    <xf numFmtId="0" fontId="12" fillId="0" borderId="8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2" fillId="0" borderId="8"/>
    <xf numFmtId="0" fontId="12" fillId="0" borderId="8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2" fillId="23" borderId="9"/>
    <xf numFmtId="0" fontId="13" fillId="24" borderId="10"/>
    <xf numFmtId="0" fontId="13" fillId="24" borderId="1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3" fillId="24" borderId="10"/>
    <xf numFmtId="0" fontId="13" fillId="24" borderId="1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3" fillId="23" borderId="9"/>
    <xf numFmtId="0" fontId="33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4" fillId="25" borderId="0"/>
    <xf numFmtId="0" fontId="15" fillId="26" borderId="0"/>
    <xf numFmtId="0" fontId="15" fillId="26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5" fillId="26" borderId="0"/>
    <xf numFmtId="0" fontId="15" fillId="26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1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5" fillId="27" borderId="0"/>
    <xf numFmtId="0" fontId="16" fillId="3" borderId="0"/>
    <xf numFmtId="0" fontId="16" fillId="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6" fillId="3" borderId="0"/>
    <xf numFmtId="0" fontId="16" fillId="3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6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28" borderId="11"/>
    <xf numFmtId="0" fontId="2" fillId="29" borderId="12"/>
    <xf numFmtId="0" fontId="2" fillId="29" borderId="12"/>
    <xf numFmtId="0" fontId="2" fillId="0" borderId="0"/>
    <xf numFmtId="0" fontId="2" fillId="0" borderId="0"/>
    <xf numFmtId="0" fontId="2" fillId="29" borderId="12"/>
    <xf numFmtId="0" fontId="2" fillId="29" borderId="12"/>
    <xf numFmtId="0" fontId="2" fillId="0" borderId="0"/>
    <xf numFmtId="0" fontId="2" fillId="0" borderId="0"/>
    <xf numFmtId="0" fontId="2" fillId="0" borderId="0"/>
    <xf numFmtId="0" fontId="37" fillId="0" borderId="13"/>
    <xf numFmtId="0" fontId="18" fillId="0" borderId="14"/>
    <xf numFmtId="0" fontId="18" fillId="0" borderId="14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8" fillId="0" borderId="14"/>
    <xf numFmtId="0" fontId="18" fillId="0" borderId="14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8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39" fillId="30" borderId="0"/>
    <xf numFmtId="0" fontId="20" fillId="4" borderId="0"/>
    <xf numFmtId="0" fontId="20" fillId="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0" fillId="4" borderId="0"/>
    <xf numFmtId="0" fontId="20" fillId="4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4" fillId="2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1" fillId="0" borderId="0"/>
    <xf numFmtId="0" fontId="42" fillId="2" borderId="0"/>
    <xf numFmtId="0" fontId="42" fillId="2" borderId="0"/>
    <xf numFmtId="0" fontId="42" fillId="2" borderId="0"/>
    <xf numFmtId="0" fontId="68" fillId="2" borderId="0"/>
    <xf numFmtId="0" fontId="42" fillId="2" borderId="0"/>
    <xf numFmtId="0" fontId="68" fillId="2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68" fillId="2" borderId="0"/>
    <xf numFmtId="0" fontId="40" fillId="0" borderId="0"/>
    <xf numFmtId="0" fontId="40" fillId="0" borderId="0"/>
    <xf numFmtId="0" fontId="68" fillId="2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68" fillId="2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68" fillId="3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3" borderId="0"/>
    <xf numFmtId="0" fontId="40" fillId="0" borderId="0"/>
    <xf numFmtId="0" fontId="40" fillId="0" borderId="0"/>
    <xf numFmtId="0" fontId="68" fillId="3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3" borderId="0"/>
    <xf numFmtId="0" fontId="40" fillId="0" borderId="0"/>
    <xf numFmtId="0" fontId="40" fillId="0" borderId="0"/>
    <xf numFmtId="0" fontId="68" fillId="3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68" fillId="4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4" borderId="0"/>
    <xf numFmtId="0" fontId="40" fillId="0" borderId="0"/>
    <xf numFmtId="0" fontId="40" fillId="0" borderId="0"/>
    <xf numFmtId="0" fontId="68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4" borderId="0"/>
    <xf numFmtId="0" fontId="40" fillId="0" borderId="0"/>
    <xf numFmtId="0" fontId="40" fillId="0" borderId="0"/>
    <xf numFmtId="0" fontId="68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68" fillId="5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5" borderId="0"/>
    <xf numFmtId="0" fontId="40" fillId="0" borderId="0"/>
    <xf numFmtId="0" fontId="40" fillId="0" borderId="0"/>
    <xf numFmtId="0" fontId="68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5" borderId="0"/>
    <xf numFmtId="0" fontId="40" fillId="0" borderId="0"/>
    <xf numFmtId="0" fontId="40" fillId="0" borderId="0"/>
    <xf numFmtId="0" fontId="68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68" fillId="6" borderId="0"/>
    <xf numFmtId="0" fontId="42" fillId="6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6" borderId="0"/>
    <xf numFmtId="0" fontId="40" fillId="0" borderId="0"/>
    <xf numFmtId="0" fontId="40" fillId="0" borderId="0"/>
    <xf numFmtId="0" fontId="68" fillId="6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6" borderId="0"/>
    <xf numFmtId="0" fontId="40" fillId="0" borderId="0"/>
    <xf numFmtId="0" fontId="40" fillId="0" borderId="0"/>
    <xf numFmtId="0" fontId="68" fillId="6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68" fillId="7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7" borderId="0"/>
    <xf numFmtId="0" fontId="40" fillId="0" borderId="0"/>
    <xf numFmtId="0" fontId="40" fillId="0" borderId="0"/>
    <xf numFmtId="0" fontId="68" fillId="7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7" borderId="0"/>
    <xf numFmtId="0" fontId="40" fillId="0" borderId="0"/>
    <xf numFmtId="0" fontId="40" fillId="0" borderId="0"/>
    <xf numFmtId="0" fontId="68" fillId="7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68" fillId="8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8" borderId="0"/>
    <xf numFmtId="0" fontId="40" fillId="0" borderId="0"/>
    <xf numFmtId="0" fontId="40" fillId="0" borderId="0"/>
    <xf numFmtId="0" fontId="68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8" borderId="0"/>
    <xf numFmtId="0" fontId="40" fillId="0" borderId="0"/>
    <xf numFmtId="0" fontId="40" fillId="0" borderId="0"/>
    <xf numFmtId="0" fontId="68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68" fillId="9" borderId="0"/>
    <xf numFmtId="0" fontId="42" fillId="9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9" borderId="0"/>
    <xf numFmtId="0" fontId="40" fillId="0" borderId="0"/>
    <xf numFmtId="0" fontId="40" fillId="0" borderId="0"/>
    <xf numFmtId="0" fontId="68" fillId="9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9" borderId="0"/>
    <xf numFmtId="0" fontId="40" fillId="0" borderId="0"/>
    <xf numFmtId="0" fontId="40" fillId="0" borderId="0"/>
    <xf numFmtId="0" fontId="68" fillId="9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68" fillId="10" borderId="0"/>
    <xf numFmtId="0" fontId="42" fillId="1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10" borderId="0"/>
    <xf numFmtId="0" fontId="40" fillId="0" borderId="0"/>
    <xf numFmtId="0" fontId="40" fillId="0" borderId="0"/>
    <xf numFmtId="0" fontId="68" fillId="1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10" borderId="0"/>
    <xf numFmtId="0" fontId="40" fillId="0" borderId="0"/>
    <xf numFmtId="0" fontId="40" fillId="0" borderId="0"/>
    <xf numFmtId="0" fontId="68" fillId="1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68" fillId="5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5" borderId="0"/>
    <xf numFmtId="0" fontId="40" fillId="0" borderId="0"/>
    <xf numFmtId="0" fontId="40" fillId="0" borderId="0"/>
    <xf numFmtId="0" fontId="68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5" borderId="0"/>
    <xf numFmtId="0" fontId="40" fillId="0" borderId="0"/>
    <xf numFmtId="0" fontId="40" fillId="0" borderId="0"/>
    <xf numFmtId="0" fontId="68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68" fillId="8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8" borderId="0"/>
    <xf numFmtId="0" fontId="40" fillId="0" borderId="0"/>
    <xf numFmtId="0" fontId="40" fillId="0" borderId="0"/>
    <xf numFmtId="0" fontId="68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8" borderId="0"/>
    <xf numFmtId="0" fontId="40" fillId="0" borderId="0"/>
    <xf numFmtId="0" fontId="40" fillId="0" borderId="0"/>
    <xf numFmtId="0" fontId="68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68" fillId="11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11" borderId="0"/>
    <xf numFmtId="0" fontId="40" fillId="0" borderId="0"/>
    <xf numFmtId="0" fontId="40" fillId="0" borderId="0"/>
    <xf numFmtId="0" fontId="68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8" fillId="11" borderId="0"/>
    <xf numFmtId="0" fontId="40" fillId="0" borderId="0"/>
    <xf numFmtId="0" fontId="40" fillId="0" borderId="0"/>
    <xf numFmtId="0" fontId="68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69" fillId="12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2" borderId="0"/>
    <xf numFmtId="0" fontId="40" fillId="0" borderId="0"/>
    <xf numFmtId="0" fontId="40" fillId="0" borderId="0"/>
    <xf numFmtId="0" fontId="69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2" borderId="0"/>
    <xf numFmtId="0" fontId="40" fillId="0" borderId="0"/>
    <xf numFmtId="0" fontId="40" fillId="0" borderId="0"/>
    <xf numFmtId="0" fontId="69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69" fillId="9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9" borderId="0"/>
    <xf numFmtId="0" fontId="40" fillId="0" borderId="0"/>
    <xf numFmtId="0" fontId="40" fillId="0" borderId="0"/>
    <xf numFmtId="0" fontId="69" fillId="9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9" borderId="0"/>
    <xf numFmtId="0" fontId="40" fillId="0" borderId="0"/>
    <xf numFmtId="0" fontId="40" fillId="0" borderId="0"/>
    <xf numFmtId="0" fontId="69" fillId="9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69" fillId="10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0" borderId="0"/>
    <xf numFmtId="0" fontId="40" fillId="0" borderId="0"/>
    <xf numFmtId="0" fontId="40" fillId="0" borderId="0"/>
    <xf numFmtId="0" fontId="69" fillId="10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0" borderId="0"/>
    <xf numFmtId="0" fontId="40" fillId="0" borderId="0"/>
    <xf numFmtId="0" fontId="40" fillId="0" borderId="0"/>
    <xf numFmtId="0" fontId="69" fillId="10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69" fillId="13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0" fillId="0" borderId="0"/>
    <xf numFmtId="0" fontId="40" fillId="0" borderId="0"/>
    <xf numFmtId="0" fontId="69" fillId="13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0" fillId="0" borderId="0"/>
    <xf numFmtId="0" fontId="40" fillId="0" borderId="0"/>
    <xf numFmtId="0" fontId="69" fillId="13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69" fillId="14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0" fillId="0" borderId="0"/>
    <xf numFmtId="0" fontId="40" fillId="0" borderId="0"/>
    <xf numFmtId="0" fontId="69" fillId="14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0" fillId="0" borderId="0"/>
    <xf numFmtId="0" fontId="40" fillId="0" borderId="0"/>
    <xf numFmtId="0" fontId="69" fillId="14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69" fillId="15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5" borderId="0"/>
    <xf numFmtId="0" fontId="40" fillId="0" borderId="0"/>
    <xf numFmtId="0" fontId="40" fillId="0" borderId="0"/>
    <xf numFmtId="0" fontId="69" fillId="15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5" borderId="0"/>
    <xf numFmtId="0" fontId="40" fillId="0" borderId="0"/>
    <xf numFmtId="0" fontId="40" fillId="0" borderId="0"/>
    <xf numFmtId="0" fontId="69" fillId="15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6" borderId="0"/>
    <xf numFmtId="0" fontId="43" fillId="16" borderId="0"/>
    <xf numFmtId="0" fontId="43" fillId="1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6" borderId="0"/>
    <xf numFmtId="0" fontId="43" fillId="16" borderId="0"/>
    <xf numFmtId="0" fontId="43" fillId="1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6" borderId="0"/>
    <xf numFmtId="0" fontId="43" fillId="17" borderId="0"/>
    <xf numFmtId="0" fontId="43" fillId="17" borderId="0"/>
    <xf numFmtId="0" fontId="43" fillId="1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7" borderId="0"/>
    <xf numFmtId="0" fontId="43" fillId="17" borderId="0"/>
    <xf numFmtId="0" fontId="43" fillId="1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7" borderId="0"/>
    <xf numFmtId="0" fontId="43" fillId="18" borderId="0"/>
    <xf numFmtId="0" fontId="43" fillId="18" borderId="0"/>
    <xf numFmtId="0" fontId="43" fillId="1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8" borderId="0"/>
    <xf numFmtId="0" fontId="43" fillId="18" borderId="0"/>
    <xf numFmtId="0" fontId="43" fillId="1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8" borderId="0"/>
    <xf numFmtId="0" fontId="43" fillId="13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3" borderId="0"/>
    <xf numFmtId="0" fontId="43" fillId="14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4" borderId="0"/>
    <xf numFmtId="0" fontId="43" fillId="19" borderId="0"/>
    <xf numFmtId="0" fontId="43" fillId="19" borderId="0"/>
    <xf numFmtId="0" fontId="43" fillId="1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9" borderId="0"/>
    <xf numFmtId="0" fontId="43" fillId="19" borderId="0"/>
    <xf numFmtId="0" fontId="43" fillId="1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9" fillId="19" borderId="0"/>
    <xf numFmtId="0" fontId="59" fillId="20" borderId="1"/>
    <xf numFmtId="0" fontId="44" fillId="7" borderId="2"/>
    <xf numFmtId="0" fontId="44" fillId="7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0" fillId="7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0" fillId="7" borderId="2"/>
    <xf numFmtId="0" fontId="44" fillId="7" borderId="2"/>
    <xf numFmtId="0" fontId="44" fillId="7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0" fillId="7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0" fillId="7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85" fillId="20" borderId="1"/>
    <xf numFmtId="0" fontId="60" fillId="21" borderId="3"/>
    <xf numFmtId="0" fontId="45" fillId="22" borderId="4"/>
    <xf numFmtId="0" fontId="45" fillId="22" borderId="4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22" borderId="4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22" borderId="4"/>
    <xf numFmtId="0" fontId="45" fillId="22" borderId="4"/>
    <xf numFmtId="0" fontId="45" fillId="22" borderId="4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22" borderId="4"/>
    <xf numFmtId="0" fontId="40" fillId="0" borderId="0"/>
    <xf numFmtId="0" fontId="40" fillId="0" borderId="0"/>
    <xf numFmtId="0" fontId="40" fillId="0" borderId="0"/>
    <xf numFmtId="0" fontId="40" fillId="0" borderId="0"/>
    <xf numFmtId="0" fontId="71" fillId="22" borderId="4"/>
    <xf numFmtId="0" fontId="40" fillId="0" borderId="0"/>
    <xf numFmtId="0" fontId="40" fillId="0" borderId="0"/>
    <xf numFmtId="0" fontId="40" fillId="0" borderId="0"/>
    <xf numFmtId="0" fontId="40" fillId="0" borderId="0"/>
    <xf numFmtId="0" fontId="86" fillId="21" borderId="3"/>
    <xf numFmtId="0" fontId="61" fillId="21" borderId="1"/>
    <xf numFmtId="0" fontId="46" fillId="22" borderId="2"/>
    <xf numFmtId="0" fontId="46" fillId="22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22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22" borderId="2"/>
    <xf numFmtId="0" fontId="46" fillId="22" borderId="2"/>
    <xf numFmtId="0" fontId="46" fillId="22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22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22" borderId="2"/>
    <xf numFmtId="0" fontId="40" fillId="0" borderId="0"/>
    <xf numFmtId="0" fontId="40" fillId="0" borderId="0"/>
    <xf numFmtId="0" fontId="40" fillId="0" borderId="0"/>
    <xf numFmtId="0" fontId="40" fillId="0" borderId="0"/>
    <xf numFmtId="0" fontId="87" fillId="21" borderId="1"/>
    <xf numFmtId="0" fontId="47" fillId="0" borderId="5"/>
    <xf numFmtId="0" fontId="47" fillId="0" borderId="5"/>
    <xf numFmtId="0" fontId="47" fillId="0" borderId="5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5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5"/>
    <xf numFmtId="0" fontId="47" fillId="0" borderId="5"/>
    <xf numFmtId="0" fontId="47" fillId="0" borderId="5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5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5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5"/>
    <xf numFmtId="0" fontId="48" fillId="0" borderId="6"/>
    <xf numFmtId="0" fontId="48" fillId="0" borderId="6"/>
    <xf numFmtId="0" fontId="48" fillId="0" borderId="6"/>
    <xf numFmtId="0" fontId="40" fillId="0" borderId="0"/>
    <xf numFmtId="0" fontId="40" fillId="0" borderId="0"/>
    <xf numFmtId="0" fontId="40" fillId="0" borderId="0"/>
    <xf numFmtId="0" fontId="40" fillId="0" borderId="0"/>
    <xf numFmtId="0" fontId="74" fillId="0" borderId="6"/>
    <xf numFmtId="0" fontId="40" fillId="0" borderId="0"/>
    <xf numFmtId="0" fontId="40" fillId="0" borderId="0"/>
    <xf numFmtId="0" fontId="40" fillId="0" borderId="0"/>
    <xf numFmtId="0" fontId="40" fillId="0" borderId="0"/>
    <xf numFmtId="0" fontId="74" fillId="0" borderId="6"/>
    <xf numFmtId="0" fontId="48" fillId="0" borderId="6"/>
    <xf numFmtId="0" fontId="48" fillId="0" borderId="6"/>
    <xf numFmtId="0" fontId="40" fillId="0" borderId="0"/>
    <xf numFmtId="0" fontId="40" fillId="0" borderId="0"/>
    <xf numFmtId="0" fontId="40" fillId="0" borderId="0"/>
    <xf numFmtId="0" fontId="40" fillId="0" borderId="0"/>
    <xf numFmtId="0" fontId="74" fillId="0" borderId="6"/>
    <xf numFmtId="0" fontId="40" fillId="0" borderId="0"/>
    <xf numFmtId="0" fontId="40" fillId="0" borderId="0"/>
    <xf numFmtId="0" fontId="40" fillId="0" borderId="0"/>
    <xf numFmtId="0" fontId="40" fillId="0" borderId="0"/>
    <xf numFmtId="0" fontId="74" fillId="0" borderId="6"/>
    <xf numFmtId="0" fontId="40" fillId="0" borderId="0"/>
    <xf numFmtId="0" fontId="40" fillId="0" borderId="0"/>
    <xf numFmtId="0" fontId="40" fillId="0" borderId="0"/>
    <xf numFmtId="0" fontId="40" fillId="0" borderId="0"/>
    <xf numFmtId="0" fontId="74" fillId="0" borderId="6"/>
    <xf numFmtId="0" fontId="49" fillId="0" borderId="7"/>
    <xf numFmtId="0" fontId="49" fillId="0" borderId="7"/>
    <xf numFmtId="0" fontId="49" fillId="0" borderId="7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7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7"/>
    <xf numFmtId="0" fontId="49" fillId="0" borderId="7"/>
    <xf numFmtId="0" fontId="49" fillId="0" borderId="7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7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7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7"/>
    <xf numFmtId="0" fontId="49" fillId="0" borderId="0"/>
    <xf numFmtId="0" fontId="49" fillId="0" borderId="0"/>
    <xf numFmtId="0" fontId="4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0"/>
    <xf numFmtId="0" fontId="49" fillId="0" borderId="0"/>
    <xf numFmtId="0" fontId="4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5" fillId="0" borderId="0"/>
    <xf numFmtId="0" fontId="50" fillId="0" borderId="8"/>
    <xf numFmtId="0" fontId="50" fillId="0" borderId="8"/>
    <xf numFmtId="0" fontId="50" fillId="0" borderId="8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8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8"/>
    <xf numFmtId="0" fontId="50" fillId="0" borderId="8"/>
    <xf numFmtId="0" fontId="50" fillId="0" borderId="8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8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8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8"/>
    <xf numFmtId="0" fontId="51" fillId="23" borderId="9"/>
    <xf numFmtId="0" fontId="51" fillId="24" borderId="10"/>
    <xf numFmtId="0" fontId="51" fillId="24" borderId="10"/>
    <xf numFmtId="0" fontId="40" fillId="0" borderId="0"/>
    <xf numFmtId="0" fontId="40" fillId="0" borderId="0"/>
    <xf numFmtId="0" fontId="40" fillId="0" borderId="0"/>
    <xf numFmtId="0" fontId="40" fillId="0" borderId="0"/>
    <xf numFmtId="0" fontId="77" fillId="24" borderId="10"/>
    <xf numFmtId="0" fontId="40" fillId="0" borderId="0"/>
    <xf numFmtId="0" fontId="40" fillId="0" borderId="0"/>
    <xf numFmtId="0" fontId="40" fillId="0" borderId="0"/>
    <xf numFmtId="0" fontId="40" fillId="0" borderId="0"/>
    <xf numFmtId="0" fontId="77" fillId="24" borderId="10"/>
    <xf numFmtId="0" fontId="51" fillId="24" borderId="10"/>
    <xf numFmtId="0" fontId="51" fillId="24" borderId="10"/>
    <xf numFmtId="0" fontId="40" fillId="0" borderId="0"/>
    <xf numFmtId="0" fontId="40" fillId="0" borderId="0"/>
    <xf numFmtId="0" fontId="40" fillId="0" borderId="0"/>
    <xf numFmtId="0" fontId="40" fillId="0" borderId="0"/>
    <xf numFmtId="0" fontId="77" fillId="24" borderId="10"/>
    <xf numFmtId="0" fontId="40" fillId="0" borderId="0"/>
    <xf numFmtId="0" fontId="40" fillId="0" borderId="0"/>
    <xf numFmtId="0" fontId="40" fillId="0" borderId="0"/>
    <xf numFmtId="0" fontId="40" fillId="0" borderId="0"/>
    <xf numFmtId="0" fontId="77" fillId="24" borderId="10"/>
    <xf numFmtId="0" fontId="40" fillId="0" borderId="0"/>
    <xf numFmtId="0" fontId="40" fillId="0" borderId="0"/>
    <xf numFmtId="0" fontId="40" fillId="0" borderId="0"/>
    <xf numFmtId="0" fontId="40" fillId="0" borderId="0"/>
    <xf numFmtId="0" fontId="51" fillId="23" borderId="9"/>
    <xf numFmtId="0" fontId="77" fillId="23" borderId="9"/>
    <xf numFmtId="0" fontId="52" fillId="0" borderId="0"/>
    <xf numFmtId="0" fontId="52" fillId="0" borderId="0"/>
    <xf numFmtId="0" fontId="5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8" fillId="0" borderId="0"/>
    <xf numFmtId="0" fontId="52" fillId="0" borderId="0"/>
    <xf numFmtId="0" fontId="5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8" fillId="0" borderId="0"/>
    <xf numFmtId="0" fontId="62" fillId="25" borderId="0"/>
    <xf numFmtId="0" fontId="53" fillId="26" borderId="0"/>
    <xf numFmtId="0" fontId="53" fillId="2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9" fillId="2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9" fillId="26" borderId="0"/>
    <xf numFmtId="0" fontId="53" fillId="26" borderId="0"/>
    <xf numFmtId="0" fontId="53" fillId="2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9" fillId="2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9" fillId="2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8" fillId="2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63" fillId="27" borderId="0"/>
    <xf numFmtId="0" fontId="54" fillId="3" borderId="0"/>
    <xf numFmtId="0" fontId="54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0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0" fillId="3" borderId="0"/>
    <xf numFmtId="0" fontId="54" fillId="3" borderId="0"/>
    <xf numFmtId="0" fontId="54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0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0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9" fillId="27" borderId="0"/>
    <xf numFmtId="0" fontId="64" fillId="0" borderId="0"/>
    <xf numFmtId="0" fontId="55" fillId="0" borderId="0"/>
    <xf numFmtId="0" fontId="5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55" fillId="0" borderId="0"/>
    <xf numFmtId="0" fontId="5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0" fillId="0" borderId="0"/>
    <xf numFmtId="0" fontId="40" fillId="28" borderId="11"/>
    <xf numFmtId="0" fontId="40" fillId="29" borderId="12"/>
    <xf numFmtId="0" fontId="40" fillId="29" borderId="12"/>
    <xf numFmtId="0" fontId="40" fillId="0" borderId="0"/>
    <xf numFmtId="0" fontId="41" fillId="29" borderId="12"/>
    <xf numFmtId="0" fontId="40" fillId="0" borderId="0"/>
    <xf numFmtId="0" fontId="41" fillId="29" borderId="12"/>
    <xf numFmtId="0" fontId="40" fillId="29" borderId="12"/>
    <xf numFmtId="0" fontId="40" fillId="29" borderId="12"/>
    <xf numFmtId="0" fontId="40" fillId="0" borderId="0"/>
    <xf numFmtId="0" fontId="41" fillId="29" borderId="12"/>
    <xf numFmtId="0" fontId="40" fillId="0" borderId="0"/>
    <xf numFmtId="0" fontId="41" fillId="29" borderId="12"/>
    <xf numFmtId="0" fontId="40" fillId="0" borderId="0"/>
    <xf numFmtId="0" fontId="41" fillId="28" borderId="11"/>
    <xf numFmtId="0" fontId="65" fillId="0" borderId="13"/>
    <xf numFmtId="0" fontId="56" fillId="0" borderId="14"/>
    <xf numFmtId="0" fontId="56" fillId="0" borderId="14"/>
    <xf numFmtId="0" fontId="40" fillId="0" borderId="0"/>
    <xf numFmtId="0" fontId="40" fillId="0" borderId="0"/>
    <xf numFmtId="0" fontId="40" fillId="0" borderId="0"/>
    <xf numFmtId="0" fontId="40" fillId="0" borderId="0"/>
    <xf numFmtId="0" fontId="82" fillId="0" borderId="14"/>
    <xf numFmtId="0" fontId="40" fillId="0" borderId="0"/>
    <xf numFmtId="0" fontId="40" fillId="0" borderId="0"/>
    <xf numFmtId="0" fontId="40" fillId="0" borderId="0"/>
    <xf numFmtId="0" fontId="40" fillId="0" borderId="0"/>
    <xf numFmtId="0" fontId="82" fillId="0" borderId="14"/>
    <xf numFmtId="0" fontId="56" fillId="0" borderId="14"/>
    <xf numFmtId="0" fontId="56" fillId="0" borderId="14"/>
    <xf numFmtId="0" fontId="40" fillId="0" borderId="0"/>
    <xf numFmtId="0" fontId="40" fillId="0" borderId="0"/>
    <xf numFmtId="0" fontId="40" fillId="0" borderId="0"/>
    <xf numFmtId="0" fontId="40" fillId="0" borderId="0"/>
    <xf numFmtId="0" fontId="82" fillId="0" borderId="14"/>
    <xf numFmtId="0" fontId="40" fillId="0" borderId="0"/>
    <xf numFmtId="0" fontId="40" fillId="0" borderId="0"/>
    <xf numFmtId="0" fontId="40" fillId="0" borderId="0"/>
    <xf numFmtId="0" fontId="40" fillId="0" borderId="0"/>
    <xf numFmtId="0" fontId="82" fillId="0" borderId="14"/>
    <xf numFmtId="0" fontId="40" fillId="0" borderId="0"/>
    <xf numFmtId="0" fontId="40" fillId="0" borderId="0"/>
    <xf numFmtId="0" fontId="40" fillId="0" borderId="0"/>
    <xf numFmtId="0" fontId="40" fillId="0" borderId="0"/>
    <xf numFmtId="0" fontId="91" fillId="0" borderId="13"/>
    <xf numFmtId="0" fontId="66" fillId="0" borderId="0"/>
    <xf numFmtId="0" fontId="57" fillId="0" borderId="0"/>
    <xf numFmtId="0" fontId="5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3" fillId="0" borderId="0"/>
    <xf numFmtId="0" fontId="57" fillId="0" borderId="0"/>
    <xf numFmtId="0" fontId="5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2" fillId="0" borderId="0"/>
    <xf numFmtId="0" fontId="67" fillId="30" borderId="0"/>
    <xf numFmtId="0" fontId="58" fillId="4" borderId="0"/>
    <xf numFmtId="0" fontId="58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4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4" fillId="4" borderId="0"/>
    <xf numFmtId="0" fontId="58" fillId="4" borderId="0"/>
    <xf numFmtId="0" fontId="58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4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4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3" fillId="30" borderId="0"/>
    <xf numFmtId="0" fontId="42" fillId="2" borderId="0"/>
    <xf numFmtId="0" fontId="42" fillId="2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2" borderId="0"/>
    <xf numFmtId="0" fontId="40" fillId="0" borderId="0"/>
    <xf numFmtId="0" fontId="42" fillId="2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5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2" fillId="5" borderId="0"/>
    <xf numFmtId="0" fontId="43" fillId="14" borderId="0"/>
    <xf numFmtId="0" fontId="43" fillId="14" borderId="0"/>
    <xf numFmtId="0" fontId="42" fillId="3" borderId="0"/>
    <xf numFmtId="0" fontId="42" fillId="3" borderId="0"/>
    <xf numFmtId="0" fontId="42" fillId="8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2" fillId="5" borderId="0"/>
    <xf numFmtId="0" fontId="42" fillId="8" borderId="0"/>
    <xf numFmtId="0" fontId="43" fillId="13" borderId="0"/>
    <xf numFmtId="0" fontId="40" fillId="0" borderId="0"/>
    <xf numFmtId="0" fontId="42" fillId="8" borderId="0"/>
    <xf numFmtId="0" fontId="42" fillId="3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3" fillId="13" borderId="0"/>
    <xf numFmtId="0" fontId="42" fillId="8" borderId="0"/>
    <xf numFmtId="0" fontId="42" fillId="8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2" fillId="8" borderId="0"/>
    <xf numFmtId="0" fontId="42" fillId="8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2" fillId="6" borderId="0"/>
    <xf numFmtId="0" fontId="42" fillId="6" borderId="0"/>
    <xf numFmtId="0" fontId="43" fillId="15" borderId="0"/>
    <xf numFmtId="0" fontId="43" fillId="15" borderId="0"/>
    <xf numFmtId="0" fontId="43" fillId="15" borderId="0"/>
    <xf numFmtId="0" fontId="43" fillId="15" borderId="0"/>
    <xf numFmtId="0" fontId="40" fillId="0" borderId="0"/>
    <xf numFmtId="0" fontId="43" fillId="15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2" fillId="6" borderId="0"/>
    <xf numFmtId="0" fontId="42" fillId="8" borderId="0"/>
    <xf numFmtId="0" fontId="42" fillId="6" borderId="0"/>
    <xf numFmtId="0" fontId="40" fillId="0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2" fillId="6" borderId="0"/>
    <xf numFmtId="0" fontId="42" fillId="6" borderId="0"/>
    <xf numFmtId="0" fontId="42" fillId="4" borderId="0"/>
    <xf numFmtId="0" fontId="42" fillId="4" borderId="0"/>
    <xf numFmtId="0" fontId="40" fillId="0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3" fillId="15" borderId="0"/>
    <xf numFmtId="0" fontId="43" fillId="15" borderId="0"/>
    <xf numFmtId="0" fontId="43" fillId="13" borderId="0"/>
    <xf numFmtId="0" fontId="43" fillId="13" borderId="0"/>
    <xf numFmtId="0" fontId="43" fillId="13" borderId="0"/>
    <xf numFmtId="0" fontId="40" fillId="0" borderId="0"/>
    <xf numFmtId="0" fontId="43" fillId="15" borderId="0"/>
    <xf numFmtId="0" fontId="43" fillId="15" borderId="0"/>
    <xf numFmtId="0" fontId="43" fillId="13" borderId="0"/>
    <xf numFmtId="0" fontId="43" fillId="15" borderId="0"/>
    <xf numFmtId="0" fontId="43" fillId="15" borderId="0"/>
    <xf numFmtId="0" fontId="40" fillId="0" borderId="0"/>
    <xf numFmtId="0" fontId="42" fillId="6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2" fillId="6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2" fillId="9" borderId="0"/>
    <xf numFmtId="0" fontId="42" fillId="9" borderId="0"/>
    <xf numFmtId="0" fontId="43" fillId="13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3" fillId="15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3" fillId="15" borderId="0"/>
    <xf numFmtId="0" fontId="42" fillId="9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2" fillId="9" borderId="0"/>
    <xf numFmtId="0" fontId="40" fillId="0" borderId="0"/>
    <xf numFmtId="0" fontId="42" fillId="9" borderId="0"/>
    <xf numFmtId="0" fontId="42" fillId="9" borderId="0"/>
    <xf numFmtId="0" fontId="42" fillId="9" borderId="0"/>
    <xf numFmtId="0" fontId="42" fillId="9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3" fillId="14" borderId="0"/>
    <xf numFmtId="0" fontId="42" fillId="9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3" fillId="14" borderId="0"/>
    <xf numFmtId="0" fontId="42" fillId="7" borderId="0"/>
    <xf numFmtId="0" fontId="42" fillId="9" borderId="0"/>
    <xf numFmtId="0" fontId="42" fillId="7" borderId="0"/>
    <xf numFmtId="0" fontId="43" fillId="14" borderId="0"/>
    <xf numFmtId="0" fontId="43" fillId="14" borderId="0"/>
    <xf numFmtId="0" fontId="40" fillId="0" borderId="0"/>
    <xf numFmtId="0" fontId="43" fillId="14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3" fillId="10" borderId="0"/>
    <xf numFmtId="0" fontId="43" fillId="10" borderId="0"/>
    <xf numFmtId="0" fontId="43" fillId="10" borderId="0"/>
    <xf numFmtId="0" fontId="43" fillId="10" borderId="0"/>
    <xf numFmtId="0" fontId="40" fillId="0" borderId="0"/>
    <xf numFmtId="0" fontId="43" fillId="10" borderId="0"/>
    <xf numFmtId="0" fontId="42" fillId="5" borderId="0"/>
    <xf numFmtId="0" fontId="42" fillId="5" borderId="0"/>
    <xf numFmtId="0" fontId="42" fillId="9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3" fillId="14" borderId="0"/>
    <xf numFmtId="0" fontId="43" fillId="14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3" fillId="14" borderId="0"/>
    <xf numFmtId="0" fontId="42" fillId="9" borderId="0"/>
    <xf numFmtId="0" fontId="40" fillId="0" borderId="0"/>
    <xf numFmtId="0" fontId="40" fillId="0" borderId="0"/>
    <xf numFmtId="0" fontId="43" fillId="14" borderId="0"/>
    <xf numFmtId="0" fontId="43" fillId="10" borderId="0"/>
    <xf numFmtId="0" fontId="43" fillId="14" borderId="0"/>
    <xf numFmtId="0" fontId="42" fillId="9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3" fillId="14" borderId="0"/>
    <xf numFmtId="0" fontId="40" fillId="0" borderId="0"/>
    <xf numFmtId="0" fontId="43" fillId="14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2" fillId="8" borderId="0"/>
    <xf numFmtId="0" fontId="42" fillId="8" borderId="0"/>
    <xf numFmtId="0" fontId="42" fillId="6" borderId="0"/>
    <xf numFmtId="0" fontId="42" fillId="6" borderId="0"/>
    <xf numFmtId="0" fontId="43" fillId="10" borderId="0"/>
    <xf numFmtId="0" fontId="42" fillId="10" borderId="0"/>
    <xf numFmtId="0" fontId="42" fillId="10" borderId="0"/>
    <xf numFmtId="0" fontId="43" fillId="10" borderId="0"/>
    <xf numFmtId="0" fontId="43" fillId="14" borderId="0"/>
    <xf numFmtId="0" fontId="43" fillId="14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3" fillId="10" borderId="0"/>
    <xf numFmtId="0" fontId="42" fillId="8" borderId="0"/>
    <xf numFmtId="0" fontId="42" fillId="6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3" fillId="1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2" fillId="6" borderId="0"/>
    <xf numFmtId="0" fontId="40" fillId="0" borderId="0"/>
    <xf numFmtId="0" fontId="43" fillId="10" borderId="0"/>
    <xf numFmtId="0" fontId="42" fillId="10" borderId="0"/>
    <xf numFmtId="0" fontId="40" fillId="0" borderId="0"/>
    <xf numFmtId="0" fontId="40" fillId="0" borderId="0"/>
    <xf numFmtId="0" fontId="43" fillId="13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3" fillId="13" borderId="0"/>
    <xf numFmtId="0" fontId="42" fillId="10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2" fillId="10" borderId="0"/>
    <xf numFmtId="0" fontId="42" fillId="8" borderId="0"/>
    <xf numFmtId="0" fontId="42" fillId="10" borderId="0"/>
    <xf numFmtId="0" fontId="40" fillId="0" borderId="0"/>
    <xf numFmtId="0" fontId="42" fillId="10" borderId="0"/>
    <xf numFmtId="0" fontId="42" fillId="10" borderId="0"/>
    <xf numFmtId="0" fontId="43" fillId="15" borderId="0"/>
    <xf numFmtId="0" fontId="43" fillId="15" borderId="0"/>
    <xf numFmtId="0" fontId="42" fillId="7" borderId="0"/>
    <xf numFmtId="0" fontId="42" fillId="7" borderId="0"/>
    <xf numFmtId="0" fontId="43" fillId="15" borderId="0"/>
    <xf numFmtId="0" fontId="43" fillId="10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3" fillId="10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2" fillId="9" borderId="0"/>
    <xf numFmtId="0" fontId="42" fillId="9" borderId="0"/>
    <xf numFmtId="0" fontId="43" fillId="13" borderId="0"/>
    <xf numFmtId="0" fontId="42" fillId="7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3" fillId="13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3" fillId="13" borderId="0"/>
    <xf numFmtId="0" fontId="40" fillId="0" borderId="0"/>
    <xf numFmtId="0" fontId="43" fillId="15" borderId="0"/>
    <xf numFmtId="0" fontId="43" fillId="15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2" fillId="10" borderId="0"/>
    <xf numFmtId="0" fontId="42" fillId="9" borderId="0"/>
    <xf numFmtId="0" fontId="42" fillId="9" borderId="0"/>
    <xf numFmtId="0" fontId="42" fillId="10" borderId="0"/>
    <xf numFmtId="0" fontId="42" fillId="7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9" borderId="0"/>
    <xf numFmtId="0" fontId="42" fillId="9" borderId="0"/>
    <xf numFmtId="0" fontId="43" fillId="14" borderId="0"/>
    <xf numFmtId="0" fontId="43" fillId="9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3" fillId="13" borderId="0"/>
    <xf numFmtId="0" fontId="43" fillId="13" borderId="0"/>
    <xf numFmtId="0" fontId="40" fillId="0" borderId="0"/>
    <xf numFmtId="0" fontId="40" fillId="0" borderId="0"/>
    <xf numFmtId="0" fontId="43" fillId="14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3" fillId="9" borderId="0"/>
    <xf numFmtId="0" fontId="42" fillId="5" borderId="0"/>
    <xf numFmtId="0" fontId="42" fillId="5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2" fillId="9" borderId="0"/>
    <xf numFmtId="0" fontId="43" fillId="14" borderId="0"/>
    <xf numFmtId="0" fontId="42" fillId="8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3" fillId="10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3" fillId="14" borderId="0"/>
    <xf numFmtId="0" fontId="43" fillId="10" borderId="0"/>
    <xf numFmtId="0" fontId="40" fillId="0" borderId="0"/>
    <xf numFmtId="0" fontId="43" fillId="1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3" fillId="9" borderId="0"/>
    <xf numFmtId="0" fontId="43" fillId="9" borderId="0"/>
    <xf numFmtId="0" fontId="42" fillId="5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3" fillId="9" borderId="0"/>
    <xf numFmtId="0" fontId="40" fillId="0" borderId="0"/>
    <xf numFmtId="0" fontId="42" fillId="5" borderId="0"/>
    <xf numFmtId="0" fontId="42" fillId="5" borderId="0"/>
    <xf numFmtId="0" fontId="43" fillId="9" borderId="0"/>
    <xf numFmtId="0" fontId="42" fillId="5" borderId="0"/>
    <xf numFmtId="0" fontId="42" fillId="5" borderId="0"/>
    <xf numFmtId="0" fontId="43" fillId="10" borderId="0"/>
    <xf numFmtId="0" fontId="43" fillId="1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3" fillId="10" borderId="0"/>
    <xf numFmtId="0" fontId="42" fillId="5" borderId="0"/>
    <xf numFmtId="0" fontId="42" fillId="10" borderId="0"/>
    <xf numFmtId="0" fontId="40" fillId="0" borderId="0"/>
    <xf numFmtId="0" fontId="40" fillId="0" borderId="0"/>
    <xf numFmtId="0" fontId="43" fillId="10" borderId="0"/>
    <xf numFmtId="0" fontId="42" fillId="5" borderId="0"/>
    <xf numFmtId="0" fontId="40" fillId="0" borderId="0"/>
    <xf numFmtId="0" fontId="40" fillId="0" borderId="0"/>
    <xf numFmtId="0" fontId="43" fillId="13" borderId="0"/>
    <xf numFmtId="0" fontId="43" fillId="1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3" fillId="10" borderId="0"/>
    <xf numFmtId="0" fontId="40" fillId="0" borderId="0"/>
    <xf numFmtId="0" fontId="42" fillId="10" borderId="0"/>
    <xf numFmtId="0" fontId="42" fillId="9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2" fillId="10" borderId="0"/>
    <xf numFmtId="0" fontId="42" fillId="10" borderId="0"/>
    <xf numFmtId="0" fontId="43" fillId="1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3" fillId="10" borderId="0"/>
    <xf numFmtId="0" fontId="40" fillId="0" borderId="0"/>
    <xf numFmtId="0" fontId="43" fillId="9" borderId="0"/>
    <xf numFmtId="0" fontId="42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3" fillId="13" borderId="0"/>
    <xf numFmtId="0" fontId="43" fillId="13" borderId="0"/>
    <xf numFmtId="0" fontId="42" fillId="5" borderId="0"/>
    <xf numFmtId="0" fontId="42" fillId="9" borderId="0"/>
    <xf numFmtId="0" fontId="42" fillId="9" borderId="0"/>
    <xf numFmtId="0" fontId="40" fillId="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2" fillId="10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2" fillId="10" borderId="0"/>
    <xf numFmtId="0" fontId="42" fillId="5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3" fillId="9" borderId="0"/>
    <xf numFmtId="0" fontId="43" fillId="9" borderId="0"/>
    <xf numFmtId="0" fontId="43" fillId="13" borderId="0"/>
    <xf numFmtId="0" fontId="43" fillId="13" borderId="0"/>
    <xf numFmtId="0" fontId="43" fillId="9" borderId="0"/>
    <xf numFmtId="0" fontId="43" fillId="9" borderId="0"/>
    <xf numFmtId="0" fontId="43" fillId="9" borderId="0"/>
    <xf numFmtId="0" fontId="42" fillId="5" borderId="0"/>
    <xf numFmtId="0" fontId="42" fillId="5" borderId="0"/>
    <xf numFmtId="0" fontId="43" fillId="9" borderId="0"/>
    <xf numFmtId="0" fontId="42" fillId="10" borderId="0"/>
    <xf numFmtId="0" fontId="42" fillId="1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3" fillId="9" borderId="0"/>
    <xf numFmtId="0" fontId="40" fillId="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3" fillId="12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3" fillId="12" borderId="0"/>
    <xf numFmtId="0" fontId="43" fillId="9" borderId="0"/>
    <xf numFmtId="0" fontId="43" fillId="9" borderId="0"/>
    <xf numFmtId="0" fontId="42" fillId="5" borderId="0"/>
    <xf numFmtId="0" fontId="42" fillId="5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2" fillId="1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3" fillId="9" borderId="0"/>
    <xf numFmtId="0" fontId="40" fillId="0" borderId="0"/>
    <xf numFmtId="0" fontId="40" fillId="0" borderId="0"/>
    <xf numFmtId="0" fontId="43" fillId="1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3" fillId="9" borderId="0"/>
    <xf numFmtId="0" fontId="42" fillId="8" borderId="0"/>
    <xf numFmtId="0" fontId="42" fillId="5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2" fillId="8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8" borderId="0"/>
    <xf numFmtId="0" fontId="42" fillId="8" borderId="0"/>
    <xf numFmtId="0" fontId="43" fillId="12" borderId="0"/>
    <xf numFmtId="0" fontId="43" fillId="12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2" fillId="5" borderId="0"/>
    <xf numFmtId="0" fontId="42" fillId="5" borderId="0"/>
    <xf numFmtId="0" fontId="40" fillId="0" borderId="0"/>
    <xf numFmtId="0" fontId="43" fillId="9" borderId="0"/>
    <xf numFmtId="0" fontId="43" fillId="12" borderId="0"/>
    <xf numFmtId="0" fontId="40" fillId="0" borderId="0"/>
    <xf numFmtId="0" fontId="42" fillId="8" borderId="0"/>
    <xf numFmtId="0" fontId="42" fillId="8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3" fillId="12" borderId="0"/>
    <xf numFmtId="0" fontId="42" fillId="8" borderId="0"/>
    <xf numFmtId="0" fontId="43" fillId="12" borderId="0"/>
    <xf numFmtId="0" fontId="43" fillId="12" borderId="0"/>
    <xf numFmtId="0" fontId="42" fillId="5" borderId="0"/>
    <xf numFmtId="0" fontId="40" fillId="0" borderId="0"/>
    <xf numFmtId="0" fontId="40" fillId="0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3" fillId="9" borderId="0"/>
    <xf numFmtId="0" fontId="43" fillId="9" borderId="0"/>
    <xf numFmtId="0" fontId="43" fillId="12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2" fillId="8" borderId="0"/>
    <xf numFmtId="0" fontId="42" fillId="8" borderId="0"/>
    <xf numFmtId="0" fontId="42" fillId="8" borderId="0"/>
    <xf numFmtId="0" fontId="40" fillId="0" borderId="0"/>
    <xf numFmtId="0" fontId="43" fillId="12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3" fillId="9" borderId="0"/>
    <xf numFmtId="0" fontId="43" fillId="9" borderId="0"/>
    <xf numFmtId="0" fontId="43" fillId="12" borderId="0"/>
    <xf numFmtId="0" fontId="42" fillId="11" borderId="0"/>
    <xf numFmtId="0" fontId="42" fillId="11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2" fillId="8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3" fillId="12" borderId="0"/>
    <xf numFmtId="0" fontId="42" fillId="8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3" fillId="12" borderId="0"/>
    <xf numFmtId="0" fontId="43" fillId="12" borderId="0"/>
    <xf numFmtId="0" fontId="42" fillId="11" borderId="0"/>
    <xf numFmtId="0" fontId="42" fillId="11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2" fillId="11" borderId="0"/>
    <xf numFmtId="0" fontId="43" fillId="12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2" fillId="11" borderId="0"/>
    <xf numFmtId="0" fontId="42" fillId="11" borderId="0"/>
    <xf numFmtId="0" fontId="43" fillId="12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3" fillId="12" borderId="0"/>
    <xf numFmtId="0" fontId="43" fillId="12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3" fillId="12" borderId="0"/>
    <xf numFmtId="0" fontId="43" fillId="12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0" fillId="0" borderId="0"/>
    <xf numFmtId="0" fontId="40" fillId="0" borderId="0"/>
    <xf numFmtId="0" fontId="42" fillId="11" borderId="0"/>
    <xf numFmtId="0" fontId="42" fillId="11" borderId="0"/>
    <xf numFmtId="0" fontId="40" fillId="0" borderId="0"/>
    <xf numFmtId="0" fontId="42" fillId="11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1" borderId="0"/>
    <xf numFmtId="0" fontId="40" fillId="0" borderId="0"/>
    <xf numFmtId="0" fontId="42" fillId="11" borderId="0"/>
    <xf numFmtId="0" fontId="43" fillId="12" borderId="0"/>
    <xf numFmtId="0" fontId="43" fillId="12" borderId="0"/>
    <xf numFmtId="0" fontId="43" fillId="12" borderId="0"/>
    <xf numFmtId="0" fontId="43" fillId="12" borderId="0"/>
    <xf numFmtId="0" fontId="42" fillId="11" borderId="0"/>
    <xf numFmtId="0" fontId="42" fillId="11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3" fillId="12" borderId="0"/>
    <xf numFmtId="0" fontId="42" fillId="11" borderId="0"/>
    <xf numFmtId="0" fontId="42" fillId="11" borderId="0"/>
    <xf numFmtId="0" fontId="42" fillId="11" borderId="0"/>
    <xf numFmtId="0" fontId="42" fillId="11" borderId="0"/>
    <xf numFmtId="0" fontId="43" fillId="12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3" fillId="12" borderId="0"/>
    <xf numFmtId="0" fontId="40" fillId="0" borderId="0"/>
    <xf numFmtId="0" fontId="43" fillId="12" borderId="0"/>
    <xf numFmtId="0" fontId="43" fillId="9" borderId="0"/>
    <xf numFmtId="0" fontId="43" fillId="9" borderId="0"/>
    <xf numFmtId="0" fontId="43" fillId="12" borderId="0"/>
    <xf numFmtId="0" fontId="43" fillId="12" borderId="0"/>
    <xf numFmtId="0" fontId="43" fillId="12" borderId="0"/>
    <xf numFmtId="0" fontId="40" fillId="0" borderId="0"/>
    <xf numFmtId="0" fontId="42" fillId="8" borderId="0"/>
    <xf numFmtId="0" fontId="43" fillId="12" borderId="0"/>
    <xf numFmtId="0" fontId="42" fillId="8" borderId="0"/>
    <xf numFmtId="0" fontId="43" fillId="12" borderId="0"/>
    <xf numFmtId="0" fontId="42" fillId="8" borderId="0"/>
    <xf numFmtId="0" fontId="43" fillId="12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2" fillId="8" borderId="0"/>
    <xf numFmtId="0" fontId="43" fillId="9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2" borderId="0"/>
    <xf numFmtId="0" fontId="43" fillId="12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3" fillId="12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3" fillId="12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8" borderId="0"/>
    <xf numFmtId="0" fontId="42" fillId="8" borderId="0"/>
    <xf numFmtId="0" fontId="43" fillId="12" borderId="0"/>
    <xf numFmtId="0" fontId="40" fillId="0" borderId="0"/>
    <xf numFmtId="0" fontId="43" fillId="12" borderId="0"/>
    <xf numFmtId="0" fontId="42" fillId="8" borderId="0"/>
    <xf numFmtId="0" fontId="43" fillId="12" borderId="0"/>
    <xf numFmtId="0" fontId="42" fillId="8" borderId="0"/>
    <xf numFmtId="0" fontId="42" fillId="8" borderId="0"/>
    <xf numFmtId="0" fontId="43" fillId="12" borderId="0"/>
    <xf numFmtId="0" fontId="42" fillId="8" borderId="0"/>
    <xf numFmtId="0" fontId="40" fillId="0" borderId="0"/>
    <xf numFmtId="0" fontId="42" fillId="8" borderId="0"/>
    <xf numFmtId="0" fontId="43" fillId="12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8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3" fillId="9" borderId="0"/>
    <xf numFmtId="0" fontId="43" fillId="9" borderId="0"/>
    <xf numFmtId="0" fontId="43" fillId="9" borderId="0"/>
    <xf numFmtId="0" fontId="43" fillId="1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2" fillId="8" borderId="0"/>
    <xf numFmtId="0" fontId="42" fillId="8" borderId="0"/>
    <xf numFmtId="0" fontId="40" fillId="0" borderId="0"/>
    <xf numFmtId="0" fontId="43" fillId="9" borderId="0"/>
    <xf numFmtId="0" fontId="42" fillId="5" borderId="0"/>
    <xf numFmtId="0" fontId="42" fillId="5" borderId="0"/>
    <xf numFmtId="0" fontId="43" fillId="10" borderId="0"/>
    <xf numFmtId="0" fontId="43" fillId="10" borderId="0"/>
    <xf numFmtId="0" fontId="43" fillId="9" borderId="0"/>
    <xf numFmtId="0" fontId="40" fillId="0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2" fillId="5" borderId="0"/>
    <xf numFmtId="0" fontId="42" fillId="8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2" fillId="8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3" fillId="9" borderId="0"/>
    <xf numFmtId="0" fontId="40" fillId="0" borderId="0"/>
    <xf numFmtId="0" fontId="40" fillId="0" borderId="0"/>
    <xf numFmtId="0" fontId="42" fillId="8" borderId="0"/>
    <xf numFmtId="0" fontId="43" fillId="9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2" fillId="5" borderId="0"/>
    <xf numFmtId="0" fontId="43" fillId="13" borderId="0"/>
    <xf numFmtId="0" fontId="43" fillId="13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9" borderId="0"/>
    <xf numFmtId="0" fontId="43" fillId="10" borderId="0"/>
    <xf numFmtId="0" fontId="43" fillId="10" borderId="0"/>
    <xf numFmtId="0" fontId="42" fillId="5" borderId="0"/>
    <xf numFmtId="0" fontId="43" fillId="9" borderId="0"/>
    <xf numFmtId="0" fontId="43" fillId="9" borderId="0"/>
    <xf numFmtId="0" fontId="43" fillId="9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3" fillId="9" borderId="0"/>
    <xf numFmtId="0" fontId="43" fillId="9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2" fillId="10" borderId="0"/>
    <xf numFmtId="0" fontId="42" fillId="8" borderId="0"/>
    <xf numFmtId="0" fontId="42" fillId="8" borderId="0"/>
    <xf numFmtId="0" fontId="43" fillId="13" borderId="0"/>
    <xf numFmtId="0" fontId="43" fillId="13" borderId="0"/>
    <xf numFmtId="0" fontId="43" fillId="1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3" fillId="10" borderId="0"/>
    <xf numFmtId="0" fontId="42" fillId="10" borderId="0"/>
    <xf numFmtId="0" fontId="42" fillId="10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3" fillId="13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2" fillId="1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0" fillId="0" borderId="0"/>
    <xf numFmtId="0" fontId="43" fillId="9" borderId="0"/>
    <xf numFmtId="0" fontId="43" fillId="9" borderId="0"/>
    <xf numFmtId="0" fontId="43" fillId="10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3" fillId="9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2" fillId="10" borderId="0"/>
    <xf numFmtId="0" fontId="40" fillId="0" borderId="0"/>
    <xf numFmtId="0" fontId="42" fillId="5" borderId="0"/>
    <xf numFmtId="0" fontId="43" fillId="10" borderId="0"/>
    <xf numFmtId="0" fontId="40" fillId="0" borderId="0"/>
    <xf numFmtId="0" fontId="40" fillId="0" borderId="0"/>
    <xf numFmtId="0" fontId="43" fillId="10" borderId="0"/>
    <xf numFmtId="0" fontId="43" fillId="10" borderId="0"/>
    <xf numFmtId="0" fontId="42" fillId="5" borderId="0"/>
    <xf numFmtId="0" fontId="43" fillId="10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2" fillId="5" borderId="0"/>
    <xf numFmtId="0" fontId="42" fillId="9" borderId="0"/>
    <xf numFmtId="0" fontId="42" fillId="9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2" fillId="9" borderId="0"/>
    <xf numFmtId="0" fontId="43" fillId="10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3" fillId="13" borderId="0"/>
    <xf numFmtId="0" fontId="43" fillId="13" borderId="0"/>
    <xf numFmtId="0" fontId="42" fillId="10" borderId="0"/>
    <xf numFmtId="0" fontId="42" fillId="10" borderId="0"/>
    <xf numFmtId="0" fontId="42" fillId="10" borderId="0"/>
    <xf numFmtId="0" fontId="42" fillId="1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2" fillId="10" borderId="0"/>
    <xf numFmtId="0" fontId="42" fillId="5" borderId="0"/>
    <xf numFmtId="0" fontId="43" fillId="13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3" fillId="13" borderId="0"/>
    <xf numFmtId="0" fontId="43" fillId="15" borderId="0"/>
    <xf numFmtId="0" fontId="43" fillId="15" borderId="0"/>
    <xf numFmtId="0" fontId="43" fillId="10" borderId="0"/>
    <xf numFmtId="0" fontId="43" fillId="13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3" fillId="13" borderId="0"/>
    <xf numFmtId="0" fontId="43" fillId="13" borderId="0"/>
    <xf numFmtId="0" fontId="43" fillId="10" borderId="0"/>
    <xf numFmtId="0" fontId="42" fillId="5" borderId="0"/>
    <xf numFmtId="0" fontId="40" fillId="0" borderId="0"/>
    <xf numFmtId="0" fontId="43" fillId="10" borderId="0"/>
    <xf numFmtId="0" fontId="43" fillId="10" borderId="0"/>
    <xf numFmtId="0" fontId="42" fillId="5" borderId="0"/>
    <xf numFmtId="0" fontId="43" fillId="10" borderId="0"/>
    <xf numFmtId="0" fontId="40" fillId="0" borderId="0"/>
    <xf numFmtId="0" fontId="43" fillId="10" borderId="0"/>
    <xf numFmtId="0" fontId="42" fillId="10" borderId="0"/>
    <xf numFmtId="0" fontId="42" fillId="10" borderId="0"/>
    <xf numFmtId="0" fontId="40" fillId="0" borderId="0"/>
    <xf numFmtId="0" fontId="42" fillId="9" borderId="0"/>
    <xf numFmtId="0" fontId="43" fillId="15" borderId="0"/>
    <xf numFmtId="0" fontId="40" fillId="0" borderId="0"/>
    <xf numFmtId="0" fontId="40" fillId="0" borderId="0"/>
    <xf numFmtId="0" fontId="42" fillId="9" borderId="0"/>
    <xf numFmtId="0" fontId="42" fillId="5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2" fillId="10" borderId="0"/>
    <xf numFmtId="0" fontId="43" fillId="10" borderId="0"/>
    <xf numFmtId="0" fontId="42" fillId="10" borderId="0"/>
    <xf numFmtId="0" fontId="43" fillId="1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3" fillId="13" borderId="0"/>
    <xf numFmtId="0" fontId="40" fillId="0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3" fillId="13" borderId="0"/>
    <xf numFmtId="0" fontId="40" fillId="0" borderId="0"/>
    <xf numFmtId="0" fontId="40" fillId="0" borderId="0"/>
    <xf numFmtId="0" fontId="43" fillId="13" borderId="0"/>
    <xf numFmtId="0" fontId="43" fillId="13" borderId="0"/>
    <xf numFmtId="0" fontId="40" fillId="0" borderId="0"/>
    <xf numFmtId="0" fontId="43" fillId="13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2" fillId="1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3" fillId="1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10" borderId="0"/>
    <xf numFmtId="0" fontId="43" fillId="14" borderId="0"/>
    <xf numFmtId="0" fontId="43" fillId="14" borderId="0"/>
    <xf numFmtId="0" fontId="42" fillId="10" borderId="0"/>
    <xf numFmtId="0" fontId="42" fillId="8" borderId="0"/>
    <xf numFmtId="0" fontId="42" fillId="8" borderId="0"/>
    <xf numFmtId="0" fontId="43" fillId="10" borderId="0"/>
    <xf numFmtId="0" fontId="40" fillId="0" borderId="0"/>
    <xf numFmtId="0" fontId="43" fillId="10" borderId="0"/>
    <xf numFmtId="0" fontId="42" fillId="5" borderId="0"/>
    <xf numFmtId="0" fontId="43" fillId="10" borderId="0"/>
    <xf numFmtId="0" fontId="42" fillId="5" borderId="0"/>
    <xf numFmtId="0" fontId="43" fillId="10" borderId="0"/>
    <xf numFmtId="0" fontId="43" fillId="10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2" fillId="9" borderId="0"/>
    <xf numFmtId="0" fontId="43" fillId="14" borderId="0"/>
    <xf numFmtId="0" fontId="43" fillId="14" borderId="0"/>
    <xf numFmtId="0" fontId="42" fillId="9" borderId="0"/>
    <xf numFmtId="0" fontId="42" fillId="8" borderId="0"/>
    <xf numFmtId="0" fontId="42" fillId="8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2" fillId="9" borderId="0"/>
    <xf numFmtId="0" fontId="43" fillId="13" borderId="0"/>
    <xf numFmtId="0" fontId="43" fillId="13" borderId="0"/>
    <xf numFmtId="0" fontId="42" fillId="10" borderId="0"/>
    <xf numFmtId="0" fontId="42" fillId="10" borderId="0"/>
    <xf numFmtId="0" fontId="42" fillId="10" borderId="0"/>
    <xf numFmtId="0" fontId="42" fillId="1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2" fillId="9" borderId="0"/>
    <xf numFmtId="0" fontId="43" fillId="14" borderId="0"/>
    <xf numFmtId="0" fontId="42" fillId="9" borderId="0"/>
    <xf numFmtId="0" fontId="43" fillId="14" borderId="0"/>
    <xf numFmtId="0" fontId="43" fillId="13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0" fillId="0" borderId="0"/>
    <xf numFmtId="0" fontId="42" fillId="9" borderId="0"/>
    <xf numFmtId="0" fontId="40" fillId="0" borderId="0"/>
    <xf numFmtId="0" fontId="42" fillId="7" borderId="0"/>
    <xf numFmtId="0" fontId="42" fillId="7" borderId="0"/>
    <xf numFmtId="0" fontId="42" fillId="9" borderId="0"/>
    <xf numFmtId="0" fontId="40" fillId="0" borderId="0"/>
    <xf numFmtId="0" fontId="42" fillId="9" borderId="0"/>
    <xf numFmtId="0" fontId="43" fillId="13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3" fillId="13" borderId="0"/>
    <xf numFmtId="0" fontId="42" fillId="9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2" fillId="7" borderId="0"/>
    <xf numFmtId="0" fontId="43" fillId="13" borderId="0"/>
    <xf numFmtId="0" fontId="43" fillId="15" borderId="0"/>
    <xf numFmtId="0" fontId="43" fillId="15" borderId="0"/>
    <xf numFmtId="0" fontId="43" fillId="13" borderId="0"/>
    <xf numFmtId="0" fontId="40" fillId="0" borderId="0"/>
    <xf numFmtId="0" fontId="43" fillId="13" borderId="0"/>
    <xf numFmtId="0" fontId="43" fillId="13" borderId="0"/>
    <xf numFmtId="0" fontId="42" fillId="1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2" fillId="9" borderId="0"/>
    <xf numFmtId="0" fontId="42" fillId="7" borderId="0"/>
    <xf numFmtId="0" fontId="42" fillId="7" borderId="0"/>
    <xf numFmtId="0" fontId="42" fillId="9" borderId="0"/>
    <xf numFmtId="0" fontId="42" fillId="10" borderId="0"/>
    <xf numFmtId="0" fontId="43" fillId="15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2" fillId="10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3" fillId="15" borderId="0"/>
    <xf numFmtId="0" fontId="43" fillId="15" borderId="0"/>
    <xf numFmtId="0" fontId="40" fillId="0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10" borderId="0"/>
    <xf numFmtId="0" fontId="40" fillId="0" borderId="0"/>
    <xf numFmtId="0" fontId="40" fillId="0" borderId="0"/>
    <xf numFmtId="0" fontId="43" fillId="13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3" fillId="13" borderId="0"/>
    <xf numFmtId="0" fontId="42" fillId="8" borderId="0"/>
    <xf numFmtId="0" fontId="43" fillId="13" borderId="0"/>
    <xf numFmtId="0" fontId="42" fillId="8" borderId="0"/>
    <xf numFmtId="0" fontId="42" fillId="8" borderId="0"/>
    <xf numFmtId="0" fontId="43" fillId="13" borderId="0"/>
    <xf numFmtId="0" fontId="42" fillId="8" borderId="0"/>
    <xf numFmtId="0" fontId="40" fillId="0" borderId="0"/>
    <xf numFmtId="0" fontId="42" fillId="8" borderId="0"/>
    <xf numFmtId="0" fontId="43" fillId="1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2" fillId="6" borderId="0"/>
    <xf numFmtId="0" fontId="42" fillId="6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3" fillId="15" borderId="0"/>
    <xf numFmtId="0" fontId="43" fillId="15" borderId="0"/>
    <xf numFmtId="0" fontId="42" fillId="6" borderId="0"/>
    <xf numFmtId="0" fontId="42" fillId="6" borderId="0"/>
    <xf numFmtId="0" fontId="40" fillId="0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2" fillId="10" borderId="0"/>
    <xf numFmtId="0" fontId="42" fillId="10" borderId="0"/>
    <xf numFmtId="0" fontId="43" fillId="14" borderId="0"/>
    <xf numFmtId="0" fontId="43" fillId="14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2" fillId="6" borderId="0"/>
    <xf numFmtId="0" fontId="42" fillId="6" borderId="0"/>
    <xf numFmtId="0" fontId="42" fillId="8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2" fillId="9" borderId="0"/>
    <xf numFmtId="0" fontId="43" fillId="14" borderId="0"/>
    <xf numFmtId="0" fontId="40" fillId="0" borderId="0"/>
    <xf numFmtId="0" fontId="40" fillId="0" borderId="0"/>
    <xf numFmtId="0" fontId="42" fillId="9" borderId="0"/>
    <xf numFmtId="0" fontId="40" fillId="0" borderId="0"/>
    <xf numFmtId="0" fontId="40" fillId="0" borderId="0"/>
    <xf numFmtId="0" fontId="42" fillId="9" borderId="0"/>
    <xf numFmtId="0" fontId="42" fillId="5" borderId="0"/>
    <xf numFmtId="0" fontId="42" fillId="9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2" fillId="9" borderId="0"/>
    <xf numFmtId="0" fontId="40" fillId="0" borderId="0"/>
    <xf numFmtId="0" fontId="40" fillId="0" borderId="0"/>
    <xf numFmtId="0" fontId="42" fillId="5" borderId="0"/>
    <xf numFmtId="0" fontId="43" fillId="14" borderId="0"/>
    <xf numFmtId="0" fontId="43" fillId="14" borderId="0"/>
    <xf numFmtId="0" fontId="43" fillId="14" borderId="0"/>
    <xf numFmtId="0" fontId="42" fillId="8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2" fillId="9" borderId="0"/>
    <xf numFmtId="0" fontId="42" fillId="5" borderId="0"/>
    <xf numFmtId="0" fontId="42" fillId="5" borderId="0"/>
    <xf numFmtId="0" fontId="42" fillId="7" borderId="0"/>
    <xf numFmtId="0" fontId="42" fillId="7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9" borderId="0"/>
    <xf numFmtId="0" fontId="42" fillId="9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3" fillId="14" borderId="0"/>
    <xf numFmtId="0" fontId="43" fillId="14" borderId="0"/>
    <xf numFmtId="0" fontId="43" fillId="14" borderId="0"/>
    <xf numFmtId="0" fontId="40" fillId="0" borderId="0"/>
    <xf numFmtId="0" fontId="42" fillId="5" borderId="0"/>
    <xf numFmtId="0" fontId="42" fillId="5" borderId="0"/>
    <xf numFmtId="0" fontId="40" fillId="0" borderId="0"/>
    <xf numFmtId="0" fontId="42" fillId="9" borderId="0"/>
    <xf numFmtId="0" fontId="42" fillId="9" borderId="0"/>
    <xf numFmtId="0" fontId="42" fillId="9" borderId="0"/>
    <xf numFmtId="0" fontId="42" fillId="9" borderId="0"/>
    <xf numFmtId="0" fontId="40" fillId="0" borderId="0"/>
    <xf numFmtId="0" fontId="42" fillId="7" borderId="0"/>
    <xf numFmtId="0" fontId="42" fillId="7" borderId="0"/>
    <xf numFmtId="0" fontId="42" fillId="9" borderId="0"/>
    <xf numFmtId="0" fontId="40" fillId="0" borderId="0"/>
    <xf numFmtId="0" fontId="42" fillId="7" borderId="0"/>
    <xf numFmtId="0" fontId="42" fillId="7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2" fillId="9" borderId="0"/>
    <xf numFmtId="0" fontId="40" fillId="0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4" borderId="0"/>
    <xf numFmtId="0" fontId="43" fillId="15" borderId="0"/>
    <xf numFmtId="0" fontId="43" fillId="15" borderId="0"/>
    <xf numFmtId="0" fontId="42" fillId="9" borderId="0"/>
    <xf numFmtId="0" fontId="42" fillId="9" borderId="0"/>
    <xf numFmtId="0" fontId="42" fillId="7" borderId="0"/>
    <xf numFmtId="0" fontId="42" fillId="4" borderId="0"/>
    <xf numFmtId="0" fontId="42" fillId="4" borderId="0"/>
    <xf numFmtId="0" fontId="42" fillId="7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3" fillId="15" borderId="0"/>
    <xf numFmtId="0" fontId="43" fillId="15" borderId="0"/>
    <xf numFmtId="0" fontId="43" fillId="15" borderId="0"/>
    <xf numFmtId="0" fontId="43" fillId="15" borderId="0"/>
    <xf numFmtId="0" fontId="40" fillId="0" borderId="0"/>
    <xf numFmtId="0" fontId="42" fillId="6" borderId="0"/>
    <xf numFmtId="0" fontId="43" fillId="15" borderId="0"/>
    <xf numFmtId="0" fontId="42" fillId="6" borderId="0"/>
    <xf numFmtId="0" fontId="43" fillId="15" borderId="0"/>
    <xf numFmtId="0" fontId="42" fillId="6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6" borderId="0"/>
    <xf numFmtId="0" fontId="42" fillId="8" borderId="0"/>
    <xf numFmtId="0" fontId="42" fillId="8" borderId="0"/>
    <xf numFmtId="0" fontId="42" fillId="8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2" fillId="3" borderId="0"/>
    <xf numFmtId="0" fontId="42" fillId="6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2" fillId="6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3" fillId="15" borderId="0"/>
    <xf numFmtId="0" fontId="42" fillId="6" borderId="0"/>
    <xf numFmtId="0" fontId="43" fillId="15" borderId="0"/>
    <xf numFmtId="0" fontId="42" fillId="6" borderId="0"/>
    <xf numFmtId="0" fontId="42" fillId="6" borderId="0"/>
    <xf numFmtId="0" fontId="43" fillId="15" borderId="0"/>
    <xf numFmtId="0" fontId="42" fillId="6" borderId="0"/>
    <xf numFmtId="0" fontId="40" fillId="0" borderId="0"/>
    <xf numFmtId="0" fontId="42" fillId="6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2" fillId="3" borderId="0"/>
    <xf numFmtId="0" fontId="42" fillId="3" borderId="0"/>
    <xf numFmtId="0" fontId="42" fillId="8" borderId="0"/>
    <xf numFmtId="0" fontId="42" fillId="8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8" borderId="0"/>
    <xf numFmtId="0" fontId="42" fillId="8" borderId="0"/>
    <xf numFmtId="0" fontId="42" fillId="8" borderId="0"/>
    <xf numFmtId="0" fontId="42" fillId="6" borderId="0"/>
    <xf numFmtId="0" fontId="42" fillId="6" borderId="0"/>
    <xf numFmtId="0" fontId="42" fillId="8" borderId="0"/>
    <xf numFmtId="0" fontId="40" fillId="0" borderId="0"/>
    <xf numFmtId="0" fontId="42" fillId="8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8" borderId="0"/>
    <xf numFmtId="0" fontId="42" fillId="3" borderId="0"/>
    <xf numFmtId="0" fontId="42" fillId="3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2" borderId="0"/>
    <xf numFmtId="0" fontId="40" fillId="0" borderId="0"/>
    <xf numFmtId="0" fontId="42" fillId="2" borderId="0"/>
    <xf numFmtId="0" fontId="42" fillId="8" borderId="0"/>
    <xf numFmtId="0" fontId="42" fillId="8" borderId="0"/>
    <xf numFmtId="0" fontId="42" fillId="2" borderId="0"/>
    <xf numFmtId="0" fontId="42" fillId="2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2" fillId="5" borderId="0"/>
    <xf numFmtId="0" fontId="42" fillId="7" borderId="0"/>
    <xf numFmtId="0" fontId="42" fillId="2" borderId="0"/>
    <xf numFmtId="0" fontId="42" fillId="5" borderId="0"/>
    <xf numFmtId="0" fontId="42" fillId="2" borderId="0"/>
    <xf numFmtId="0" fontId="42" fillId="2" borderId="0"/>
    <xf numFmtId="0" fontId="42" fillId="2" borderId="0"/>
    <xf numFmtId="0" fontId="42" fillId="5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3" fillId="1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2" fillId="4" borderId="0"/>
    <xf numFmtId="0" fontId="42" fillId="7" borderId="0"/>
    <xf numFmtId="0" fontId="40" fillId="0" borderId="0"/>
    <xf numFmtId="0" fontId="42" fillId="7" borderId="0"/>
    <xf numFmtId="0" fontId="42" fillId="7" borderId="0"/>
    <xf numFmtId="0" fontId="42" fillId="7" borderId="0"/>
    <xf numFmtId="0" fontId="42" fillId="7" borderId="0"/>
    <xf numFmtId="0" fontId="40" fillId="0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2" fillId="4" borderId="0"/>
    <xf numFmtId="0" fontId="42" fillId="4" borderId="0"/>
    <xf numFmtId="0" fontId="43" fillId="1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3" fillId="14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3" fillId="14" borderId="0"/>
    <xf numFmtId="0" fontId="40" fillId="0" borderId="0"/>
    <xf numFmtId="0" fontId="40" fillId="0" borderId="0"/>
    <xf numFmtId="0" fontId="42" fillId="4" borderId="0"/>
    <xf numFmtId="0" fontId="43" fillId="14" borderId="0"/>
    <xf numFmtId="0" fontId="43" fillId="14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2" fillId="4" borderId="0"/>
    <xf numFmtId="0" fontId="42" fillId="4" borderId="0"/>
    <xf numFmtId="0" fontId="43" fillId="15" borderId="0"/>
    <xf numFmtId="0" fontId="43" fillId="15" borderId="0"/>
    <xf numFmtId="0" fontId="40" fillId="0" borderId="0"/>
    <xf numFmtId="0" fontId="42" fillId="6" borderId="0"/>
    <xf numFmtId="0" fontId="42" fillId="6" borderId="0"/>
    <xf numFmtId="0" fontId="42" fillId="6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3" fillId="15" borderId="0"/>
    <xf numFmtId="0" fontId="42" fillId="6" borderId="0"/>
    <xf numFmtId="0" fontId="42" fillId="6" borderId="0"/>
    <xf numFmtId="0" fontId="43" fillId="15" borderId="0"/>
    <xf numFmtId="0" fontId="42" fillId="3" borderId="0"/>
    <xf numFmtId="0" fontId="42" fillId="3" borderId="0"/>
    <xf numFmtId="0" fontId="43" fillId="15" borderId="0"/>
    <xf numFmtId="0" fontId="40" fillId="0" borderId="0"/>
    <xf numFmtId="0" fontId="43" fillId="15" borderId="0"/>
    <xf numFmtId="0" fontId="42" fillId="6" borderId="0"/>
    <xf numFmtId="0" fontId="42" fillId="6" borderId="0"/>
    <xf numFmtId="0" fontId="40" fillId="0" borderId="0"/>
    <xf numFmtId="0" fontId="42" fillId="6" borderId="0"/>
    <xf numFmtId="0" fontId="42" fillId="3" borderId="0"/>
    <xf numFmtId="0" fontId="42" fillId="3" borderId="0"/>
    <xf numFmtId="0" fontId="42" fillId="6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0" fillId="0" borderId="0"/>
    <xf numFmtId="0" fontId="40" fillId="0" borderId="0"/>
    <xf numFmtId="0" fontId="42" fillId="6" borderId="0"/>
    <xf numFmtId="0" fontId="42" fillId="3" borderId="0"/>
    <xf numFmtId="0" fontId="42" fillId="3" borderId="0"/>
    <xf numFmtId="0" fontId="43" fillId="15" borderId="0"/>
    <xf numFmtId="0" fontId="42" fillId="6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2" borderId="0"/>
    <xf numFmtId="0" fontId="43" fillId="15" borderId="0"/>
    <xf numFmtId="0" fontId="42" fillId="2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3" fillId="15" borderId="0"/>
    <xf numFmtId="0" fontId="43" fillId="15" borderId="0"/>
    <xf numFmtId="0" fontId="40" fillId="0" borderId="0"/>
    <xf numFmtId="0" fontId="40" fillId="0" borderId="0"/>
    <xf numFmtId="0" fontId="43" fillId="15" borderId="0"/>
    <xf numFmtId="0" fontId="42" fillId="2" borderId="0"/>
    <xf numFmtId="0" fontId="40" fillId="0" borderId="0"/>
    <xf numFmtId="0" fontId="42" fillId="2" borderId="0"/>
    <xf numFmtId="0" fontId="43" fillId="15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2" fillId="2" borderId="0"/>
    <xf numFmtId="0" fontId="42" fillId="2" borderId="0"/>
    <xf numFmtId="0" fontId="40" fillId="0" borderId="0"/>
    <xf numFmtId="0" fontId="40" fillId="0" borderId="0"/>
    <xf numFmtId="0" fontId="42" fillId="5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7" borderId="0"/>
    <xf numFmtId="0" fontId="42" fillId="7" borderId="0"/>
    <xf numFmtId="0" fontId="42" fillId="5" borderId="0"/>
    <xf numFmtId="0" fontId="40" fillId="0" borderId="0"/>
    <xf numFmtId="0" fontId="42" fillId="5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2" fillId="5" borderId="0"/>
    <xf numFmtId="0" fontId="42" fillId="5" borderId="0"/>
    <xf numFmtId="0" fontId="42" fillId="7" borderId="0"/>
    <xf numFmtId="0" fontId="42" fillId="7" borderId="0"/>
    <xf numFmtId="0" fontId="40" fillId="0" borderId="0"/>
    <xf numFmtId="0" fontId="40" fillId="0" borderId="0"/>
    <xf numFmtId="0" fontId="42" fillId="7" borderId="0"/>
    <xf numFmtId="0" fontId="42" fillId="7" borderId="0"/>
    <xf numFmtId="0" fontId="42" fillId="7" borderId="0"/>
    <xf numFmtId="0" fontId="40" fillId="0" borderId="0"/>
    <xf numFmtId="0" fontId="42" fillId="7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7" borderId="0"/>
    <xf numFmtId="0" fontId="40" fillId="0" borderId="0"/>
    <xf numFmtId="0" fontId="42" fillId="4" borderId="0"/>
    <xf numFmtId="0" fontId="42" fillId="7" borderId="0"/>
    <xf numFmtId="0" fontId="42" fillId="7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2" fillId="6" borderId="0"/>
    <xf numFmtId="0" fontId="42" fillId="6" borderId="0"/>
    <xf numFmtId="0" fontId="42" fillId="6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6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6" borderId="0"/>
    <xf numFmtId="0" fontId="42" fillId="3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6" borderId="0"/>
    <xf numFmtId="0" fontId="42" fillId="6" borderId="0"/>
    <xf numFmtId="0" fontId="42" fillId="6" borderId="0"/>
    <xf numFmtId="0" fontId="42" fillId="6" borderId="0"/>
    <xf numFmtId="0" fontId="40" fillId="0" borderId="0"/>
    <xf numFmtId="0" fontId="42" fillId="6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6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6" borderId="0"/>
    <xf numFmtId="0" fontId="42" fillId="6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2" borderId="0"/>
    <xf numFmtId="0" fontId="42" fillId="2" borderId="0"/>
    <xf numFmtId="0" fontId="42" fillId="5" borderId="0"/>
    <xf numFmtId="0" fontId="42" fillId="2" borderId="0"/>
    <xf numFmtId="0" fontId="42" fillId="2" borderId="0"/>
    <xf numFmtId="0" fontId="42" fillId="5" borderId="0"/>
    <xf numFmtId="0" fontId="40" fillId="0" borderId="0"/>
    <xf numFmtId="0" fontId="40" fillId="0" borderId="0"/>
    <xf numFmtId="0" fontId="42" fillId="2" borderId="0"/>
    <xf numFmtId="0" fontId="42" fillId="5" borderId="0"/>
    <xf numFmtId="0" fontId="42" fillId="2" borderId="0"/>
    <xf numFmtId="0" fontId="42" fillId="2" borderId="0"/>
    <xf numFmtId="0" fontId="42" fillId="2" borderId="0"/>
    <xf numFmtId="0" fontId="42" fillId="5" borderId="0"/>
    <xf numFmtId="0" fontId="42" fillId="2" borderId="0"/>
    <xf numFmtId="0" fontId="42" fillId="2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5" borderId="0"/>
    <xf numFmtId="0" fontId="42" fillId="5" borderId="0"/>
    <xf numFmtId="0" fontId="40" fillId="0" borderId="0"/>
    <xf numFmtId="0" fontId="42" fillId="5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5" borderId="0"/>
    <xf numFmtId="0" fontId="42" fillId="5" borderId="0"/>
    <xf numFmtId="0" fontId="42" fillId="5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2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4" borderId="0"/>
    <xf numFmtId="0" fontId="42" fillId="4" borderId="0"/>
    <xf numFmtId="0" fontId="42" fillId="4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0" fillId="0" borderId="0"/>
    <xf numFmtId="0" fontId="42" fillId="3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" borderId="0"/>
    <xf numFmtId="0" fontId="42" fillId="3" borderId="0"/>
    <xf numFmtId="0" fontId="42" fillId="3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0" fillId="0" borderId="0"/>
    <xf numFmtId="0" fontId="42" fillId="2" borderId="0"/>
    <xf numFmtId="0" fontId="40" fillId="0" borderId="0"/>
    <xf numFmtId="0" fontId="40" fillId="0" borderId="0"/>
    <xf numFmtId="0" fontId="42" fillId="2" borderId="0"/>
    <xf numFmtId="0" fontId="40" fillId="0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0" fontId="42" fillId="2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43" fontId="100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96" fillId="0" borderId="0" xfId="0" applyFont="1"/>
    <xf numFmtId="0" fontId="2" fillId="0" borderId="0" xfId="0" applyFont="1" applyAlignment="1">
      <alignment horizontal="center" vertical="center" wrapText="1"/>
    </xf>
    <xf numFmtId="0" fontId="2" fillId="31" borderId="0" xfId="0" applyFont="1" applyFill="1"/>
    <xf numFmtId="165" fontId="2" fillId="0" borderId="0" xfId="0" applyNumberFormat="1" applyFont="1"/>
    <xf numFmtId="49" fontId="98" fillId="31" borderId="15" xfId="0" applyNumberFormat="1" applyFont="1" applyFill="1" applyBorder="1" applyAlignment="1">
      <alignment horizontal="left" vertical="center" wrapText="1"/>
    </xf>
    <xf numFmtId="49" fontId="98" fillId="31" borderId="15" xfId="0" applyNumberFormat="1" applyFont="1" applyFill="1" applyBorder="1" applyAlignment="1">
      <alignment vertical="center" wrapText="1"/>
    </xf>
    <xf numFmtId="164" fontId="98" fillId="31" borderId="15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03" fillId="0" borderId="0" xfId="0" applyFont="1"/>
    <xf numFmtId="43" fontId="102" fillId="0" borderId="0" xfId="0" applyNumberFormat="1" applyFont="1"/>
    <xf numFmtId="43" fontId="102" fillId="0" borderId="0" xfId="11158" applyFont="1" applyBorder="1"/>
    <xf numFmtId="0" fontId="104" fillId="0" borderId="0" xfId="0" applyFont="1"/>
    <xf numFmtId="0" fontId="2" fillId="32" borderId="0" xfId="0" applyFont="1" applyFill="1"/>
    <xf numFmtId="0" fontId="2" fillId="33" borderId="0" xfId="0" applyFont="1" applyFill="1"/>
    <xf numFmtId="0" fontId="98" fillId="31" borderId="15" xfId="0" applyFont="1" applyFill="1" applyBorder="1" applyAlignment="1">
      <alignment horizontal="left" vertical="center" wrapText="1"/>
    </xf>
    <xf numFmtId="164" fontId="99" fillId="31" borderId="15" xfId="0" applyNumberFormat="1" applyFont="1" applyFill="1" applyBorder="1" applyAlignment="1">
      <alignment horizontal="center" vertical="center" wrapText="1"/>
    </xf>
    <xf numFmtId="0" fontId="101" fillId="0" borderId="0" xfId="0" applyFont="1" applyAlignment="1">
      <alignment horizontal="center" vertical="center"/>
    </xf>
    <xf numFmtId="0" fontId="98" fillId="34" borderId="17" xfId="0" applyFont="1" applyFill="1" applyBorder="1" applyAlignment="1">
      <alignment horizontal="center" vertical="center" wrapText="1"/>
    </xf>
    <xf numFmtId="0" fontId="98" fillId="31" borderId="26" xfId="2878" applyFont="1" applyFill="1" applyBorder="1" applyAlignment="1">
      <alignment horizontal="center" vertical="center" wrapText="1"/>
    </xf>
    <xf numFmtId="0" fontId="98" fillId="34" borderId="20" xfId="0" applyFont="1" applyFill="1" applyBorder="1" applyAlignment="1">
      <alignment horizontal="center" vertical="center" wrapText="1"/>
    </xf>
    <xf numFmtId="0" fontId="98" fillId="34" borderId="25" xfId="0" applyFont="1" applyFill="1" applyBorder="1" applyAlignment="1">
      <alignment horizontal="center" vertical="center" wrapText="1"/>
    </xf>
    <xf numFmtId="0" fontId="98" fillId="34" borderId="27" xfId="0" applyFont="1" applyFill="1" applyBorder="1" applyAlignment="1">
      <alignment horizontal="center" vertical="center" wrapText="1"/>
    </xf>
    <xf numFmtId="0" fontId="98" fillId="31" borderId="25" xfId="5045" applyFont="1" applyFill="1" applyBorder="1" applyAlignment="1">
      <alignment horizontal="center" vertical="center" wrapText="1"/>
    </xf>
    <xf numFmtId="49" fontId="98" fillId="31" borderId="15" xfId="0" applyNumberFormat="1" applyFont="1" applyFill="1" applyBorder="1" applyAlignment="1">
      <alignment horizontal="right" vertical="center" wrapText="1"/>
    </xf>
    <xf numFmtId="49" fontId="99" fillId="31" borderId="15" xfId="0" applyNumberFormat="1" applyFont="1" applyFill="1" applyBorder="1" applyAlignment="1">
      <alignment horizontal="left" vertical="center" wrapText="1"/>
    </xf>
    <xf numFmtId="49" fontId="99" fillId="31" borderId="15" xfId="0" applyNumberFormat="1" applyFont="1" applyFill="1" applyBorder="1" applyAlignment="1">
      <alignment vertical="center" wrapText="1"/>
    </xf>
    <xf numFmtId="49" fontId="99" fillId="31" borderId="15" xfId="0" applyNumberFormat="1" applyFont="1" applyFill="1" applyBorder="1" applyAlignment="1">
      <alignment horizontal="right" vertical="center" wrapText="1"/>
    </xf>
    <xf numFmtId="0" fontId="99" fillId="31" borderId="15" xfId="0" applyFont="1" applyFill="1" applyBorder="1" applyAlignment="1">
      <alignment horizontal="left" vertical="center" wrapText="1"/>
    </xf>
    <xf numFmtId="0" fontId="98" fillId="31" borderId="0" xfId="0" applyFont="1" applyFill="1"/>
    <xf numFmtId="167" fontId="98" fillId="31" borderId="15" xfId="0" applyNumberFormat="1" applyFont="1" applyFill="1" applyBorder="1" applyAlignment="1">
      <alignment horizontal="center" vertical="center" wrapText="1"/>
    </xf>
    <xf numFmtId="167" fontId="98" fillId="31" borderId="15" xfId="0" applyNumberFormat="1" applyFont="1" applyFill="1" applyBorder="1" applyAlignment="1">
      <alignment vertical="center" wrapText="1"/>
    </xf>
    <xf numFmtId="167" fontId="99" fillId="31" borderId="15" xfId="0" applyNumberFormat="1" applyFont="1" applyFill="1" applyBorder="1" applyAlignment="1">
      <alignment horizontal="center" vertical="center" wrapText="1"/>
    </xf>
    <xf numFmtId="167" fontId="98" fillId="31" borderId="0" xfId="0" applyNumberFormat="1" applyFont="1" applyFill="1"/>
    <xf numFmtId="167" fontId="98" fillId="31" borderId="21" xfId="0" applyNumberFormat="1" applyFont="1" applyFill="1" applyBorder="1" applyAlignment="1">
      <alignment horizontal="center" vertical="center" wrapText="1"/>
    </xf>
    <xf numFmtId="167" fontId="98" fillId="31" borderId="15" xfId="0" applyNumberFormat="1" applyFont="1" applyFill="1" applyBorder="1"/>
    <xf numFmtId="167" fontId="98" fillId="31" borderId="15" xfId="0" applyNumberFormat="1" applyFont="1" applyFill="1" applyBorder="1" applyAlignment="1">
      <alignment horizontal="right" vertical="center" wrapText="1"/>
    </xf>
    <xf numFmtId="168" fontId="98" fillId="31" borderId="15" xfId="0" applyNumberFormat="1" applyFont="1" applyFill="1" applyBorder="1" applyAlignment="1">
      <alignment horizontal="center" vertical="center" wrapText="1"/>
    </xf>
    <xf numFmtId="168" fontId="98" fillId="31" borderId="15" xfId="0" applyNumberFormat="1" applyFont="1" applyFill="1" applyBorder="1" applyAlignment="1">
      <alignment horizontal="right" vertical="center" wrapText="1"/>
    </xf>
    <xf numFmtId="168" fontId="98" fillId="31" borderId="15" xfId="0" applyNumberFormat="1" applyFont="1" applyFill="1" applyBorder="1" applyAlignment="1">
      <alignment vertical="center" wrapText="1"/>
    </xf>
    <xf numFmtId="167" fontId="99" fillId="31" borderId="15" xfId="0" applyNumberFormat="1" applyFont="1" applyFill="1" applyBorder="1" applyAlignment="1">
      <alignment horizontal="right" vertical="center" wrapText="1"/>
    </xf>
    <xf numFmtId="167" fontId="2" fillId="0" borderId="0" xfId="0" applyNumberFormat="1" applyFont="1"/>
    <xf numFmtId="167" fontId="102" fillId="0" borderId="0" xfId="0" applyNumberFormat="1" applyFont="1"/>
    <xf numFmtId="167" fontId="103" fillId="0" borderId="0" xfId="0" applyNumberFormat="1" applyFont="1"/>
    <xf numFmtId="0" fontId="98" fillId="34" borderId="18" xfId="0" applyFont="1" applyFill="1" applyBorder="1" applyAlignment="1">
      <alignment horizontal="center" vertical="center" wrapText="1"/>
    </xf>
    <xf numFmtId="0" fontId="98" fillId="34" borderId="25" xfId="0" applyFont="1" applyFill="1" applyBorder="1" applyAlignment="1">
      <alignment horizontal="center" vertical="center" wrapText="1"/>
    </xf>
    <xf numFmtId="0" fontId="105" fillId="31" borderId="18" xfId="2879" applyFont="1" applyFill="1" applyBorder="1" applyAlignment="1">
      <alignment horizontal="center" vertical="center" wrapText="1"/>
    </xf>
    <xf numFmtId="0" fontId="105" fillId="31" borderId="24" xfId="2879" applyFont="1" applyFill="1" applyBorder="1" applyAlignment="1">
      <alignment horizontal="center" vertical="center" wrapText="1"/>
    </xf>
    <xf numFmtId="0" fontId="98" fillId="31" borderId="17" xfId="2878" applyFont="1" applyFill="1" applyBorder="1" applyAlignment="1">
      <alignment horizontal="center" vertical="center" wrapText="1"/>
    </xf>
    <xf numFmtId="0" fontId="98" fillId="31" borderId="20" xfId="2878" applyFont="1" applyFill="1" applyBorder="1" applyAlignment="1">
      <alignment horizontal="center" vertical="center" wrapText="1"/>
    </xf>
    <xf numFmtId="0" fontId="98" fillId="31" borderId="26" xfId="2878" applyFont="1" applyFill="1" applyBorder="1" applyAlignment="1">
      <alignment horizontal="center" vertical="center" wrapText="1"/>
    </xf>
    <xf numFmtId="0" fontId="97" fillId="0" borderId="0" xfId="8090" applyFont="1" applyAlignment="1">
      <alignment horizontal="center" vertical="center" wrapText="1"/>
    </xf>
    <xf numFmtId="49" fontId="98" fillId="31" borderId="22" xfId="0" applyNumberFormat="1" applyFont="1" applyFill="1" applyBorder="1" applyAlignment="1">
      <alignment horizontal="center" vertical="center" wrapText="1"/>
    </xf>
    <xf numFmtId="49" fontId="98" fillId="31" borderId="23" xfId="0" applyNumberFormat="1" applyFont="1" applyFill="1" applyBorder="1" applyAlignment="1">
      <alignment horizontal="center" vertical="center" wrapText="1"/>
    </xf>
    <xf numFmtId="0" fontId="98" fillId="31" borderId="16" xfId="2879" applyFont="1" applyFill="1" applyBorder="1" applyAlignment="1">
      <alignment horizontal="center" vertical="center" wrapText="1"/>
    </xf>
    <xf numFmtId="0" fontId="98" fillId="31" borderId="17" xfId="2879" applyFont="1" applyFill="1" applyBorder="1" applyAlignment="1">
      <alignment horizontal="center" vertical="center" wrapText="1"/>
    </xf>
    <xf numFmtId="0" fontId="98" fillId="31" borderId="19" xfId="2879" applyFont="1" applyFill="1" applyBorder="1" applyAlignment="1">
      <alignment horizontal="center" vertical="center" wrapText="1"/>
    </xf>
    <xf numFmtId="0" fontId="98" fillId="31" borderId="20" xfId="2879" applyFont="1" applyFill="1" applyBorder="1" applyAlignment="1">
      <alignment horizontal="center" vertical="center" wrapText="1"/>
    </xf>
    <xf numFmtId="0" fontId="98" fillId="31" borderId="15" xfId="2879" applyFont="1" applyFill="1" applyBorder="1" applyAlignment="1">
      <alignment horizontal="center" vertical="center" wrapText="1"/>
    </xf>
    <xf numFmtId="0" fontId="98" fillId="31" borderId="18" xfId="5045" applyFont="1" applyFill="1" applyBorder="1" applyAlignment="1">
      <alignment horizontal="center" vertical="center" wrapText="1"/>
    </xf>
    <xf numFmtId="0" fontId="98" fillId="31" borderId="24" xfId="5045" applyFont="1" applyFill="1" applyBorder="1" applyAlignment="1">
      <alignment horizontal="center" vertical="center" wrapText="1"/>
    </xf>
    <xf numFmtId="0" fontId="98" fillId="31" borderId="25" xfId="5045" applyFont="1" applyFill="1" applyBorder="1" applyAlignment="1">
      <alignment horizontal="center" vertical="center" wrapText="1"/>
    </xf>
    <xf numFmtId="0" fontId="106" fillId="0" borderId="0" xfId="2878" applyFont="1"/>
  </cellXfs>
  <cellStyles count="11159">
    <cellStyle name="20% — акцент1" xfId="1"/>
    <cellStyle name="20% — акцент1 10" xfId="5034"/>
    <cellStyle name="20% — акцент1 11" xfId="5047"/>
    <cellStyle name="20% - Акцент1 2" xfId="2"/>
    <cellStyle name="20% — акцент1 2" xfId="3"/>
    <cellStyle name="20% - Акцент1 2 10" xfId="5050"/>
    <cellStyle name="20% - Акцент1 2 11" xfId="5048"/>
    <cellStyle name="20% - Акцент1 2 12" xfId="8172"/>
    <cellStyle name="20% - Акцент1 2 13" xfId="10623"/>
    <cellStyle name="20% - Акцент1 2 14" xfId="10816"/>
    <cellStyle name="20% - Акцент1 2 15" xfId="10967"/>
    <cellStyle name="20% - Акцент1 2 16" xfId="11060"/>
    <cellStyle name="20% - Акцент1 2 17" xfId="11154"/>
    <cellStyle name="20% - Акцент1 2 2" xfId="4"/>
    <cellStyle name="20% — акцент1 2 2" xfId="5049"/>
    <cellStyle name="20% - Акцент1 2 2 2" xfId="5052"/>
    <cellStyle name="20% - Акцент1 2 2 3" xfId="5051"/>
    <cellStyle name="20% - Акцент1 2 2 4" xfId="8158"/>
    <cellStyle name="20% - Акцент1 2 2 5" xfId="10621"/>
    <cellStyle name="20% - Акцент1 2 2 6" xfId="10814"/>
    <cellStyle name="20% - Акцент1 2 2 7" xfId="10964"/>
    <cellStyle name="20% - Акцент1 2 2 8" xfId="11058"/>
    <cellStyle name="20% - Акцент1 2 2 9" xfId="11152"/>
    <cellStyle name="20% - Акцент1 2 3" xfId="5"/>
    <cellStyle name="20% — акцент1 2 3" xfId="8167"/>
    <cellStyle name="20% - Акцент1 2 3 2" xfId="5053"/>
    <cellStyle name="20% - Акцент1 2 3 3" xfId="10619"/>
    <cellStyle name="20% - Акцент1 2 3 4" xfId="10813"/>
    <cellStyle name="20% - Акцент1 2 3 5" xfId="10963"/>
    <cellStyle name="20% - Акцент1 2 3 6" xfId="11057"/>
    <cellStyle name="20% - Акцент1 2 3 7" xfId="11151"/>
    <cellStyle name="20% - Акцент1 2 4" xfId="6"/>
    <cellStyle name="20% — акцент1 2 4" xfId="10622"/>
    <cellStyle name="20% - Акцент1 2 4 2" xfId="7"/>
    <cellStyle name="20% - Акцент1 2 4 2 2" xfId="3176"/>
    <cellStyle name="20% - Акцент1 2 4 2 3" xfId="5055"/>
    <cellStyle name="20% - Акцент1 2 4 3" xfId="5054"/>
    <cellStyle name="20% - Акцент1 2 4 4" xfId="10812"/>
    <cellStyle name="20% - Акцент1 2 4 5" xfId="10962"/>
    <cellStyle name="20% - Акцент1 2 4 6" xfId="11056"/>
    <cellStyle name="20% - Акцент1 2 4 7" xfId="11150"/>
    <cellStyle name="20% - Акцент1 2 5" xfId="8"/>
    <cellStyle name="20% — акцент1 2 5" xfId="10815"/>
    <cellStyle name="20% - Акцент1 2 5 2" xfId="9"/>
    <cellStyle name="20% - Акцент1 2 5 2 2" xfId="3178"/>
    <cellStyle name="20% - Акцент1 2 5 2 3" xfId="5057"/>
    <cellStyle name="20% - Акцент1 2 5 3" xfId="5056"/>
    <cellStyle name="20% - Акцент1 2 5 4" xfId="10960"/>
    <cellStyle name="20% - Акцент1 2 5 5" xfId="11055"/>
    <cellStyle name="20% - Акцент1 2 5 6" xfId="11149"/>
    <cellStyle name="20% - Акцент1 2 6" xfId="10"/>
    <cellStyle name="20% — акцент1 2 6" xfId="10966"/>
    <cellStyle name="20% - Акцент1 2 6 2" xfId="11"/>
    <cellStyle name="20% - Акцент1 2 6 2 2" xfId="3180"/>
    <cellStyle name="20% - Акцент1 2 6 2 3" xfId="5059"/>
    <cellStyle name="20% - Акцент1 2 6 3" xfId="5058"/>
    <cellStyle name="20% - Акцент1 2 6 4" xfId="11054"/>
    <cellStyle name="20% - Акцент1 2 6 5" xfId="11148"/>
    <cellStyle name="20% - Акцент1 2 7" xfId="12"/>
    <cellStyle name="20% — акцент1 2 7" xfId="11059"/>
    <cellStyle name="20% - Акцент1 2 7 2" xfId="13"/>
    <cellStyle name="20% - Акцент1 2 7 2 2" xfId="3181"/>
    <cellStyle name="20% - Акцент1 2 7 2 3" xfId="5061"/>
    <cellStyle name="20% - Акцент1 2 7 3" xfId="5060"/>
    <cellStyle name="20% - Акцент1 2 7 4" xfId="11147"/>
    <cellStyle name="20% - Акцент1 2 8" xfId="14"/>
    <cellStyle name="20% — акцент1 2 8" xfId="11153"/>
    <cellStyle name="20% - Акцент1 2 8 2" xfId="15"/>
    <cellStyle name="20% - Акцент1 2 8 2 2" xfId="3182"/>
    <cellStyle name="20% - Акцент1 2 8 2 3" xfId="5063"/>
    <cellStyle name="20% - Акцент1 2 8 3" xfId="5062"/>
    <cellStyle name="20% - Акцент1 2 9" xfId="16"/>
    <cellStyle name="20% - Акцент1 2 9 2" xfId="5064"/>
    <cellStyle name="20% - Акцент1 3" xfId="17"/>
    <cellStyle name="20% — акцент1 3" xfId="18"/>
    <cellStyle name="20% - Акцент1 3 10" xfId="19"/>
    <cellStyle name="20% — акцент1 3 10" xfId="11145"/>
    <cellStyle name="20% - Акцент1 3 10 2" xfId="20"/>
    <cellStyle name="20% - Акцент1 3 10 2 2" xfId="5068"/>
    <cellStyle name="20% - Акцент1 3 10 3" xfId="21"/>
    <cellStyle name="20% - Акцент1 3 10 3 2" xfId="3185"/>
    <cellStyle name="20% - Акцент1 3 10 3 3" xfId="5069"/>
    <cellStyle name="20% - Акцент1 3 10 4" xfId="5067"/>
    <cellStyle name="20% - Акцент1 3 11" xfId="22"/>
    <cellStyle name="20% - Акцент1 3 11 2" xfId="23"/>
    <cellStyle name="20% - Акцент1 3 11 2 2" xfId="5071"/>
    <cellStyle name="20% - Акцент1 3 11 3" xfId="24"/>
    <cellStyle name="20% - Акцент1 3 11 3 2" xfId="3187"/>
    <cellStyle name="20% - Акцент1 3 11 3 3" xfId="5072"/>
    <cellStyle name="20% - Акцент1 3 11 4" xfId="5070"/>
    <cellStyle name="20% - Акцент1 3 12" xfId="25"/>
    <cellStyle name="20% - Акцент1 3 12 2" xfId="26"/>
    <cellStyle name="20% - Акцент1 3 12 2 2" xfId="5074"/>
    <cellStyle name="20% - Акцент1 3 12 3" xfId="27"/>
    <cellStyle name="20% - Акцент1 3 12 3 2" xfId="3189"/>
    <cellStyle name="20% - Акцент1 3 12 3 3" xfId="5075"/>
    <cellStyle name="20% - Акцент1 3 12 4" xfId="5073"/>
    <cellStyle name="20% - Акцент1 3 13" xfId="28"/>
    <cellStyle name="20% - Акцент1 3 13 2" xfId="29"/>
    <cellStyle name="20% - Акцент1 3 13 2 2" xfId="5077"/>
    <cellStyle name="20% - Акцент1 3 13 3" xfId="30"/>
    <cellStyle name="20% - Акцент1 3 13 3 2" xfId="3190"/>
    <cellStyle name="20% - Акцент1 3 13 3 3" xfId="5078"/>
    <cellStyle name="20% - Акцент1 3 13 4" xfId="5076"/>
    <cellStyle name="20% - Акцент1 3 14" xfId="31"/>
    <cellStyle name="20% - Акцент1 3 14 2" xfId="32"/>
    <cellStyle name="20% - Акцент1 3 14 2 2" xfId="5080"/>
    <cellStyle name="20% - Акцент1 3 14 3" xfId="33"/>
    <cellStyle name="20% - Акцент1 3 14 3 2" xfId="3192"/>
    <cellStyle name="20% - Акцент1 3 14 3 3" xfId="5081"/>
    <cellStyle name="20% - Акцент1 3 14 4" xfId="5079"/>
    <cellStyle name="20% - Акцент1 3 15" xfId="34"/>
    <cellStyle name="20% - Акцент1 3 15 2" xfId="35"/>
    <cellStyle name="20% - Акцент1 3 15 2 2" xfId="5083"/>
    <cellStyle name="20% - Акцент1 3 15 3" xfId="36"/>
    <cellStyle name="20% - Акцент1 3 15 3 2" xfId="3194"/>
    <cellStyle name="20% - Акцент1 3 15 3 3" xfId="5084"/>
    <cellStyle name="20% - Акцент1 3 15 4" xfId="5082"/>
    <cellStyle name="20% - Акцент1 3 16" xfId="37"/>
    <cellStyle name="20% - Акцент1 3 16 2" xfId="38"/>
    <cellStyle name="20% - Акцент1 3 16 2 2" xfId="5086"/>
    <cellStyle name="20% - Акцент1 3 16 3" xfId="39"/>
    <cellStyle name="20% - Акцент1 3 16 3 2" xfId="3195"/>
    <cellStyle name="20% - Акцент1 3 16 3 3" xfId="5087"/>
    <cellStyle name="20% - Акцент1 3 16 4" xfId="5085"/>
    <cellStyle name="20% - Акцент1 3 17" xfId="40"/>
    <cellStyle name="20% - Акцент1 3 17 2" xfId="41"/>
    <cellStyle name="20% - Акцент1 3 17 2 2" xfId="5089"/>
    <cellStyle name="20% - Акцент1 3 17 3" xfId="42"/>
    <cellStyle name="20% - Акцент1 3 17 3 2" xfId="3198"/>
    <cellStyle name="20% - Акцент1 3 17 3 3" xfId="5090"/>
    <cellStyle name="20% - Акцент1 3 17 4" xfId="5088"/>
    <cellStyle name="20% - Акцент1 3 18" xfId="43"/>
    <cellStyle name="20% - Акцент1 3 18 2" xfId="44"/>
    <cellStyle name="20% - Акцент1 3 18 2 2" xfId="5092"/>
    <cellStyle name="20% - Акцент1 3 18 3" xfId="45"/>
    <cellStyle name="20% - Акцент1 3 18 3 2" xfId="3199"/>
    <cellStyle name="20% - Акцент1 3 18 3 3" xfId="5093"/>
    <cellStyle name="20% - Акцент1 3 18 4" xfId="5091"/>
    <cellStyle name="20% - Акцент1 3 19" xfId="46"/>
    <cellStyle name="20% - Акцент1 3 19 2" xfId="47"/>
    <cellStyle name="20% - Акцент1 3 19 2 2" xfId="5095"/>
    <cellStyle name="20% - Акцент1 3 19 3" xfId="48"/>
    <cellStyle name="20% - Акцент1 3 19 3 2" xfId="3200"/>
    <cellStyle name="20% - Акцент1 3 19 3 3" xfId="5096"/>
    <cellStyle name="20% - Акцент1 3 19 4" xfId="5094"/>
    <cellStyle name="20% - Акцент1 3 2" xfId="49"/>
    <cellStyle name="20% — акцент1 3 2" xfId="50"/>
    <cellStyle name="20% - Акцент1 3 2 10" xfId="10953"/>
    <cellStyle name="20% — акцент1 3 2 10" xfId="10793"/>
    <cellStyle name="20% - Акцент1 3 2 11" xfId="11051"/>
    <cellStyle name="20% — акцент1 3 2 11" xfId="11050"/>
    <cellStyle name="20% - Акцент1 3 2 12" xfId="11144"/>
    <cellStyle name="20% — акцент1 3 2 12" xfId="11143"/>
    <cellStyle name="20% - Акцент1 3 2 2" xfId="51"/>
    <cellStyle name="20% — акцент1 3 2 2" xfId="3201"/>
    <cellStyle name="20% - Акцент1 3 2 2 10" xfId="11142"/>
    <cellStyle name="20% - Акцент1 3 2 2 2" xfId="52"/>
    <cellStyle name="20% - Акцент1 3 2 2 2 2" xfId="5100"/>
    <cellStyle name="20% - Акцент1 3 2 2 3" xfId="53"/>
    <cellStyle name="20% - Акцент1 3 2 2 3 2" xfId="3202"/>
    <cellStyle name="20% - Акцент1 3 2 2 3 3" xfId="5101"/>
    <cellStyle name="20% - Акцент1 3 2 2 4" xfId="5099"/>
    <cellStyle name="20% - Акцент1 3 2 2 5" xfId="8452"/>
    <cellStyle name="20% - Акцент1 3 2 2 6" xfId="10606"/>
    <cellStyle name="20% - Акцент1 3 2 2 7" xfId="10792"/>
    <cellStyle name="20% - Акцент1 3 2 2 8" xfId="10952"/>
    <cellStyle name="20% - Акцент1 3 2 2 9" xfId="11049"/>
    <cellStyle name="20% - Акцент1 3 2 3" xfId="54"/>
    <cellStyle name="20% — акцент1 3 2 3" xfId="4775"/>
    <cellStyle name="20% - Акцент1 3 2 3 10" xfId="10949"/>
    <cellStyle name="20% - Акцент1 3 2 3 11" xfId="11048"/>
    <cellStyle name="20% - Акцент1 3 2 3 12" xfId="11141"/>
    <cellStyle name="20% - Акцент1 3 2 3 2" xfId="3203"/>
    <cellStyle name="20% - Акцент1 3 2 3 3" xfId="5021"/>
    <cellStyle name="20% - Акцент1 3 2 3 4" xfId="5032"/>
    <cellStyle name="20% - Акцент1 3 2 3 5" xfId="5043"/>
    <cellStyle name="20% - Акцент1 3 2 3 6" xfId="5102"/>
    <cellStyle name="20% - Акцент1 3 2 3 7" xfId="8455"/>
    <cellStyle name="20% - Акцент1 3 2 3 8" xfId="10604"/>
    <cellStyle name="20% - Акцент1 3 2 3 9" xfId="10790"/>
    <cellStyle name="20% - Акцент1 3 2 4" xfId="55"/>
    <cellStyle name="20% — акцент1 3 2 4" xfId="5022"/>
    <cellStyle name="20% - Акцент1 3 2 4 10" xfId="11047"/>
    <cellStyle name="20% - Акцент1 3 2 4 11" xfId="11140"/>
    <cellStyle name="20% - Акцент1 3 2 4 2" xfId="3204"/>
    <cellStyle name="20% - Акцент1 3 2 4 3" xfId="5031"/>
    <cellStyle name="20% - Акцент1 3 2 4 4" xfId="5042"/>
    <cellStyle name="20% - Акцент1 3 2 4 5" xfId="5103"/>
    <cellStyle name="20% - Акцент1 3 2 4 6" xfId="8456"/>
    <cellStyle name="20% - Акцент1 3 2 4 7" xfId="10603"/>
    <cellStyle name="20% - Акцент1 3 2 4 8" xfId="10789"/>
    <cellStyle name="20% - Акцент1 3 2 4 9" xfId="10948"/>
    <cellStyle name="20% - Акцент1 3 2 5" xfId="5104"/>
    <cellStyle name="20% — акцент1 3 2 5" xfId="5033"/>
    <cellStyle name="20% - Акцент1 3 2 6" xfId="5097"/>
    <cellStyle name="20% — акцент1 3 2 6" xfId="5044"/>
    <cellStyle name="20% - Акцент1 3 2 7" xfId="8450"/>
    <cellStyle name="20% — акцент1 3 2 7" xfId="5098"/>
    <cellStyle name="20% - Акцент1 3 2 8" xfId="10608"/>
    <cellStyle name="20% — акцент1 3 2 8" xfId="8451"/>
    <cellStyle name="20% - Акцент1 3 2 9" xfId="10794"/>
    <cellStyle name="20% — акцент1 3 2 9" xfId="10607"/>
    <cellStyle name="20% - Акцент1 3 20" xfId="56"/>
    <cellStyle name="20% - Акцент1 3 20 2" xfId="3205"/>
    <cellStyle name="20% - Акцент1 3 20 3" xfId="5105"/>
    <cellStyle name="20% - Акцент1 3 21" xfId="57"/>
    <cellStyle name="20% - Акцент1 3 21 2" xfId="3206"/>
    <cellStyle name="20% - Акцент1 3 21 3" xfId="5106"/>
    <cellStyle name="20% - Акцент1 3 22" xfId="5107"/>
    <cellStyle name="20% - Акцент1 3 23" xfId="5065"/>
    <cellStyle name="20% - Акцент1 3 24" xfId="8437"/>
    <cellStyle name="20% - Акцент1 3 25" xfId="10612"/>
    <cellStyle name="20% - Акцент1 3 26" xfId="10808"/>
    <cellStyle name="20% - Акцент1 3 27" xfId="10956"/>
    <cellStyle name="20% - Акцент1 3 28" xfId="11053"/>
    <cellStyle name="20% - Акцент1 3 29" xfId="11146"/>
    <cellStyle name="20% - Акцент1 3 3" xfId="58"/>
    <cellStyle name="20% — акцент1 3 3" xfId="59"/>
    <cellStyle name="20% — акцент1 3 3 10" xfId="10784"/>
    <cellStyle name="20% - Акцент1 3 3 2" xfId="60"/>
    <cellStyle name="20% — акцент1 3 3 2" xfId="3207"/>
    <cellStyle name="20% - Акцент1 3 3 2 10" xfId="10783"/>
    <cellStyle name="20% - Акцент1 3 3 2 11" xfId="10943"/>
    <cellStyle name="20% - Акцент1 3 3 2 12" xfId="11045"/>
    <cellStyle name="20% - Акцент1 3 3 2 13" xfId="11138"/>
    <cellStyle name="20% - Акцент1 3 3 2 2" xfId="3208"/>
    <cellStyle name="20% - Акцент1 3 3 2 3" xfId="4767"/>
    <cellStyle name="20% - Акцент1 3 3 2 4" xfId="5019"/>
    <cellStyle name="20% - Акцент1 3 3 2 5" xfId="5029"/>
    <cellStyle name="20% - Акцент1 3 3 2 6" xfId="5040"/>
    <cellStyle name="20% - Акцент1 3 3 2 7" xfId="5110"/>
    <cellStyle name="20% - Акцент1 3 3 2 8" xfId="8460"/>
    <cellStyle name="20% - Акцент1 3 3 2 9" xfId="10598"/>
    <cellStyle name="20% - Акцент1 3 3 3" xfId="5108"/>
    <cellStyle name="20% — акцент1 3 3 3" xfId="4770"/>
    <cellStyle name="20% - Акцент1 3 3 4" xfId="8458"/>
    <cellStyle name="20% — акцент1 3 3 4" xfId="5020"/>
    <cellStyle name="20% - Акцент1 3 3 5" xfId="10600"/>
    <cellStyle name="20% — акцент1 3 3 5" xfId="5030"/>
    <cellStyle name="20% - Акцент1 3 3 6" xfId="10785"/>
    <cellStyle name="20% — акцент1 3 3 6" xfId="5041"/>
    <cellStyle name="20% - Акцент1 3 3 7" xfId="10945"/>
    <cellStyle name="20% — акцент1 3 3 7" xfId="5109"/>
    <cellStyle name="20% - Акцент1 3 3 8" xfId="11046"/>
    <cellStyle name="20% — акцент1 3 3 8" xfId="8459"/>
    <cellStyle name="20% - Акцент1 3 3 9" xfId="11139"/>
    <cellStyle name="20% — акцент1 3 3 9" xfId="10599"/>
    <cellStyle name="20% - Акцент1 3 4" xfId="61"/>
    <cellStyle name="20% — акцент1 3 4" xfId="5066"/>
    <cellStyle name="20% - Акцент1 3 4 2" xfId="62"/>
    <cellStyle name="20% - Акцент1 3 4 2 2" xfId="3209"/>
    <cellStyle name="20% - Акцент1 3 4 2 3" xfId="5112"/>
    <cellStyle name="20% - Акцент1 3 4 3" xfId="5111"/>
    <cellStyle name="20% - Акцент1 3 4 4" xfId="8461"/>
    <cellStyle name="20% - Акцент1 3 4 5" xfId="10597"/>
    <cellStyle name="20% - Акцент1 3 4 6" xfId="10782"/>
    <cellStyle name="20% - Акцент1 3 4 7" xfId="10942"/>
    <cellStyle name="20% - Акцент1 3 4 8" xfId="11044"/>
    <cellStyle name="20% - Акцент1 3 4 9" xfId="11137"/>
    <cellStyle name="20% - Акцент1 3 5" xfId="63"/>
    <cellStyle name="20% — акцент1 3 5" xfId="8438"/>
    <cellStyle name="20% - Акцент1 3 5 2" xfId="64"/>
    <cellStyle name="20% - Акцент1 3 5 2 2" xfId="3210"/>
    <cellStyle name="20% - Акцент1 3 5 2 3" xfId="5114"/>
    <cellStyle name="20% - Акцент1 3 5 3" xfId="5113"/>
    <cellStyle name="20% - Акцент1 3 5 4" xfId="10595"/>
    <cellStyle name="20% - Акцент1 3 5 5" xfId="10781"/>
    <cellStyle name="20% - Акцент1 3 5 6" xfId="10941"/>
    <cellStyle name="20% - Акцент1 3 5 7" xfId="11043"/>
    <cellStyle name="20% - Акцент1 3 5 8" xfId="11136"/>
    <cellStyle name="20% - Акцент1 3 6" xfId="65"/>
    <cellStyle name="20% — акцент1 3 6" xfId="10611"/>
    <cellStyle name="20% - Акцент1 3 6 2" xfId="66"/>
    <cellStyle name="20% - Акцент1 3 6 2 2" xfId="3211"/>
    <cellStyle name="20% - Акцент1 3 6 2 3" xfId="5116"/>
    <cellStyle name="20% - Акцент1 3 6 3" xfId="5115"/>
    <cellStyle name="20% - Акцент1 3 6 4" xfId="10779"/>
    <cellStyle name="20% - Акцент1 3 6 5" xfId="10940"/>
    <cellStyle name="20% - Акцент1 3 6 6" xfId="11042"/>
    <cellStyle name="20% - Акцент1 3 6 7" xfId="11135"/>
    <cellStyle name="20% - Акцент1 3 7" xfId="67"/>
    <cellStyle name="20% — акцент1 3 7" xfId="10807"/>
    <cellStyle name="20% - Акцент1 3 7 2" xfId="68"/>
    <cellStyle name="20% - Акцент1 3 7 2 2" xfId="3212"/>
    <cellStyle name="20% - Акцент1 3 7 2 3" xfId="5118"/>
    <cellStyle name="20% - Акцент1 3 7 3" xfId="5117"/>
    <cellStyle name="20% - Акцент1 3 7 4" xfId="10939"/>
    <cellStyle name="20% - Акцент1 3 7 5" xfId="11041"/>
    <cellStyle name="20% - Акцент1 3 7 6" xfId="11134"/>
    <cellStyle name="20% - Акцент1 3 8" xfId="69"/>
    <cellStyle name="20% — акцент1 3 8" xfId="10955"/>
    <cellStyle name="20% - Акцент1 3 8 2" xfId="70"/>
    <cellStyle name="20% - Акцент1 3 8 2 2" xfId="5120"/>
    <cellStyle name="20% - Акцент1 3 8 3" xfId="71"/>
    <cellStyle name="20% - Акцент1 3 8 3 2" xfId="3214"/>
    <cellStyle name="20% - Акцент1 3 8 3 3" xfId="5121"/>
    <cellStyle name="20% - Акцент1 3 8 4" xfId="5119"/>
    <cellStyle name="20% - Акцент1 3 8 5" xfId="11040"/>
    <cellStyle name="20% - Акцент1 3 8 6" xfId="11133"/>
    <cellStyle name="20% - Акцент1 3 9" xfId="72"/>
    <cellStyle name="20% — акцент1 3 9" xfId="11052"/>
    <cellStyle name="20% - Акцент1 3 9 2" xfId="73"/>
    <cellStyle name="20% - Акцент1 3 9 2 2" xfId="5123"/>
    <cellStyle name="20% - Акцент1 3 9 3" xfId="74"/>
    <cellStyle name="20% - Акцент1 3 9 3 2" xfId="3215"/>
    <cellStyle name="20% - Акцент1 3 9 3 3" xfId="5124"/>
    <cellStyle name="20% - Акцент1 3 9 4" xfId="5122"/>
    <cellStyle name="20% - Акцент1 3 9 5" xfId="11132"/>
    <cellStyle name="20% — акцент1 4" xfId="75"/>
    <cellStyle name="20% — акцент1 4 2" xfId="76"/>
    <cellStyle name="20% — акцент1 4 2 2" xfId="3217"/>
    <cellStyle name="20% — акцент1 4 2 3" xfId="5126"/>
    <cellStyle name="20% — акцент1 4 3" xfId="5125"/>
    <cellStyle name="20% — акцент1 5" xfId="77"/>
    <cellStyle name="20% — акцент1 5 2" xfId="5127"/>
    <cellStyle name="20% — акцент1 6" xfId="78"/>
    <cellStyle name="20% — акцент1 6 2" xfId="5128"/>
    <cellStyle name="20% — акцент1 7" xfId="3175"/>
    <cellStyle name="20% — акцент1 8" xfId="4809"/>
    <cellStyle name="20% — акцент1 9" xfId="5028"/>
    <cellStyle name="20% — акцент2" xfId="79"/>
    <cellStyle name="20% — акцент2 10" xfId="80"/>
    <cellStyle name="20% — акцент2 10 2" xfId="81"/>
    <cellStyle name="20% — акцент2 10 2 2" xfId="5131"/>
    <cellStyle name="20% — акцент2 10 3" xfId="82"/>
    <cellStyle name="20% — акцент2 10 3 2" xfId="3219"/>
    <cellStyle name="20% — акцент2 10 3 3" xfId="5132"/>
    <cellStyle name="20% — акцент2 10 4" xfId="5130"/>
    <cellStyle name="20% — акцент2 11" xfId="83"/>
    <cellStyle name="20% — акцент2 11 2" xfId="3220"/>
    <cellStyle name="20% — акцент2 11 3" xfId="5133"/>
    <cellStyle name="20% — акцент2 12" xfId="84"/>
    <cellStyle name="20% — акцент2 12 2" xfId="5134"/>
    <cellStyle name="20% — акцент2 13" xfId="5135"/>
    <cellStyle name="20% — акцент2 14" xfId="5129"/>
    <cellStyle name="20% - Акцент2 2" xfId="85"/>
    <cellStyle name="20% — акцент2 2" xfId="86"/>
    <cellStyle name="20% - Акцент2 2 10" xfId="87"/>
    <cellStyle name="20% — акцент2 2 10" xfId="11130"/>
    <cellStyle name="20% - Акцент2 2 10 2" xfId="88"/>
    <cellStyle name="20% - Акцент2 2 10 2 2" xfId="5139"/>
    <cellStyle name="20% - Акцент2 2 10 3" xfId="89"/>
    <cellStyle name="20% - Акцент2 2 10 3 2" xfId="3224"/>
    <cellStyle name="20% - Акцент2 2 10 3 3" xfId="5140"/>
    <cellStyle name="20% - Акцент2 2 10 4" xfId="5138"/>
    <cellStyle name="20% - Акцент2 2 11" xfId="90"/>
    <cellStyle name="20% - Акцент2 2 11 2" xfId="91"/>
    <cellStyle name="20% - Акцент2 2 11 2 2" xfId="5142"/>
    <cellStyle name="20% - Акцент2 2 11 3" xfId="92"/>
    <cellStyle name="20% - Акцент2 2 11 3 2" xfId="3225"/>
    <cellStyle name="20% - Акцент2 2 11 3 3" xfId="5143"/>
    <cellStyle name="20% - Акцент2 2 11 4" xfId="5141"/>
    <cellStyle name="20% - Акцент2 2 12" xfId="93"/>
    <cellStyle name="20% - Акцент2 2 12 2" xfId="94"/>
    <cellStyle name="20% - Акцент2 2 12 2 2" xfId="5145"/>
    <cellStyle name="20% - Акцент2 2 12 3" xfId="95"/>
    <cellStyle name="20% - Акцент2 2 12 3 2" xfId="3226"/>
    <cellStyle name="20% - Акцент2 2 12 3 3" xfId="5146"/>
    <cellStyle name="20% - Акцент2 2 12 4" xfId="5144"/>
    <cellStyle name="20% - Акцент2 2 13" xfId="96"/>
    <cellStyle name="20% - Акцент2 2 13 2" xfId="97"/>
    <cellStyle name="20% - Акцент2 2 13 2 2" xfId="5148"/>
    <cellStyle name="20% - Акцент2 2 13 3" xfId="98"/>
    <cellStyle name="20% - Акцент2 2 13 3 2" xfId="3228"/>
    <cellStyle name="20% - Акцент2 2 13 3 3" xfId="5149"/>
    <cellStyle name="20% - Акцент2 2 13 4" xfId="5147"/>
    <cellStyle name="20% - Акцент2 2 14" xfId="99"/>
    <cellStyle name="20% - Акцент2 2 14 2" xfId="100"/>
    <cellStyle name="20% - Акцент2 2 14 2 2" xfId="5151"/>
    <cellStyle name="20% - Акцент2 2 14 3" xfId="101"/>
    <cellStyle name="20% - Акцент2 2 14 3 2" xfId="3229"/>
    <cellStyle name="20% - Акцент2 2 14 3 3" xfId="5152"/>
    <cellStyle name="20% - Акцент2 2 14 4" xfId="5150"/>
    <cellStyle name="20% - Акцент2 2 15" xfId="102"/>
    <cellStyle name="20% - Акцент2 2 15 2" xfId="103"/>
    <cellStyle name="20% - Акцент2 2 15 2 2" xfId="5154"/>
    <cellStyle name="20% - Акцент2 2 15 3" xfId="104"/>
    <cellStyle name="20% - Акцент2 2 15 3 2" xfId="3230"/>
    <cellStyle name="20% - Акцент2 2 15 3 3" xfId="5155"/>
    <cellStyle name="20% - Акцент2 2 15 4" xfId="5153"/>
    <cellStyle name="20% - Акцент2 2 16" xfId="105"/>
    <cellStyle name="20% - Акцент2 2 16 2" xfId="106"/>
    <cellStyle name="20% - Акцент2 2 16 2 2" xfId="5157"/>
    <cellStyle name="20% - Акцент2 2 16 3" xfId="107"/>
    <cellStyle name="20% - Акцент2 2 16 3 2" xfId="3231"/>
    <cellStyle name="20% - Акцент2 2 16 3 3" xfId="5158"/>
    <cellStyle name="20% - Акцент2 2 16 4" xfId="5156"/>
    <cellStyle name="20% - Акцент2 2 17" xfId="108"/>
    <cellStyle name="20% - Акцент2 2 17 2" xfId="109"/>
    <cellStyle name="20% - Акцент2 2 17 2 2" xfId="5160"/>
    <cellStyle name="20% - Акцент2 2 17 3" xfId="110"/>
    <cellStyle name="20% - Акцент2 2 17 3 2" xfId="3232"/>
    <cellStyle name="20% - Акцент2 2 17 3 3" xfId="5161"/>
    <cellStyle name="20% - Акцент2 2 17 4" xfId="5159"/>
    <cellStyle name="20% - Акцент2 2 18" xfId="111"/>
    <cellStyle name="20% - Акцент2 2 18 2" xfId="112"/>
    <cellStyle name="20% - Акцент2 2 18 2 2" xfId="5163"/>
    <cellStyle name="20% - Акцент2 2 18 3" xfId="113"/>
    <cellStyle name="20% - Акцент2 2 18 3 2" xfId="3234"/>
    <cellStyle name="20% - Акцент2 2 18 3 3" xfId="5164"/>
    <cellStyle name="20% - Акцент2 2 18 4" xfId="5162"/>
    <cellStyle name="20% - Акцент2 2 19" xfId="114"/>
    <cellStyle name="20% - Акцент2 2 19 2" xfId="115"/>
    <cellStyle name="20% - Акцент2 2 19 2 2" xfId="5166"/>
    <cellStyle name="20% - Акцент2 2 19 3" xfId="116"/>
    <cellStyle name="20% - Акцент2 2 19 3 2" xfId="3236"/>
    <cellStyle name="20% - Акцент2 2 19 3 3" xfId="5167"/>
    <cellStyle name="20% - Акцент2 2 19 4" xfId="5165"/>
    <cellStyle name="20% - Акцент2 2 2" xfId="117"/>
    <cellStyle name="20% — акцент2 2 2" xfId="118"/>
    <cellStyle name="20% - Акцент2 2 2 10" xfId="10926"/>
    <cellStyle name="20% — акцент2 2 2 10" xfId="10761"/>
    <cellStyle name="20% - Акцент2 2 2 11" xfId="11037"/>
    <cellStyle name="20% — акцент2 2 2 11" xfId="11036"/>
    <cellStyle name="20% - Акцент2 2 2 12" xfId="11129"/>
    <cellStyle name="20% — акцент2 2 2 12" xfId="11128"/>
    <cellStyle name="20% - Акцент2 2 2 2" xfId="119"/>
    <cellStyle name="20% — акцент2 2 2 2" xfId="3237"/>
    <cellStyle name="20% - Акцент2 2 2 2 10" xfId="11127"/>
    <cellStyle name="20% - Акцент2 2 2 2 2" xfId="120"/>
    <cellStyle name="20% - Акцент2 2 2 2 2 2" xfId="5171"/>
    <cellStyle name="20% - Акцент2 2 2 2 3" xfId="121"/>
    <cellStyle name="20% - Акцент2 2 2 2 3 2" xfId="3239"/>
    <cellStyle name="20% - Акцент2 2 2 2 3 3" xfId="5172"/>
    <cellStyle name="20% - Акцент2 2 2 2 4" xfId="5170"/>
    <cellStyle name="20% - Акцент2 2 2 2 5" xfId="8491"/>
    <cellStyle name="20% - Акцент2 2 2 2 6" xfId="10571"/>
    <cellStyle name="20% - Акцент2 2 2 2 7" xfId="10760"/>
    <cellStyle name="20% - Акцент2 2 2 2 8" xfId="10925"/>
    <cellStyle name="20% - Акцент2 2 2 2 9" xfId="11035"/>
    <cellStyle name="20% - Акцент2 2 2 3" xfId="122"/>
    <cellStyle name="20% — акцент2 2 2 3" xfId="4724"/>
    <cellStyle name="20% - Акцент2 2 2 3 10" xfId="10924"/>
    <cellStyle name="20% - Акцент2 2 2 3 11" xfId="11034"/>
    <cellStyle name="20% - Акцент2 2 2 3 12" xfId="11126"/>
    <cellStyle name="20% - Акцент2 2 2 3 2" xfId="3240"/>
    <cellStyle name="20% - Акцент2 2 2 3 3" xfId="5017"/>
    <cellStyle name="20% - Акцент2 2 2 3 4" xfId="4795"/>
    <cellStyle name="20% - Акцент2 2 2 3 5" xfId="5038"/>
    <cellStyle name="20% - Акцент2 2 2 3 6" xfId="5173"/>
    <cellStyle name="20% - Акцент2 2 2 3 7" xfId="8493"/>
    <cellStyle name="20% - Акцент2 2 2 3 8" xfId="10569"/>
    <cellStyle name="20% - Акцент2 2 2 3 9" xfId="10759"/>
    <cellStyle name="20% - Акцент2 2 2 4" xfId="123"/>
    <cellStyle name="20% — акцент2 2 2 4" xfId="5018"/>
    <cellStyle name="20% - Акцент2 2 2 4 10" xfId="11033"/>
    <cellStyle name="20% - Акцент2 2 2 4 11" xfId="11125"/>
    <cellStyle name="20% - Акцент2 2 2 4 2" xfId="3241"/>
    <cellStyle name="20% - Акцент2 2 2 4 3" xfId="4794"/>
    <cellStyle name="20% - Акцент2 2 2 4 4" xfId="5037"/>
    <cellStyle name="20% - Акцент2 2 2 4 5" xfId="5174"/>
    <cellStyle name="20% - Акцент2 2 2 4 6" xfId="8494"/>
    <cellStyle name="20% - Акцент2 2 2 4 7" xfId="10568"/>
    <cellStyle name="20% - Акцент2 2 2 4 8" xfId="10758"/>
    <cellStyle name="20% - Акцент2 2 2 4 9" xfId="10923"/>
    <cellStyle name="20% - Акцент2 2 2 5" xfId="5175"/>
    <cellStyle name="20% — акцент2 2 2 5" xfId="4800"/>
    <cellStyle name="20% - Акцент2 2 2 6" xfId="5168"/>
    <cellStyle name="20% — акцент2 2 2 6" xfId="5039"/>
    <cellStyle name="20% - Акцент2 2 2 7" xfId="8489"/>
    <cellStyle name="20% — акцент2 2 2 7" xfId="5169"/>
    <cellStyle name="20% - Акцент2 2 2 8" xfId="10573"/>
    <cellStyle name="20% — акцент2 2 2 8" xfId="8490"/>
    <cellStyle name="20% - Акцент2 2 2 9" xfId="10762"/>
    <cellStyle name="20% — акцент2 2 2 9" xfId="10572"/>
    <cellStyle name="20% - Акцент2 2 20" xfId="124"/>
    <cellStyle name="20% - Акцент2 2 20 2" xfId="3242"/>
    <cellStyle name="20% - Акцент2 2 20 3" xfId="5176"/>
    <cellStyle name="20% - Акцент2 2 21" xfId="125"/>
    <cellStyle name="20% - Акцент2 2 21 2" xfId="3243"/>
    <cellStyle name="20% - Акцент2 2 21 3" xfId="5177"/>
    <cellStyle name="20% - Акцент2 2 22" xfId="5178"/>
    <cellStyle name="20% - Акцент2 2 23" xfId="5136"/>
    <cellStyle name="20% - Акцент2 2 24" xfId="8465"/>
    <cellStyle name="20% - Акцент2 2 25" xfId="10588"/>
    <cellStyle name="20% - Акцент2 2 26" xfId="10771"/>
    <cellStyle name="20% - Акцент2 2 27" xfId="10930"/>
    <cellStyle name="20% - Акцент2 2 28" xfId="11039"/>
    <cellStyle name="20% - Акцент2 2 29" xfId="11131"/>
    <cellStyle name="20% - Акцент2 2 3" xfId="126"/>
    <cellStyle name="20% — акцент2 2 3" xfId="127"/>
    <cellStyle name="20% — акцент2 2 3 10" xfId="10753"/>
    <cellStyle name="20% - Акцент2 2 3 2" xfId="128"/>
    <cellStyle name="20% — акцент2 2 3 2" xfId="3245"/>
    <cellStyle name="20% - Акцент2 2 3 2 10" xfId="10752"/>
    <cellStyle name="20% - Акцент2 2 3 2 11" xfId="10921"/>
    <cellStyle name="20% - Акцент2 2 3 2 12" xfId="11031"/>
    <cellStyle name="20% - Акцент2 2 3 2 13" xfId="11123"/>
    <cellStyle name="20% - Акцент2 2 3 2 2" xfId="3246"/>
    <cellStyle name="20% - Акцент2 2 3 2 3" xfId="4714"/>
    <cellStyle name="20% - Акцент2 2 3 2 4" xfId="5014"/>
    <cellStyle name="20% - Акцент2 2 3 2 5" xfId="4788"/>
    <cellStyle name="20% - Акцент2 2 3 2 6" xfId="5035"/>
    <cellStyle name="20% - Акцент2 2 3 2 7" xfId="5181"/>
    <cellStyle name="20% - Акцент2 2 3 2 8" xfId="8500"/>
    <cellStyle name="20% - Акцент2 2 3 2 9" xfId="10564"/>
    <cellStyle name="20% - Акцент2 2 3 3" xfId="5179"/>
    <cellStyle name="20% — акцент2 2 3 3" xfId="4717"/>
    <cellStyle name="20% - Акцент2 2 3 4" xfId="8498"/>
    <cellStyle name="20% — акцент2 2 3 4" xfId="5015"/>
    <cellStyle name="20% - Акцент2 2 3 5" xfId="10566"/>
    <cellStyle name="20% — акцент2 2 3 5" xfId="4791"/>
    <cellStyle name="20% - Акцент2 2 3 6" xfId="10754"/>
    <cellStyle name="20% — акцент2 2 3 6" xfId="5036"/>
    <cellStyle name="20% - Акцент2 2 3 7" xfId="10922"/>
    <cellStyle name="20% — акцент2 2 3 7" xfId="5180"/>
    <cellStyle name="20% - Акцент2 2 3 8" xfId="11032"/>
    <cellStyle name="20% — акцент2 2 3 8" xfId="8499"/>
    <cellStyle name="20% - Акцент2 2 3 9" xfId="11124"/>
    <cellStyle name="20% — акцент2 2 3 9" xfId="10565"/>
    <cellStyle name="20% - Акцент2 2 4" xfId="129"/>
    <cellStyle name="20% — акцент2 2 4" xfId="5137"/>
    <cellStyle name="20% - Акцент2 2 4 2" xfId="130"/>
    <cellStyle name="20% - Акцент2 2 4 2 2" xfId="3247"/>
    <cellStyle name="20% - Акцент2 2 4 2 3" xfId="5183"/>
    <cellStyle name="20% - Акцент2 2 4 3" xfId="5182"/>
    <cellStyle name="20% - Акцент2 2 4 4" xfId="8501"/>
    <cellStyle name="20% - Акцент2 2 4 5" xfId="10563"/>
    <cellStyle name="20% - Акцент2 2 4 6" xfId="10751"/>
    <cellStyle name="20% - Акцент2 2 4 7" xfId="10920"/>
    <cellStyle name="20% - Акцент2 2 4 8" xfId="11030"/>
    <cellStyle name="20% - Акцент2 2 4 9" xfId="11122"/>
    <cellStyle name="20% - Акцент2 2 5" xfId="131"/>
    <cellStyle name="20% — акцент2 2 5" xfId="8466"/>
    <cellStyle name="20% - Акцент2 2 5 2" xfId="132"/>
    <cellStyle name="20% - Акцент2 2 5 2 2" xfId="3248"/>
    <cellStyle name="20% - Акцент2 2 5 2 3" xfId="5185"/>
    <cellStyle name="20% - Акцент2 2 5 3" xfId="5184"/>
    <cellStyle name="20% - Акцент2 2 5 4" xfId="10562"/>
    <cellStyle name="20% - Акцент2 2 5 5" xfId="10749"/>
    <cellStyle name="20% - Акцент2 2 5 6" xfId="10919"/>
    <cellStyle name="20% - Акцент2 2 5 7" xfId="11029"/>
    <cellStyle name="20% - Акцент2 2 5 8" xfId="11121"/>
    <cellStyle name="20% - Акцент2 2 6" xfId="133"/>
    <cellStyle name="20% — акцент2 2 6" xfId="10587"/>
    <cellStyle name="20% - Акцент2 2 6 2" xfId="134"/>
    <cellStyle name="20% - Акцент2 2 6 2 2" xfId="3249"/>
    <cellStyle name="20% - Акцент2 2 6 2 3" xfId="5187"/>
    <cellStyle name="20% - Акцент2 2 6 3" xfId="5186"/>
    <cellStyle name="20% - Акцент2 2 6 4" xfId="10748"/>
    <cellStyle name="20% - Акцент2 2 6 5" xfId="10918"/>
    <cellStyle name="20% - Акцент2 2 6 6" xfId="11028"/>
    <cellStyle name="20% - Акцент2 2 6 7" xfId="11120"/>
    <cellStyle name="20% - Акцент2 2 7" xfId="135"/>
    <cellStyle name="20% — акцент2 2 7" xfId="10770"/>
    <cellStyle name="20% - Акцент2 2 7 2" xfId="136"/>
    <cellStyle name="20% - Акцент2 2 7 2 2" xfId="3251"/>
    <cellStyle name="20% - Акцент2 2 7 2 3" xfId="5189"/>
    <cellStyle name="20% - Акцент2 2 7 3" xfId="5188"/>
    <cellStyle name="20% - Акцент2 2 7 4" xfId="10917"/>
    <cellStyle name="20% - Акцент2 2 7 5" xfId="11027"/>
    <cellStyle name="20% - Акцент2 2 7 6" xfId="11119"/>
    <cellStyle name="20% - Акцент2 2 8" xfId="137"/>
    <cellStyle name="20% — акцент2 2 8" xfId="10929"/>
    <cellStyle name="20% - Акцент2 2 8 2" xfId="138"/>
    <cellStyle name="20% - Акцент2 2 8 2 2" xfId="5191"/>
    <cellStyle name="20% - Акцент2 2 8 3" xfId="139"/>
    <cellStyle name="20% - Акцент2 2 8 3 2" xfId="3252"/>
    <cellStyle name="20% - Акцент2 2 8 3 3" xfId="5192"/>
    <cellStyle name="20% - Акцент2 2 8 4" xfId="5190"/>
    <cellStyle name="20% - Акцент2 2 8 5" xfId="11026"/>
    <cellStyle name="20% - Акцент2 2 8 6" xfId="11118"/>
    <cellStyle name="20% - Акцент2 2 9" xfId="140"/>
    <cellStyle name="20% — акцент2 2 9" xfId="11038"/>
    <cellStyle name="20% - Акцент2 2 9 2" xfId="141"/>
    <cellStyle name="20% - Акцент2 2 9 2 2" xfId="5194"/>
    <cellStyle name="20% - Акцент2 2 9 3" xfId="142"/>
    <cellStyle name="20% - Акцент2 2 9 3 2" xfId="3253"/>
    <cellStyle name="20% - Акцент2 2 9 3 3" xfId="5195"/>
    <cellStyle name="20% - Акцент2 2 9 4" xfId="5193"/>
    <cellStyle name="20% - Акцент2 2 9 5" xfId="11117"/>
    <cellStyle name="20% - Акцент2 3" xfId="143"/>
    <cellStyle name="20% — акцент2 3" xfId="144"/>
    <cellStyle name="20% - Акцент2 3 10" xfId="145"/>
    <cellStyle name="20% — акцент2 3 10" xfId="11115"/>
    <cellStyle name="20% - Акцент2 3 10 2" xfId="146"/>
    <cellStyle name="20% - Акцент2 3 10 2 2" xfId="5199"/>
    <cellStyle name="20% - Акцент2 3 10 3" xfId="147"/>
    <cellStyle name="20% - Акцент2 3 10 3 2" xfId="3254"/>
    <cellStyle name="20% - Акцент2 3 10 3 3" xfId="5200"/>
    <cellStyle name="20% - Акцент2 3 10 4" xfId="5198"/>
    <cellStyle name="20% - Акцент2 3 11" xfId="148"/>
    <cellStyle name="20% - Акцент2 3 11 2" xfId="149"/>
    <cellStyle name="20% - Акцент2 3 11 2 2" xfId="5202"/>
    <cellStyle name="20% - Акцент2 3 11 3" xfId="150"/>
    <cellStyle name="20% - Акцент2 3 11 3 2" xfId="3255"/>
    <cellStyle name="20% - Акцент2 3 11 3 3" xfId="5203"/>
    <cellStyle name="20% - Акцент2 3 11 4" xfId="5201"/>
    <cellStyle name="20% - Акцент2 3 12" xfId="151"/>
    <cellStyle name="20% - Акцент2 3 12 2" xfId="152"/>
    <cellStyle name="20% - Акцент2 3 12 2 2" xfId="5205"/>
    <cellStyle name="20% - Акцент2 3 12 3" xfId="153"/>
    <cellStyle name="20% - Акцент2 3 12 3 2" xfId="3256"/>
    <cellStyle name="20% - Акцент2 3 12 3 3" xfId="5206"/>
    <cellStyle name="20% - Акцент2 3 12 4" xfId="5204"/>
    <cellStyle name="20% - Акцент2 3 13" xfId="154"/>
    <cellStyle name="20% - Акцент2 3 13 2" xfId="155"/>
    <cellStyle name="20% - Акцент2 3 13 2 2" xfId="5208"/>
    <cellStyle name="20% - Акцент2 3 13 3" xfId="156"/>
    <cellStyle name="20% - Акцент2 3 13 3 2" xfId="3257"/>
    <cellStyle name="20% - Акцент2 3 13 3 3" xfId="5209"/>
    <cellStyle name="20% - Акцент2 3 13 4" xfId="5207"/>
    <cellStyle name="20% - Акцент2 3 14" xfId="157"/>
    <cellStyle name="20% - Акцент2 3 14 2" xfId="158"/>
    <cellStyle name="20% - Акцент2 3 14 2 2" xfId="5211"/>
    <cellStyle name="20% - Акцент2 3 14 3" xfId="159"/>
    <cellStyle name="20% - Акцент2 3 14 3 2" xfId="3258"/>
    <cellStyle name="20% - Акцент2 3 14 3 3" xfId="5212"/>
    <cellStyle name="20% - Акцент2 3 14 4" xfId="5210"/>
    <cellStyle name="20% - Акцент2 3 15" xfId="160"/>
    <cellStyle name="20% - Акцент2 3 15 2" xfId="161"/>
    <cellStyle name="20% - Акцент2 3 15 2 2" xfId="5214"/>
    <cellStyle name="20% - Акцент2 3 15 3" xfId="162"/>
    <cellStyle name="20% - Акцент2 3 15 3 2" xfId="3259"/>
    <cellStyle name="20% - Акцент2 3 15 3 3" xfId="5215"/>
    <cellStyle name="20% - Акцент2 3 15 4" xfId="5213"/>
    <cellStyle name="20% - Акцент2 3 16" xfId="163"/>
    <cellStyle name="20% - Акцент2 3 16 2" xfId="164"/>
    <cellStyle name="20% - Акцент2 3 16 2 2" xfId="5217"/>
    <cellStyle name="20% - Акцент2 3 16 3" xfId="165"/>
    <cellStyle name="20% - Акцент2 3 16 3 2" xfId="3260"/>
    <cellStyle name="20% - Акцент2 3 16 3 3" xfId="5218"/>
    <cellStyle name="20% - Акцент2 3 16 4" xfId="5216"/>
    <cellStyle name="20% - Акцент2 3 17" xfId="166"/>
    <cellStyle name="20% - Акцент2 3 17 2" xfId="167"/>
    <cellStyle name="20% - Акцент2 3 17 2 2" xfId="5220"/>
    <cellStyle name="20% - Акцент2 3 17 3" xfId="168"/>
    <cellStyle name="20% - Акцент2 3 17 3 2" xfId="3261"/>
    <cellStyle name="20% - Акцент2 3 17 3 3" xfId="5221"/>
    <cellStyle name="20% - Акцент2 3 17 4" xfId="5219"/>
    <cellStyle name="20% - Акцент2 3 18" xfId="169"/>
    <cellStyle name="20% - Акцент2 3 18 2" xfId="170"/>
    <cellStyle name="20% - Акцент2 3 18 2 2" xfId="5223"/>
    <cellStyle name="20% - Акцент2 3 18 3" xfId="171"/>
    <cellStyle name="20% - Акцент2 3 18 3 2" xfId="3262"/>
    <cellStyle name="20% - Акцент2 3 18 3 3" xfId="5224"/>
    <cellStyle name="20% - Акцент2 3 18 4" xfId="5222"/>
    <cellStyle name="20% - Акцент2 3 19" xfId="172"/>
    <cellStyle name="20% - Акцент2 3 19 2" xfId="173"/>
    <cellStyle name="20% - Акцент2 3 19 2 2" xfId="5226"/>
    <cellStyle name="20% - Акцент2 3 19 3" xfId="174"/>
    <cellStyle name="20% - Акцент2 3 19 3 2" xfId="3263"/>
    <cellStyle name="20% - Акцент2 3 19 3 3" xfId="5227"/>
    <cellStyle name="20% - Акцент2 3 19 4" xfId="5225"/>
    <cellStyle name="20% - Акцент2 3 2" xfId="175"/>
    <cellStyle name="20% — акцент2 3 2" xfId="176"/>
    <cellStyle name="20% - Акцент2 3 2 10" xfId="10903"/>
    <cellStyle name="20% — акцент2 3 2 10" xfId="10726"/>
    <cellStyle name="20% - Акцент2 3 2 11" xfId="11023"/>
    <cellStyle name="20% — акцент2 3 2 11" xfId="11022"/>
    <cellStyle name="20% - Акцент2 3 2 12" xfId="11114"/>
    <cellStyle name="20% — акцент2 3 2 12" xfId="11113"/>
    <cellStyle name="20% - Акцент2 3 2 2" xfId="177"/>
    <cellStyle name="20% — акцент2 3 2 2" xfId="3265"/>
    <cellStyle name="20% - Акцент2 3 2 2 10" xfId="11112"/>
    <cellStyle name="20% - Акцент2 3 2 2 2" xfId="178"/>
    <cellStyle name="20% - Акцент2 3 2 2 2 2" xfId="5231"/>
    <cellStyle name="20% - Акцент2 3 2 2 3" xfId="179"/>
    <cellStyle name="20% - Акцент2 3 2 2 3 2" xfId="3267"/>
    <cellStyle name="20% - Акцент2 3 2 2 3 3" xfId="5232"/>
    <cellStyle name="20% - Акцент2 3 2 2 4" xfId="5230"/>
    <cellStyle name="20% - Акцент2 3 2 2 5" xfId="8526"/>
    <cellStyle name="20% - Акцент2 3 2 2 6" xfId="10540"/>
    <cellStyle name="20% - Акцент2 3 2 2 7" xfId="10725"/>
    <cellStyle name="20% - Акцент2 3 2 2 8" xfId="10901"/>
    <cellStyle name="20% - Акцент2 3 2 2 9" xfId="11021"/>
    <cellStyle name="20% - Акцент2 3 2 3" xfId="180"/>
    <cellStyle name="20% — акцент2 3 2 3" xfId="4676"/>
    <cellStyle name="20% - Акцент2 3 2 3 10" xfId="10900"/>
    <cellStyle name="20% - Акцент2 3 2 3 11" xfId="11020"/>
    <cellStyle name="20% - Акцент2 3 2 3 12" xfId="11111"/>
    <cellStyle name="20% - Акцент2 3 2 3 2" xfId="3268"/>
    <cellStyle name="20% - Акцент2 3 2 3 3" xfId="5008"/>
    <cellStyle name="20% - Акцент2 3 2 3 4" xfId="4753"/>
    <cellStyle name="20% - Акцент2 3 2 3 5" xfId="5026"/>
    <cellStyle name="20% - Акцент2 3 2 3 6" xfId="5233"/>
    <cellStyle name="20% - Акцент2 3 2 3 7" xfId="8527"/>
    <cellStyle name="20% - Акцент2 3 2 3 8" xfId="10538"/>
    <cellStyle name="20% - Акцент2 3 2 3 9" xfId="10724"/>
    <cellStyle name="20% - Акцент2 3 2 4" xfId="181"/>
    <cellStyle name="20% — акцент2 3 2 4" xfId="5009"/>
    <cellStyle name="20% - Акцент2 3 2 4 10" xfId="11019"/>
    <cellStyle name="20% - Акцент2 3 2 4 11" xfId="11110"/>
    <cellStyle name="20% - Акцент2 3 2 4 2" xfId="3269"/>
    <cellStyle name="20% - Акцент2 3 2 4 3" xfId="4752"/>
    <cellStyle name="20% - Акцент2 3 2 4 4" xfId="5025"/>
    <cellStyle name="20% - Акцент2 3 2 4 5" xfId="5234"/>
    <cellStyle name="20% - Акцент2 3 2 4 6" xfId="8528"/>
    <cellStyle name="20% - Акцент2 3 2 4 7" xfId="10537"/>
    <cellStyle name="20% - Акцент2 3 2 4 8" xfId="10723"/>
    <cellStyle name="20% - Акцент2 3 2 4 9" xfId="10899"/>
    <cellStyle name="20% - Акцент2 3 2 5" xfId="5235"/>
    <cellStyle name="20% — акцент2 3 2 5" xfId="4756"/>
    <cellStyle name="20% - Акцент2 3 2 6" xfId="5228"/>
    <cellStyle name="20% — акцент2 3 2 6" xfId="5027"/>
    <cellStyle name="20% - Акцент2 3 2 7" xfId="8524"/>
    <cellStyle name="20% — акцент2 3 2 7" xfId="5229"/>
    <cellStyle name="20% - Акцент2 3 2 8" xfId="10542"/>
    <cellStyle name="20% — акцент2 3 2 8" xfId="8525"/>
    <cellStyle name="20% - Акцент2 3 2 9" xfId="10727"/>
    <cellStyle name="20% — акцент2 3 2 9" xfId="10541"/>
    <cellStyle name="20% - Акцент2 3 20" xfId="182"/>
    <cellStyle name="20% - Акцент2 3 20 2" xfId="3270"/>
    <cellStyle name="20% - Акцент2 3 20 3" xfId="5236"/>
    <cellStyle name="20% - Акцент2 3 21" xfId="183"/>
    <cellStyle name="20% - Акцент2 3 21 2" xfId="3271"/>
    <cellStyle name="20% - Акцент2 3 21 3" xfId="5237"/>
    <cellStyle name="20% - Акцент2 3 22" xfId="5238"/>
    <cellStyle name="20% - Акцент2 3 23" xfId="5196"/>
    <cellStyle name="20% - Акцент2 3 24" xfId="8509"/>
    <cellStyle name="20% - Акцент2 3 25" xfId="10559"/>
    <cellStyle name="20% - Акцент2 3 26" xfId="10740"/>
    <cellStyle name="20% - Акцент2 3 27" xfId="10916"/>
    <cellStyle name="20% - Акцент2 3 28" xfId="11025"/>
    <cellStyle name="20% - Акцент2 3 29" xfId="11116"/>
    <cellStyle name="20% - Акцент2 3 3" xfId="184"/>
    <cellStyle name="20% — акцент2 3 3" xfId="185"/>
    <cellStyle name="20% — акцент2 3 3 10" xfId="10720"/>
    <cellStyle name="20% - Акцент2 3 3 2" xfId="186"/>
    <cellStyle name="20% — акцент2 3 3 2" xfId="3272"/>
    <cellStyle name="20% - Акцент2 3 3 2 10" xfId="10719"/>
    <cellStyle name="20% - Акцент2 3 3 2 11" xfId="10894"/>
    <cellStyle name="20% - Акцент2 3 3 2 12" xfId="11017"/>
    <cellStyle name="20% - Акцент2 3 3 2 13" xfId="11108"/>
    <cellStyle name="20% - Акцент2 3 3 2 2" xfId="3273"/>
    <cellStyle name="20% - Акцент2 3 3 2 3" xfId="4668"/>
    <cellStyle name="20% - Акцент2 3 3 2 4" xfId="5006"/>
    <cellStyle name="20% - Акцент2 3 3 2 5" xfId="4748"/>
    <cellStyle name="20% - Акцент2 3 3 2 6" xfId="5023"/>
    <cellStyle name="20% - Акцент2 3 3 2 7" xfId="5241"/>
    <cellStyle name="20% - Акцент2 3 3 2 8" xfId="8533"/>
    <cellStyle name="20% - Акцент2 3 3 2 9" xfId="10532"/>
    <cellStyle name="20% - Акцент2 3 3 3" xfId="5239"/>
    <cellStyle name="20% — акцент2 3 3 3" xfId="4669"/>
    <cellStyle name="20% - Акцент2 3 3 4" xfId="8531"/>
    <cellStyle name="20% — акцент2 3 3 4" xfId="5007"/>
    <cellStyle name="20% - Акцент2 3 3 5" xfId="10534"/>
    <cellStyle name="20% — акцент2 3 3 5" xfId="4749"/>
    <cellStyle name="20% - Акцент2 3 3 6" xfId="10721"/>
    <cellStyle name="20% — акцент2 3 3 6" xfId="5024"/>
    <cellStyle name="20% - Акцент2 3 3 7" xfId="10896"/>
    <cellStyle name="20% — акцент2 3 3 7" xfId="5240"/>
    <cellStyle name="20% - Акцент2 3 3 8" xfId="11018"/>
    <cellStyle name="20% — акцент2 3 3 8" xfId="8532"/>
    <cellStyle name="20% - Акцент2 3 3 9" xfId="11109"/>
    <cellStyle name="20% — акцент2 3 3 9" xfId="10533"/>
    <cellStyle name="20% - Акцент2 3 4" xfId="187"/>
    <cellStyle name="20% — акцент2 3 4" xfId="5197"/>
    <cellStyle name="20% - Акцент2 3 4 2" xfId="188"/>
    <cellStyle name="20% - Акцент2 3 4 2 2" xfId="3274"/>
    <cellStyle name="20% - Акцент2 3 4 2 3" xfId="5243"/>
    <cellStyle name="20% - Акцент2 3 4 3" xfId="5242"/>
    <cellStyle name="20% - Акцент2 3 4 4" xfId="8534"/>
    <cellStyle name="20% - Акцент2 3 4 5" xfId="10531"/>
    <cellStyle name="20% - Акцент2 3 4 6" xfId="10718"/>
    <cellStyle name="20% - Акцент2 3 4 7" xfId="10893"/>
    <cellStyle name="20% - Акцент2 3 4 8" xfId="11016"/>
    <cellStyle name="20% - Акцент2 3 4 9" xfId="11107"/>
    <cellStyle name="20% - Акцент2 3 5" xfId="189"/>
    <cellStyle name="20% — акцент2 3 5" xfId="8510"/>
    <cellStyle name="20% - Акцент2 3 5 2" xfId="190"/>
    <cellStyle name="20% - Акцент2 3 5 2 2" xfId="3276"/>
    <cellStyle name="20% - Акцент2 3 5 2 3" xfId="5245"/>
    <cellStyle name="20% - Акцент2 3 5 3" xfId="5244"/>
    <cellStyle name="20% - Акцент2 3 5 4" xfId="10529"/>
    <cellStyle name="20% - Акцент2 3 5 5" xfId="10716"/>
    <cellStyle name="20% - Акцент2 3 5 6" xfId="10892"/>
    <cellStyle name="20% - Акцент2 3 5 7" xfId="11015"/>
    <cellStyle name="20% - Акцент2 3 5 8" xfId="11106"/>
    <cellStyle name="20% - Акцент2 3 6" xfId="191"/>
    <cellStyle name="20% — акцент2 3 6" xfId="10558"/>
    <cellStyle name="20% - Акцент2 3 6 2" xfId="192"/>
    <cellStyle name="20% - Акцент2 3 6 2 2" xfId="3277"/>
    <cellStyle name="20% - Акцент2 3 6 2 3" xfId="5247"/>
    <cellStyle name="20% - Акцент2 3 6 3" xfId="5246"/>
    <cellStyle name="20% - Акцент2 3 6 4" xfId="10714"/>
    <cellStyle name="20% - Акцент2 3 6 5" xfId="10891"/>
    <cellStyle name="20% - Акцент2 3 6 6" xfId="11014"/>
    <cellStyle name="20% - Акцент2 3 6 7" xfId="11105"/>
    <cellStyle name="20% - Акцент2 3 7" xfId="193"/>
    <cellStyle name="20% — акцент2 3 7" xfId="10739"/>
    <cellStyle name="20% - Акцент2 3 7 2" xfId="194"/>
    <cellStyle name="20% - Акцент2 3 7 2 2" xfId="3278"/>
    <cellStyle name="20% - Акцент2 3 7 2 3" xfId="5249"/>
    <cellStyle name="20% - Акцент2 3 7 3" xfId="5248"/>
    <cellStyle name="20% - Акцент2 3 7 4" xfId="10890"/>
    <cellStyle name="20% - Акцент2 3 7 5" xfId="11013"/>
    <cellStyle name="20% - Акцент2 3 7 6" xfId="11104"/>
    <cellStyle name="20% - Акцент2 3 8" xfId="195"/>
    <cellStyle name="20% — акцент2 3 8" xfId="10915"/>
    <cellStyle name="20% - Акцент2 3 8 2" xfId="196"/>
    <cellStyle name="20% - Акцент2 3 8 2 2" xfId="5251"/>
    <cellStyle name="20% - Акцент2 3 8 3" xfId="197"/>
    <cellStyle name="20% - Акцент2 3 8 3 2" xfId="3280"/>
    <cellStyle name="20% - Акцент2 3 8 3 3" xfId="5252"/>
    <cellStyle name="20% - Акцент2 3 8 4" xfId="5250"/>
    <cellStyle name="20% - Акцент2 3 8 5" xfId="11012"/>
    <cellStyle name="20% - Акцент2 3 8 6" xfId="11103"/>
    <cellStyle name="20% - Акцент2 3 9" xfId="198"/>
    <cellStyle name="20% — акцент2 3 9" xfId="11024"/>
    <cellStyle name="20% - Акцент2 3 9 2" xfId="199"/>
    <cellStyle name="20% - Акцент2 3 9 2 2" xfId="5254"/>
    <cellStyle name="20% - Акцент2 3 9 3" xfId="200"/>
    <cellStyle name="20% - Акцент2 3 9 3 2" xfId="3283"/>
    <cellStyle name="20% - Акцент2 3 9 3 3" xfId="5255"/>
    <cellStyle name="20% - Акцент2 3 9 4" xfId="5253"/>
    <cellStyle name="20% - Акцент2 3 9 5" xfId="11102"/>
    <cellStyle name="20% — акцент2 4" xfId="201"/>
    <cellStyle name="20% — акцент2 4 2" xfId="202"/>
    <cellStyle name="20% — акцент2 4 2 2" xfId="3284"/>
    <cellStyle name="20% — акцент2 4 2 3" xfId="5257"/>
    <cellStyle name="20% — акцент2 4 3" xfId="5256"/>
    <cellStyle name="20% — акцент2 5" xfId="203"/>
    <cellStyle name="20% — акцент2 5 2" xfId="204"/>
    <cellStyle name="20% — акцент2 5 2 2" xfId="5259"/>
    <cellStyle name="20% — акцент2 5 3" xfId="205"/>
    <cellStyle name="20% — акцент2 5 3 2" xfId="3285"/>
    <cellStyle name="20% — акцент2 5 3 3" xfId="5260"/>
    <cellStyle name="20% — акцент2 5 4" xfId="5258"/>
    <cellStyle name="20% — акцент2 6" xfId="206"/>
    <cellStyle name="20% — акцент2 6 2" xfId="207"/>
    <cellStyle name="20% — акцент2 6 2 2" xfId="5262"/>
    <cellStyle name="20% — акцент2 6 3" xfId="208"/>
    <cellStyle name="20% — акцент2 6 3 2" xfId="3288"/>
    <cellStyle name="20% — акцент2 6 3 3" xfId="5263"/>
    <cellStyle name="20% — акцент2 6 4" xfId="5261"/>
    <cellStyle name="20% — акцент2 7" xfId="209"/>
    <cellStyle name="20% — акцент2 7 2" xfId="210"/>
    <cellStyle name="20% — акцент2 7 2 2" xfId="5265"/>
    <cellStyle name="20% — акцент2 7 3" xfId="211"/>
    <cellStyle name="20% — акцент2 7 3 2" xfId="3289"/>
    <cellStyle name="20% — акцент2 7 3 3" xfId="5266"/>
    <cellStyle name="20% — акцент2 7 4" xfId="5264"/>
    <cellStyle name="20% — акцент2 8" xfId="212"/>
    <cellStyle name="20% — акцент2 8 2" xfId="213"/>
    <cellStyle name="20% — акцент2 8 2 2" xfId="5268"/>
    <cellStyle name="20% — акцент2 8 3" xfId="214"/>
    <cellStyle name="20% — акцент2 8 3 2" xfId="3291"/>
    <cellStyle name="20% — акцент2 8 3 3" xfId="5269"/>
    <cellStyle name="20% — акцент2 8 4" xfId="5267"/>
    <cellStyle name="20% — акцент2 9" xfId="215"/>
    <cellStyle name="20% — акцент2 9 2" xfId="216"/>
    <cellStyle name="20% — акцент2 9 2 2" xfId="5271"/>
    <cellStyle name="20% — акцент2 9 3" xfId="217"/>
    <cellStyle name="20% — акцент2 9 3 2" xfId="3292"/>
    <cellStyle name="20% — акцент2 9 3 3" xfId="5272"/>
    <cellStyle name="20% — акцент2 9 4" xfId="5270"/>
    <cellStyle name="20% — акцент3" xfId="218"/>
    <cellStyle name="20% — акцент3 10" xfId="219"/>
    <cellStyle name="20% — акцент3 10 2" xfId="220"/>
    <cellStyle name="20% — акцент3 10 2 2" xfId="5275"/>
    <cellStyle name="20% — акцент3 10 3" xfId="221"/>
    <cellStyle name="20% — акцент3 10 3 2" xfId="3294"/>
    <cellStyle name="20% — акцент3 10 3 3" xfId="5276"/>
    <cellStyle name="20% — акцент3 10 4" xfId="5274"/>
    <cellStyle name="20% — акцент3 11" xfId="222"/>
    <cellStyle name="20% — акцент3 11 2" xfId="3295"/>
    <cellStyle name="20% — акцент3 11 3" xfId="5277"/>
    <cellStyle name="20% — акцент3 12" xfId="223"/>
    <cellStyle name="20% — акцент3 12 2" xfId="5278"/>
    <cellStyle name="20% — акцент3 13" xfId="5279"/>
    <cellStyle name="20% — акцент3 14" xfId="5273"/>
    <cellStyle name="20% - Акцент3 2" xfId="224"/>
    <cellStyle name="20% — акцент3 2" xfId="225"/>
    <cellStyle name="20% - Акцент3 2 10" xfId="226"/>
    <cellStyle name="20% — акцент3 2 10" xfId="11100"/>
    <cellStyle name="20% - Акцент3 2 10 2" xfId="227"/>
    <cellStyle name="20% - Акцент3 2 10 2 2" xfId="5283"/>
    <cellStyle name="20% - Акцент3 2 10 3" xfId="228"/>
    <cellStyle name="20% - Акцент3 2 10 3 2" xfId="3298"/>
    <cellStyle name="20% - Акцент3 2 10 3 3" xfId="5284"/>
    <cellStyle name="20% - Акцент3 2 10 4" xfId="5282"/>
    <cellStyle name="20% - Акцент3 2 11" xfId="229"/>
    <cellStyle name="20% - Акцент3 2 11 2" xfId="230"/>
    <cellStyle name="20% - Акцент3 2 11 2 2" xfId="5286"/>
    <cellStyle name="20% - Акцент3 2 11 3" xfId="231"/>
    <cellStyle name="20% - Акцент3 2 11 3 2" xfId="3299"/>
    <cellStyle name="20% - Акцент3 2 11 3 3" xfId="5287"/>
    <cellStyle name="20% - Акцент3 2 11 4" xfId="5285"/>
    <cellStyle name="20% - Акцент3 2 12" xfId="232"/>
    <cellStyle name="20% - Акцент3 2 12 2" xfId="233"/>
    <cellStyle name="20% - Акцент3 2 12 2 2" xfId="5289"/>
    <cellStyle name="20% - Акцент3 2 12 3" xfId="234"/>
    <cellStyle name="20% - Акцент3 2 12 3 2" xfId="3300"/>
    <cellStyle name="20% - Акцент3 2 12 3 3" xfId="5290"/>
    <cellStyle name="20% - Акцент3 2 12 4" xfId="5288"/>
    <cellStyle name="20% - Акцент3 2 13" xfId="235"/>
    <cellStyle name="20% - Акцент3 2 13 2" xfId="236"/>
    <cellStyle name="20% - Акцент3 2 13 2 2" xfId="5292"/>
    <cellStyle name="20% - Акцент3 2 13 3" xfId="237"/>
    <cellStyle name="20% - Акцент3 2 13 3 2" xfId="3301"/>
    <cellStyle name="20% - Акцент3 2 13 3 3" xfId="5293"/>
    <cellStyle name="20% - Акцент3 2 13 4" xfId="5291"/>
    <cellStyle name="20% - Акцент3 2 14" xfId="238"/>
    <cellStyle name="20% - Акцент3 2 14 2" xfId="239"/>
    <cellStyle name="20% - Акцент3 2 14 2 2" xfId="5295"/>
    <cellStyle name="20% - Акцент3 2 14 3" xfId="240"/>
    <cellStyle name="20% - Акцент3 2 14 3 2" xfId="3302"/>
    <cellStyle name="20% - Акцент3 2 14 3 3" xfId="5296"/>
    <cellStyle name="20% - Акцент3 2 14 4" xfId="5294"/>
    <cellStyle name="20% - Акцент3 2 15" xfId="241"/>
    <cellStyle name="20% - Акцент3 2 15 2" xfId="242"/>
    <cellStyle name="20% - Акцент3 2 15 2 2" xfId="5298"/>
    <cellStyle name="20% - Акцент3 2 15 3" xfId="243"/>
    <cellStyle name="20% - Акцент3 2 15 3 2" xfId="3303"/>
    <cellStyle name="20% - Акцент3 2 15 3 3" xfId="5299"/>
    <cellStyle name="20% - Акцент3 2 15 4" xfId="5297"/>
    <cellStyle name="20% - Акцент3 2 16" xfId="244"/>
    <cellStyle name="20% - Акцент3 2 16 2" xfId="245"/>
    <cellStyle name="20% - Акцент3 2 16 2 2" xfId="5301"/>
    <cellStyle name="20% - Акцент3 2 16 3" xfId="246"/>
    <cellStyle name="20% - Акцент3 2 16 3 2" xfId="3304"/>
    <cellStyle name="20% - Акцент3 2 16 3 3" xfId="5302"/>
    <cellStyle name="20% - Акцент3 2 16 4" xfId="5300"/>
    <cellStyle name="20% - Акцент3 2 17" xfId="247"/>
    <cellStyle name="20% - Акцент3 2 17 2" xfId="248"/>
    <cellStyle name="20% - Акцент3 2 17 2 2" xfId="5304"/>
    <cellStyle name="20% - Акцент3 2 17 3" xfId="249"/>
    <cellStyle name="20% - Акцент3 2 17 3 2" xfId="3305"/>
    <cellStyle name="20% - Акцент3 2 17 3 3" xfId="5305"/>
    <cellStyle name="20% - Акцент3 2 17 4" xfId="5303"/>
    <cellStyle name="20% - Акцент3 2 18" xfId="250"/>
    <cellStyle name="20% - Акцент3 2 18 2" xfId="251"/>
    <cellStyle name="20% - Акцент3 2 18 2 2" xfId="5307"/>
    <cellStyle name="20% - Акцент3 2 18 3" xfId="252"/>
    <cellStyle name="20% - Акцент3 2 18 3 2" xfId="3306"/>
    <cellStyle name="20% - Акцент3 2 18 3 3" xfId="5308"/>
    <cellStyle name="20% - Акцент3 2 18 4" xfId="5306"/>
    <cellStyle name="20% - Акцент3 2 19" xfId="253"/>
    <cellStyle name="20% - Акцент3 2 19 2" xfId="254"/>
    <cellStyle name="20% - Акцент3 2 19 2 2" xfId="5310"/>
    <cellStyle name="20% - Акцент3 2 19 3" xfId="255"/>
    <cellStyle name="20% - Акцент3 2 19 3 2" xfId="3307"/>
    <cellStyle name="20% - Акцент3 2 19 3 3" xfId="5311"/>
    <cellStyle name="20% - Акцент3 2 19 4" xfId="5309"/>
    <cellStyle name="20% - Акцент3 2 2" xfId="256"/>
    <cellStyle name="20% — акцент3 2 2" xfId="257"/>
    <cellStyle name="20% - Акцент3 2 2 10" xfId="10874"/>
    <cellStyle name="20% — акцент3 2 2 10" xfId="10693"/>
    <cellStyle name="20% - Акцент3 2 2 11" xfId="11009"/>
    <cellStyle name="20% — акцент3 2 2 11" xfId="11008"/>
    <cellStyle name="20% - Акцент3 2 2 12" xfId="11099"/>
    <cellStyle name="20% — акцент3 2 2 12" xfId="11098"/>
    <cellStyle name="20% - Акцент3 2 2 2" xfId="258"/>
    <cellStyle name="20% — акцент3 2 2 2" xfId="3308"/>
    <cellStyle name="20% - Акцент3 2 2 2 10" xfId="11097"/>
    <cellStyle name="20% - Акцент3 2 2 2 2" xfId="259"/>
    <cellStyle name="20% - Акцент3 2 2 2 2 2" xfId="5315"/>
    <cellStyle name="20% - Акцент3 2 2 2 3" xfId="260"/>
    <cellStyle name="20% - Акцент3 2 2 2 3 2" xfId="3310"/>
    <cellStyle name="20% - Акцент3 2 2 2 3 3" xfId="5316"/>
    <cellStyle name="20% - Акцент3 2 2 2 4" xfId="5314"/>
    <cellStyle name="20% - Акцент3 2 2 2 5" xfId="8584"/>
    <cellStyle name="20% - Акцент3 2 2 2 6" xfId="10489"/>
    <cellStyle name="20% - Акцент3 2 2 2 7" xfId="10692"/>
    <cellStyle name="20% - Акцент3 2 2 2 8" xfId="10873"/>
    <cellStyle name="20% - Акцент3 2 2 2 9" xfId="11007"/>
    <cellStyle name="20% - Акцент3 2 2 3" xfId="261"/>
    <cellStyle name="20% — акцент3 2 2 3" xfId="4616"/>
    <cellStyle name="20% - Акцент3 2 2 3 10" xfId="10872"/>
    <cellStyle name="20% - Акцент3 2 2 3 11" xfId="11006"/>
    <cellStyle name="20% - Акцент3 2 2 3 12" xfId="11096"/>
    <cellStyle name="20% - Акцент3 2 2 3 2" xfId="3311"/>
    <cellStyle name="20% - Акцент3 2 2 3 3" xfId="4999"/>
    <cellStyle name="20% - Акцент3 2 2 3 4" xfId="4690"/>
    <cellStyle name="20% - Акцент3 2 2 3 5" xfId="5013"/>
    <cellStyle name="20% - Акцент3 2 2 3 6" xfId="5317"/>
    <cellStyle name="20% - Акцент3 2 2 3 7" xfId="8587"/>
    <cellStyle name="20% - Акцент3 2 2 3 8" xfId="10487"/>
    <cellStyle name="20% - Акцент3 2 2 3 9" xfId="10690"/>
    <cellStyle name="20% - Акцент3 2 2 4" xfId="262"/>
    <cellStyle name="20% — акцент3 2 2 4" xfId="5000"/>
    <cellStyle name="20% - Акцент3 2 2 4 10" xfId="11005"/>
    <cellStyle name="20% - Акцент3 2 2 4 11" xfId="11095"/>
    <cellStyle name="20% - Акцент3 2 2 4 2" xfId="3312"/>
    <cellStyle name="20% - Акцент3 2 2 4 3" xfId="4687"/>
    <cellStyle name="20% - Акцент3 2 2 4 4" xfId="5012"/>
    <cellStyle name="20% - Акцент3 2 2 4 5" xfId="5318"/>
    <cellStyle name="20% - Акцент3 2 2 4 6" xfId="8588"/>
    <cellStyle name="20% - Акцент3 2 2 4 7" xfId="10486"/>
    <cellStyle name="20% - Акцент3 2 2 4 8" xfId="10689"/>
    <cellStyle name="20% - Акцент3 2 2 4 9" xfId="10871"/>
    <cellStyle name="20% - Акцент3 2 2 5" xfId="5319"/>
    <cellStyle name="20% — акцент3 2 2 5" xfId="4693"/>
    <cellStyle name="20% - Акцент3 2 2 6" xfId="5312"/>
    <cellStyle name="20% — акцент3 2 2 6" xfId="5016"/>
    <cellStyle name="20% - Акцент3 2 2 7" xfId="8582"/>
    <cellStyle name="20% — акцент3 2 2 7" xfId="5313"/>
    <cellStyle name="20% - Акцент3 2 2 8" xfId="10491"/>
    <cellStyle name="20% — акцент3 2 2 8" xfId="8583"/>
    <cellStyle name="20% - Акцент3 2 2 9" xfId="10694"/>
    <cellStyle name="20% — акцент3 2 2 9" xfId="10490"/>
    <cellStyle name="20% - Акцент3 2 20" xfId="263"/>
    <cellStyle name="20% - Акцент3 2 20 2" xfId="3313"/>
    <cellStyle name="20% - Акцент3 2 20 3" xfId="5320"/>
    <cellStyle name="20% - Акцент3 2 21" xfId="264"/>
    <cellStyle name="20% - Акцент3 2 21 2" xfId="3314"/>
    <cellStyle name="20% - Акцент3 2 21 3" xfId="5321"/>
    <cellStyle name="20% - Акцент3 2 22" xfId="5322"/>
    <cellStyle name="20% - Акцент3 2 23" xfId="5280"/>
    <cellStyle name="20% - Акцент3 2 24" xfId="8561"/>
    <cellStyle name="20% - Акцент3 2 25" xfId="10509"/>
    <cellStyle name="20% - Акцент3 2 26" xfId="10702"/>
    <cellStyle name="20% - Акцент3 2 27" xfId="10886"/>
    <cellStyle name="20% - Акцент3 2 28" xfId="11011"/>
    <cellStyle name="20% - Акцент3 2 29" xfId="11101"/>
    <cellStyle name="20% - Акцент3 2 3" xfId="265"/>
    <cellStyle name="20% — акцент3 2 3" xfId="266"/>
    <cellStyle name="20% — акцент3 2 3 10" xfId="10684"/>
    <cellStyle name="20% - Акцент3 2 3 2" xfId="267"/>
    <cellStyle name="20% — акцент3 2 3 2" xfId="3316"/>
    <cellStyle name="20% - Акцент3 2 3 2 10" xfId="10683"/>
    <cellStyle name="20% - Акцент3 2 3 2 11" xfId="10869"/>
    <cellStyle name="20% - Акцент3 2 3 2 12" xfId="11003"/>
    <cellStyle name="20% - Акцент3 2 3 2 13" xfId="11093"/>
    <cellStyle name="20% - Акцент3 2 3 2 2" xfId="3317"/>
    <cellStyle name="20% - Акцент3 2 3 2 3" xfId="4608"/>
    <cellStyle name="20% - Акцент3 2 3 2 4" xfId="4997"/>
    <cellStyle name="20% - Акцент3 2 3 2 5" xfId="4683"/>
    <cellStyle name="20% - Акцент3 2 3 2 6" xfId="5010"/>
    <cellStyle name="20% - Акцент3 2 3 2 7" xfId="5325"/>
    <cellStyle name="20% - Акцент3 2 3 2 8" xfId="8594"/>
    <cellStyle name="20% - Акцент3 2 3 2 9" xfId="10482"/>
    <cellStyle name="20% - Акцент3 2 3 3" xfId="5323"/>
    <cellStyle name="20% — акцент3 2 3 3" xfId="4609"/>
    <cellStyle name="20% - Акцент3 2 3 4" xfId="8592"/>
    <cellStyle name="20% — акцент3 2 3 4" xfId="4998"/>
    <cellStyle name="20% - Акцент3 2 3 5" xfId="10484"/>
    <cellStyle name="20% — акцент3 2 3 5" xfId="4684"/>
    <cellStyle name="20% - Акцент3 2 3 6" xfId="10685"/>
    <cellStyle name="20% — акцент3 2 3 6" xfId="5011"/>
    <cellStyle name="20% - Акцент3 2 3 7" xfId="10870"/>
    <cellStyle name="20% — акцент3 2 3 7" xfId="5324"/>
    <cellStyle name="20% - Акцент3 2 3 8" xfId="11004"/>
    <cellStyle name="20% — акцент3 2 3 8" xfId="8593"/>
    <cellStyle name="20% - Акцент3 2 3 9" xfId="11094"/>
    <cellStyle name="20% — акцент3 2 3 9" xfId="10483"/>
    <cellStyle name="20% - Акцент3 2 4" xfId="268"/>
    <cellStyle name="20% — акцент3 2 4" xfId="5281"/>
    <cellStyle name="20% - Акцент3 2 4 2" xfId="269"/>
    <cellStyle name="20% - Акцент3 2 4 2 2" xfId="3318"/>
    <cellStyle name="20% - Акцент3 2 4 2 3" xfId="5327"/>
    <cellStyle name="20% - Акцент3 2 4 3" xfId="5326"/>
    <cellStyle name="20% - Акцент3 2 4 4" xfId="8595"/>
    <cellStyle name="20% - Акцент3 2 4 5" xfId="10481"/>
    <cellStyle name="20% - Акцент3 2 4 6" xfId="10682"/>
    <cellStyle name="20% - Акцент3 2 4 7" xfId="10868"/>
    <cellStyle name="20% - Акцент3 2 4 8" xfId="11002"/>
    <cellStyle name="20% - Акцент3 2 4 9" xfId="11092"/>
    <cellStyle name="20% - Акцент3 2 5" xfId="270"/>
    <cellStyle name="20% — акцент3 2 5" xfId="8562"/>
    <cellStyle name="20% - Акцент3 2 5 2" xfId="271"/>
    <cellStyle name="20% - Акцент3 2 5 2 2" xfId="3319"/>
    <cellStyle name="20% - Акцент3 2 5 2 3" xfId="5329"/>
    <cellStyle name="20% - Акцент3 2 5 3" xfId="5328"/>
    <cellStyle name="20% - Акцент3 2 5 4" xfId="10480"/>
    <cellStyle name="20% - Акцент3 2 5 5" xfId="10681"/>
    <cellStyle name="20% - Акцент3 2 5 6" xfId="10867"/>
    <cellStyle name="20% - Акцент3 2 5 7" xfId="11001"/>
    <cellStyle name="20% - Акцент3 2 5 8" xfId="11091"/>
    <cellStyle name="20% - Акцент3 2 6" xfId="272"/>
    <cellStyle name="20% — акцент3 2 6" xfId="10508"/>
    <cellStyle name="20% - Акцент3 2 6 2" xfId="273"/>
    <cellStyle name="20% - Акцент3 2 6 2 2" xfId="3320"/>
    <cellStyle name="20% - Акцент3 2 6 2 3" xfId="5331"/>
    <cellStyle name="20% - Акцент3 2 6 3" xfId="5330"/>
    <cellStyle name="20% - Акцент3 2 6 4" xfId="10680"/>
    <cellStyle name="20% - Акцент3 2 6 5" xfId="10866"/>
    <cellStyle name="20% - Акцент3 2 6 6" xfId="11000"/>
    <cellStyle name="20% - Акцент3 2 6 7" xfId="11090"/>
    <cellStyle name="20% - Акцент3 2 7" xfId="274"/>
    <cellStyle name="20% — акцент3 2 7" xfId="10701"/>
    <cellStyle name="20% - Акцент3 2 7 2" xfId="275"/>
    <cellStyle name="20% - Акцент3 2 7 2 2" xfId="3322"/>
    <cellStyle name="20% - Акцент3 2 7 2 3" xfId="5333"/>
    <cellStyle name="20% - Акцент3 2 7 3" xfId="5332"/>
    <cellStyle name="20% - Акцент3 2 7 4" xfId="10865"/>
    <cellStyle name="20% - Акцент3 2 7 5" xfId="10999"/>
    <cellStyle name="20% - Акцент3 2 7 6" xfId="11089"/>
    <cellStyle name="20% - Акцент3 2 8" xfId="276"/>
    <cellStyle name="20% — акцент3 2 8" xfId="10885"/>
    <cellStyle name="20% - Акцент3 2 8 2" xfId="277"/>
    <cellStyle name="20% - Акцент3 2 8 2 2" xfId="5335"/>
    <cellStyle name="20% - Акцент3 2 8 3" xfId="278"/>
    <cellStyle name="20% - Акцент3 2 8 3 2" xfId="3324"/>
    <cellStyle name="20% - Акцент3 2 8 3 3" xfId="5336"/>
    <cellStyle name="20% - Акцент3 2 8 4" xfId="5334"/>
    <cellStyle name="20% - Акцент3 2 8 5" xfId="10998"/>
    <cellStyle name="20% - Акцент3 2 8 6" xfId="11088"/>
    <cellStyle name="20% - Акцент3 2 9" xfId="279"/>
    <cellStyle name="20% — акцент3 2 9" xfId="11010"/>
    <cellStyle name="20% - Акцент3 2 9 2" xfId="280"/>
    <cellStyle name="20% - Акцент3 2 9 2 2" xfId="5338"/>
    <cellStyle name="20% - Акцент3 2 9 3" xfId="281"/>
    <cellStyle name="20% - Акцент3 2 9 3 2" xfId="3325"/>
    <cellStyle name="20% - Акцент3 2 9 3 3" xfId="5339"/>
    <cellStyle name="20% - Акцент3 2 9 4" xfId="5337"/>
    <cellStyle name="20% - Акцент3 2 9 5" xfId="11087"/>
    <cellStyle name="20% - Акцент3 3" xfId="282"/>
    <cellStyle name="20% — акцент3 3" xfId="283"/>
    <cellStyle name="20% - Акцент3 3 10" xfId="284"/>
    <cellStyle name="20% — акцент3 3 10" xfId="11085"/>
    <cellStyle name="20% - Акцент3 3 10 2" xfId="285"/>
    <cellStyle name="20% - Акцент3 3 10 2 2" xfId="5343"/>
    <cellStyle name="20% - Акцент3 3 10 3" xfId="286"/>
    <cellStyle name="20% - Акцент3 3 10 3 2" xfId="3327"/>
    <cellStyle name="20% - Акцент3 3 10 3 3" xfId="5344"/>
    <cellStyle name="20% - Акцент3 3 10 4" xfId="5342"/>
    <cellStyle name="20% - Акцент3 3 11" xfId="287"/>
    <cellStyle name="20% - Акцент3 3 11 2" xfId="288"/>
    <cellStyle name="20% - Акцент3 3 11 2 2" xfId="5346"/>
    <cellStyle name="20% - Акцент3 3 11 3" xfId="289"/>
    <cellStyle name="20% - Акцент3 3 11 3 2" xfId="3328"/>
    <cellStyle name="20% - Акцент3 3 11 3 3" xfId="5347"/>
    <cellStyle name="20% - Акцент3 3 11 4" xfId="5345"/>
    <cellStyle name="20% - Акцент3 3 12" xfId="290"/>
    <cellStyle name="20% - Акцент3 3 12 2" xfId="291"/>
    <cellStyle name="20% - Акцент3 3 12 2 2" xfId="5349"/>
    <cellStyle name="20% - Акцент3 3 12 3" xfId="292"/>
    <cellStyle name="20% - Акцент3 3 12 3 2" xfId="3329"/>
    <cellStyle name="20% - Акцент3 3 12 3 3" xfId="5350"/>
    <cellStyle name="20% - Акцент3 3 12 4" xfId="5348"/>
    <cellStyle name="20% - Акцент3 3 13" xfId="293"/>
    <cellStyle name="20% - Акцент3 3 13 2" xfId="294"/>
    <cellStyle name="20% - Акцент3 3 13 2 2" xfId="5352"/>
    <cellStyle name="20% - Акцент3 3 13 3" xfId="295"/>
    <cellStyle name="20% - Акцент3 3 13 3 2" xfId="3330"/>
    <cellStyle name="20% - Акцент3 3 13 3 3" xfId="5353"/>
    <cellStyle name="20% - Акцент3 3 13 4" xfId="5351"/>
    <cellStyle name="20% - Акцент3 3 14" xfId="296"/>
    <cellStyle name="20% - Акцент3 3 14 2" xfId="297"/>
    <cellStyle name="20% - Акцент3 3 14 2 2" xfId="5355"/>
    <cellStyle name="20% - Акцент3 3 14 3" xfId="298"/>
    <cellStyle name="20% - Акцент3 3 14 3 2" xfId="3331"/>
    <cellStyle name="20% - Акцент3 3 14 3 3" xfId="5356"/>
    <cellStyle name="20% - Акцент3 3 14 4" xfId="5354"/>
    <cellStyle name="20% - Акцент3 3 15" xfId="299"/>
    <cellStyle name="20% - Акцент3 3 15 2" xfId="300"/>
    <cellStyle name="20% - Акцент3 3 15 2 2" xfId="5358"/>
    <cellStyle name="20% - Акцент3 3 15 3" xfId="301"/>
    <cellStyle name="20% - Акцент3 3 15 3 2" xfId="3333"/>
    <cellStyle name="20% - Акцент3 3 15 3 3" xfId="5359"/>
    <cellStyle name="20% - Акцент3 3 15 4" xfId="5357"/>
    <cellStyle name="20% - Акцент3 3 16" xfId="302"/>
    <cellStyle name="20% - Акцент3 3 16 2" xfId="303"/>
    <cellStyle name="20% - Акцент3 3 16 2 2" xfId="5361"/>
    <cellStyle name="20% - Акцент3 3 16 3" xfId="304"/>
    <cellStyle name="20% - Акцент3 3 16 3 2" xfId="3334"/>
    <cellStyle name="20% - Акцент3 3 16 3 3" xfId="5362"/>
    <cellStyle name="20% - Акцент3 3 16 4" xfId="5360"/>
    <cellStyle name="20% - Акцент3 3 17" xfId="305"/>
    <cellStyle name="20% - Акцент3 3 17 2" xfId="306"/>
    <cellStyle name="20% - Акцент3 3 17 2 2" xfId="5364"/>
    <cellStyle name="20% - Акцент3 3 17 3" xfId="307"/>
    <cellStyle name="20% - Акцент3 3 17 3 2" xfId="3337"/>
    <cellStyle name="20% - Акцент3 3 17 3 3" xfId="5365"/>
    <cellStyle name="20% - Акцент3 3 17 4" xfId="5363"/>
    <cellStyle name="20% - Акцент3 3 18" xfId="308"/>
    <cellStyle name="20% - Акцент3 3 18 2" xfId="309"/>
    <cellStyle name="20% - Акцент3 3 18 2 2" xfId="5367"/>
    <cellStyle name="20% - Акцент3 3 18 3" xfId="310"/>
    <cellStyle name="20% - Акцент3 3 18 3 2" xfId="3339"/>
    <cellStyle name="20% - Акцент3 3 18 3 3" xfId="5368"/>
    <cellStyle name="20% - Акцент3 3 18 4" xfId="5366"/>
    <cellStyle name="20% - Акцент3 3 19" xfId="311"/>
    <cellStyle name="20% - Акцент3 3 19 2" xfId="312"/>
    <cellStyle name="20% - Акцент3 3 19 2 2" xfId="5370"/>
    <cellStyle name="20% - Акцент3 3 19 3" xfId="313"/>
    <cellStyle name="20% - Акцент3 3 19 3 2" xfId="3342"/>
    <cellStyle name="20% - Акцент3 3 19 3 3" xfId="5371"/>
    <cellStyle name="20% - Акцент3 3 19 4" xfId="5369"/>
    <cellStyle name="20% - Акцент3 3 2" xfId="314"/>
    <cellStyle name="20% — акцент3 3 2" xfId="315"/>
    <cellStyle name="20% - Акцент3 3 2 10" xfId="10860"/>
    <cellStyle name="20% — акцент3 3 2 10" xfId="10658"/>
    <cellStyle name="20% - Акцент3 3 2 11" xfId="10995"/>
    <cellStyle name="20% — акцент3 3 2 11" xfId="10994"/>
    <cellStyle name="20% - Акцент3 3 2 12" xfId="11084"/>
    <cellStyle name="20% — акцент3 3 2 12" xfId="11083"/>
    <cellStyle name="20% - Акцент3 3 2 2" xfId="316"/>
    <cellStyle name="20% — акцент3 3 2 2" xfId="3343"/>
    <cellStyle name="20% - Акцент3 3 2 2 10" xfId="11082"/>
    <cellStyle name="20% - Акцент3 3 2 2 2" xfId="317"/>
    <cellStyle name="20% - Акцент3 3 2 2 2 2" xfId="5375"/>
    <cellStyle name="20% - Акцент3 3 2 2 3" xfId="318"/>
    <cellStyle name="20% - Акцент3 3 2 2 3 2" xfId="3345"/>
    <cellStyle name="20% - Акцент3 3 2 2 3 3" xfId="5376"/>
    <cellStyle name="20% - Акцент3 3 2 2 4" xfId="5374"/>
    <cellStyle name="20% - Акцент3 3 2 2 5" xfId="8617"/>
    <cellStyle name="20% - Акцент3 3 2 2 6" xfId="10464"/>
    <cellStyle name="20% - Акцент3 3 2 2 7" xfId="10657"/>
    <cellStyle name="20% - Акцент3 3 2 2 8" xfId="10859"/>
    <cellStyle name="20% - Акцент3 3 2 2 9" xfId="10993"/>
    <cellStyle name="20% - Акцент3 3 2 3" xfId="319"/>
    <cellStyle name="20% — акцент3 3 2 3" xfId="4568"/>
    <cellStyle name="20% - Акцент3 3 2 3 10" xfId="10857"/>
    <cellStyle name="20% - Акцент3 3 2 3 11" xfId="10992"/>
    <cellStyle name="20% - Акцент3 3 2 3 12" xfId="11081"/>
    <cellStyle name="20% - Акцент3 3 2 3 2" xfId="3346"/>
    <cellStyle name="20% - Акцент3 3 2 3 3" xfId="4990"/>
    <cellStyle name="20% - Акцент3 3 2 3 4" xfId="4642"/>
    <cellStyle name="20% - Акцент3 3 2 3 5" xfId="5004"/>
    <cellStyle name="20% - Акцент3 3 2 3 6" xfId="5377"/>
    <cellStyle name="20% - Акцент3 3 2 3 7" xfId="8618"/>
    <cellStyle name="20% - Акцент3 3 2 3 8" xfId="10462"/>
    <cellStyle name="20% - Акцент3 3 2 3 9" xfId="10655"/>
    <cellStyle name="20% - Акцент3 3 2 4" xfId="320"/>
    <cellStyle name="20% — акцент3 3 2 4" xfId="4991"/>
    <cellStyle name="20% - Акцент3 3 2 4 10" xfId="10991"/>
    <cellStyle name="20% - Акцент3 3 2 4 11" xfId="11080"/>
    <cellStyle name="20% - Акцент3 3 2 4 2" xfId="3347"/>
    <cellStyle name="20% - Акцент3 3 2 4 3" xfId="4641"/>
    <cellStyle name="20% - Акцент3 3 2 4 4" xfId="5003"/>
    <cellStyle name="20% - Акцент3 3 2 4 5" xfId="5378"/>
    <cellStyle name="20% - Акцент3 3 2 4 6" xfId="8619"/>
    <cellStyle name="20% - Акцент3 3 2 4 7" xfId="10461"/>
    <cellStyle name="20% - Акцент3 3 2 4 8" xfId="10654"/>
    <cellStyle name="20% - Акцент3 3 2 4 9" xfId="10856"/>
    <cellStyle name="20% - Акцент3 3 2 5" xfId="5379"/>
    <cellStyle name="20% — акцент3 3 2 5" xfId="4647"/>
    <cellStyle name="20% - Акцент3 3 2 6" xfId="5372"/>
    <cellStyle name="20% — акцент3 3 2 6" xfId="5005"/>
    <cellStyle name="20% - Акцент3 3 2 7" xfId="8615"/>
    <cellStyle name="20% — акцент3 3 2 7" xfId="5373"/>
    <cellStyle name="20% - Акцент3 3 2 8" xfId="10466"/>
    <cellStyle name="20% — акцент3 3 2 8" xfId="8616"/>
    <cellStyle name="20% - Акцент3 3 2 9" xfId="10659"/>
    <cellStyle name="20% — акцент3 3 2 9" xfId="10465"/>
    <cellStyle name="20% - Акцент3 3 20" xfId="321"/>
    <cellStyle name="20% - Акцент3 3 20 2" xfId="3348"/>
    <cellStyle name="20% - Акцент3 3 20 3" xfId="5380"/>
    <cellStyle name="20% - Акцент3 3 21" xfId="322"/>
    <cellStyle name="20% - Акцент3 3 21 2" xfId="3349"/>
    <cellStyle name="20% - Акцент3 3 21 3" xfId="5381"/>
    <cellStyle name="20% - Акцент3 3 22" xfId="5382"/>
    <cellStyle name="20% - Акцент3 3 23" xfId="5340"/>
    <cellStyle name="20% - Акцент3 3 24" xfId="8606"/>
    <cellStyle name="20% - Акцент3 3 25" xfId="10473"/>
    <cellStyle name="20% - Акцент3 3 26" xfId="10674"/>
    <cellStyle name="20% - Акцент3 3 27" xfId="10864"/>
    <cellStyle name="20% - Акцент3 3 28" xfId="10997"/>
    <cellStyle name="20% - Акцент3 3 29" xfId="11086"/>
    <cellStyle name="20% - Акцент3 3 3" xfId="323"/>
    <cellStyle name="20% — акцент3 3 3" xfId="324"/>
    <cellStyle name="20% — акцент3 3 3 10" xfId="10652"/>
    <cellStyle name="20% - Акцент3 3 3 2" xfId="325"/>
    <cellStyle name="20% — акцент3 3 3 2" xfId="3351"/>
    <cellStyle name="20% - Акцент3 3 3 2 10" xfId="10651"/>
    <cellStyle name="20% - Акцент3 3 3 2 11" xfId="10851"/>
    <cellStyle name="20% - Акцент3 3 3 2 12" xfId="10989"/>
    <cellStyle name="20% - Акцент3 3 3 2 13" xfId="11078"/>
    <cellStyle name="20% - Акцент3 3 3 2 2" xfId="3352"/>
    <cellStyle name="20% - Акцент3 3 3 2 3" xfId="4562"/>
    <cellStyle name="20% - Акцент3 3 3 2 4" xfId="4988"/>
    <cellStyle name="20% - Акцент3 3 3 2 5" xfId="4635"/>
    <cellStyle name="20% - Акцент3 3 3 2 6" xfId="5001"/>
    <cellStyle name="20% - Акцент3 3 3 2 7" xfId="5385"/>
    <cellStyle name="20% - Акцент3 3 3 2 8" xfId="8625"/>
    <cellStyle name="20% - Акцент3 3 3 2 9" xfId="10457"/>
    <cellStyle name="20% - Акцент3 3 3 3" xfId="5383"/>
    <cellStyle name="20% — акцент3 3 3 3" xfId="4563"/>
    <cellStyle name="20% - Акцент3 3 3 4" xfId="8623"/>
    <cellStyle name="20% — акцент3 3 3 4" xfId="4989"/>
    <cellStyle name="20% - Акцент3 3 3 5" xfId="10459"/>
    <cellStyle name="20% — акцент3 3 3 5" xfId="4638"/>
    <cellStyle name="20% - Акцент3 3 3 6" xfId="10653"/>
    <cellStyle name="20% — акцент3 3 3 6" xfId="5002"/>
    <cellStyle name="20% - Акцент3 3 3 7" xfId="10853"/>
    <cellStyle name="20% — акцент3 3 3 7" xfId="5384"/>
    <cellStyle name="20% - Акцент3 3 3 8" xfId="10990"/>
    <cellStyle name="20% — акцент3 3 3 8" xfId="8624"/>
    <cellStyle name="20% - Акцент3 3 3 9" xfId="11079"/>
    <cellStyle name="20% — акцент3 3 3 9" xfId="10458"/>
    <cellStyle name="20% - Акцент3 3 4" xfId="326"/>
    <cellStyle name="20% — акцент3 3 4" xfId="5341"/>
    <cellStyle name="20% - Акцент3 3 4 2" xfId="327"/>
    <cellStyle name="20% - Акцент3 3 4 2 2" xfId="3354"/>
    <cellStyle name="20% - Акцент3 3 4 2 3" xfId="5387"/>
    <cellStyle name="20% - Акцент3 3 4 3" xfId="5386"/>
    <cellStyle name="20% - Акцент3 3 4 4" xfId="8626"/>
    <cellStyle name="20% - Акцент3 3 4 5" xfId="10456"/>
    <cellStyle name="20% - Акцент3 3 4 6" xfId="10650"/>
    <cellStyle name="20% - Акцент3 3 4 7" xfId="10850"/>
    <cellStyle name="20% - Акцент3 3 4 8" xfId="10988"/>
    <cellStyle name="20% - Акцент3 3 4 9" xfId="11077"/>
    <cellStyle name="20% - Акцент3 3 5" xfId="328"/>
    <cellStyle name="20% — акцент3 3 5" xfId="8607"/>
    <cellStyle name="20% - Акцент3 3 5 2" xfId="329"/>
    <cellStyle name="20% - Акцент3 3 5 2 2" xfId="3355"/>
    <cellStyle name="20% - Акцент3 3 5 2 3" xfId="5389"/>
    <cellStyle name="20% - Акцент3 3 5 3" xfId="5388"/>
    <cellStyle name="20% - Акцент3 3 5 4" xfId="10454"/>
    <cellStyle name="20% - Акцент3 3 5 5" xfId="10649"/>
    <cellStyle name="20% - Акцент3 3 5 6" xfId="10848"/>
    <cellStyle name="20% - Акцент3 3 5 7" xfId="10987"/>
    <cellStyle name="20% - Акцент3 3 5 8" xfId="11076"/>
    <cellStyle name="20% - Акцент3 3 6" xfId="330"/>
    <cellStyle name="20% — акцент3 3 6" xfId="10472"/>
    <cellStyle name="20% - Акцент3 3 6 2" xfId="331"/>
    <cellStyle name="20% - Акцент3 3 6 2 2" xfId="3357"/>
    <cellStyle name="20% - Акцент3 3 6 2 3" xfId="5391"/>
    <cellStyle name="20% - Акцент3 3 6 3" xfId="5390"/>
    <cellStyle name="20% - Акцент3 3 6 4" xfId="10648"/>
    <cellStyle name="20% - Акцент3 3 6 5" xfId="10847"/>
    <cellStyle name="20% - Акцент3 3 6 6" xfId="10986"/>
    <cellStyle name="20% - Акцент3 3 6 7" xfId="11075"/>
    <cellStyle name="20% - Акцент3 3 7" xfId="332"/>
    <cellStyle name="20% — акцент3 3 7" xfId="10673"/>
    <cellStyle name="20% - Акцент3 3 7 2" xfId="333"/>
    <cellStyle name="20% - Акцент3 3 7 2 2" xfId="3359"/>
    <cellStyle name="20% - Акцент3 3 7 2 3" xfId="5393"/>
    <cellStyle name="20% - Акцент3 3 7 3" xfId="5392"/>
    <cellStyle name="20% - Акцент3 3 7 4" xfId="10846"/>
    <cellStyle name="20% - Акцент3 3 7 5" xfId="10985"/>
    <cellStyle name="20% - Акцент3 3 7 6" xfId="11074"/>
    <cellStyle name="20% - Акцент3 3 8" xfId="334"/>
    <cellStyle name="20% — акцент3 3 8" xfId="10863"/>
    <cellStyle name="20% - Акцент3 3 8 2" xfId="335"/>
    <cellStyle name="20% - Акцент3 3 8 2 2" xfId="5395"/>
    <cellStyle name="20% - Акцент3 3 8 3" xfId="336"/>
    <cellStyle name="20% - Акцент3 3 8 3 2" xfId="3361"/>
    <cellStyle name="20% - Акцент3 3 8 3 3" xfId="5396"/>
    <cellStyle name="20% - Акцент3 3 8 4" xfId="5394"/>
    <cellStyle name="20% - Акцент3 3 8 5" xfId="10984"/>
    <cellStyle name="20% - Акцент3 3 8 6" xfId="11073"/>
    <cellStyle name="20% - Акцент3 3 9" xfId="337"/>
    <cellStyle name="20% — акцент3 3 9" xfId="10996"/>
    <cellStyle name="20% - Акцент3 3 9 2" xfId="338"/>
    <cellStyle name="20% - Акцент3 3 9 2 2" xfId="5398"/>
    <cellStyle name="20% - Акцент3 3 9 3" xfId="339"/>
    <cellStyle name="20% - Акцент3 3 9 3 2" xfId="3362"/>
    <cellStyle name="20% - Акцент3 3 9 3 3" xfId="5399"/>
    <cellStyle name="20% - Акцент3 3 9 4" xfId="5397"/>
    <cellStyle name="20% - Акцент3 3 9 5" xfId="11072"/>
    <cellStyle name="20% — акцент3 4" xfId="340"/>
    <cellStyle name="20% — акцент3 4 2" xfId="341"/>
    <cellStyle name="20% — акцент3 4 2 2" xfId="3363"/>
    <cellStyle name="20% — акцент3 4 2 3" xfId="5401"/>
    <cellStyle name="20% — акцент3 4 3" xfId="5400"/>
    <cellStyle name="20% — акцент3 5" xfId="342"/>
    <cellStyle name="20% — акцент3 5 2" xfId="343"/>
    <cellStyle name="20% — акцент3 5 2 2" xfId="5403"/>
    <cellStyle name="20% — акцент3 5 3" xfId="344"/>
    <cellStyle name="20% — акцент3 5 3 2" xfId="3364"/>
    <cellStyle name="20% — акцент3 5 3 3" xfId="5404"/>
    <cellStyle name="20% — акцент3 5 4" xfId="5402"/>
    <cellStyle name="20% — акцент3 6" xfId="345"/>
    <cellStyle name="20% — акцент3 6 2" xfId="346"/>
    <cellStyle name="20% — акцент3 6 2 2" xfId="5406"/>
    <cellStyle name="20% — акцент3 6 3" xfId="347"/>
    <cellStyle name="20% — акцент3 6 3 2" xfId="3365"/>
    <cellStyle name="20% — акцент3 6 3 3" xfId="5407"/>
    <cellStyle name="20% — акцент3 6 4" xfId="5405"/>
    <cellStyle name="20% — акцент3 7" xfId="348"/>
    <cellStyle name="20% — акцент3 7 2" xfId="349"/>
    <cellStyle name="20% — акцент3 7 2 2" xfId="5409"/>
    <cellStyle name="20% — акцент3 7 3" xfId="350"/>
    <cellStyle name="20% — акцент3 7 3 2" xfId="3366"/>
    <cellStyle name="20% — акцент3 7 3 3" xfId="5410"/>
    <cellStyle name="20% — акцент3 7 4" xfId="5408"/>
    <cellStyle name="20% — акцент3 8" xfId="351"/>
    <cellStyle name="20% — акцент3 8 2" xfId="352"/>
    <cellStyle name="20% — акцент3 8 2 2" xfId="5412"/>
    <cellStyle name="20% — акцент3 8 3" xfId="353"/>
    <cellStyle name="20% — акцент3 8 3 2" xfId="3367"/>
    <cellStyle name="20% — акцент3 8 3 3" xfId="5413"/>
    <cellStyle name="20% — акцент3 8 4" xfId="5411"/>
    <cellStyle name="20% — акцент3 9" xfId="354"/>
    <cellStyle name="20% — акцент3 9 2" xfId="355"/>
    <cellStyle name="20% — акцент3 9 2 2" xfId="5415"/>
    <cellStyle name="20% — акцент3 9 3" xfId="356"/>
    <cellStyle name="20% — акцент3 9 3 2" xfId="3368"/>
    <cellStyle name="20% — акцент3 9 3 3" xfId="5416"/>
    <cellStyle name="20% — акцент3 9 4" xfId="5414"/>
    <cellStyle name="20% — акцент4" xfId="357"/>
    <cellStyle name="20% — акцент4 10" xfId="358"/>
    <cellStyle name="20% — акцент4 10 2" xfId="359"/>
    <cellStyle name="20% — акцент4 10 2 2" xfId="5419"/>
    <cellStyle name="20% — акцент4 10 3" xfId="360"/>
    <cellStyle name="20% — акцент4 10 3 2" xfId="3369"/>
    <cellStyle name="20% — акцент4 10 3 3" xfId="5420"/>
    <cellStyle name="20% — акцент4 10 4" xfId="5418"/>
    <cellStyle name="20% — акцент4 11" xfId="361"/>
    <cellStyle name="20% — акцент4 11 2" xfId="3370"/>
    <cellStyle name="20% — акцент4 11 3" xfId="5421"/>
    <cellStyle name="20% — акцент4 12" xfId="362"/>
    <cellStyle name="20% — акцент4 12 2" xfId="5422"/>
    <cellStyle name="20% — акцент4 13" xfId="5423"/>
    <cellStyle name="20% — акцент4 14" xfId="5417"/>
    <cellStyle name="20% - Акцент4 2" xfId="363"/>
    <cellStyle name="20% — акцент4 2" xfId="364"/>
    <cellStyle name="20% - Акцент4 2 10" xfId="365"/>
    <cellStyle name="20% — акцент4 2 10" xfId="11070"/>
    <cellStyle name="20% - Акцент4 2 10 2" xfId="366"/>
    <cellStyle name="20% - Акцент4 2 10 2 2" xfId="5427"/>
    <cellStyle name="20% - Акцент4 2 10 3" xfId="367"/>
    <cellStyle name="20% - Акцент4 2 10 3 2" xfId="3371"/>
    <cellStyle name="20% - Акцент4 2 10 3 3" xfId="5428"/>
    <cellStyle name="20% - Акцент4 2 10 4" xfId="5426"/>
    <cellStyle name="20% - Акцент4 2 11" xfId="368"/>
    <cellStyle name="20% - Акцент4 2 11 2" xfId="369"/>
    <cellStyle name="20% - Акцент4 2 11 2 2" xfId="5430"/>
    <cellStyle name="20% - Акцент4 2 11 3" xfId="370"/>
    <cellStyle name="20% - Акцент4 2 11 3 2" xfId="3372"/>
    <cellStyle name="20% - Акцент4 2 11 3 3" xfId="5431"/>
    <cellStyle name="20% - Акцент4 2 11 4" xfId="5429"/>
    <cellStyle name="20% - Акцент4 2 12" xfId="371"/>
    <cellStyle name="20% - Акцент4 2 12 2" xfId="372"/>
    <cellStyle name="20% - Акцент4 2 12 2 2" xfId="5433"/>
    <cellStyle name="20% - Акцент4 2 12 3" xfId="373"/>
    <cellStyle name="20% - Акцент4 2 12 3 2" xfId="3375"/>
    <cellStyle name="20% - Акцент4 2 12 3 3" xfId="5434"/>
    <cellStyle name="20% - Акцент4 2 12 4" xfId="5432"/>
    <cellStyle name="20% - Акцент4 2 13" xfId="374"/>
    <cellStyle name="20% - Акцент4 2 13 2" xfId="375"/>
    <cellStyle name="20% - Акцент4 2 13 2 2" xfId="5436"/>
    <cellStyle name="20% - Акцент4 2 13 3" xfId="376"/>
    <cellStyle name="20% - Акцент4 2 13 3 2" xfId="3376"/>
    <cellStyle name="20% - Акцент4 2 13 3 3" xfId="5437"/>
    <cellStyle name="20% - Акцент4 2 13 4" xfId="5435"/>
    <cellStyle name="20% - Акцент4 2 14" xfId="377"/>
    <cellStyle name="20% - Акцент4 2 14 2" xfId="378"/>
    <cellStyle name="20% - Акцент4 2 14 2 2" xfId="5439"/>
    <cellStyle name="20% - Акцент4 2 14 3" xfId="379"/>
    <cellStyle name="20% - Акцент4 2 14 3 2" xfId="3378"/>
    <cellStyle name="20% - Акцент4 2 14 3 3" xfId="5440"/>
    <cellStyle name="20% - Акцент4 2 14 4" xfId="5438"/>
    <cellStyle name="20% - Акцент4 2 15" xfId="380"/>
    <cellStyle name="20% - Акцент4 2 15 2" xfId="381"/>
    <cellStyle name="20% - Акцент4 2 15 2 2" xfId="5442"/>
    <cellStyle name="20% - Акцент4 2 15 3" xfId="382"/>
    <cellStyle name="20% - Акцент4 2 15 3 2" xfId="3380"/>
    <cellStyle name="20% - Акцент4 2 15 3 3" xfId="5443"/>
    <cellStyle name="20% - Акцент4 2 15 4" xfId="5441"/>
    <cellStyle name="20% - Акцент4 2 16" xfId="383"/>
    <cellStyle name="20% - Акцент4 2 16 2" xfId="384"/>
    <cellStyle name="20% - Акцент4 2 16 2 2" xfId="5445"/>
    <cellStyle name="20% - Акцент4 2 16 3" xfId="385"/>
    <cellStyle name="20% - Акцент4 2 16 3 2" xfId="3381"/>
    <cellStyle name="20% - Акцент4 2 16 3 3" xfId="5446"/>
    <cellStyle name="20% - Акцент4 2 16 4" xfId="5444"/>
    <cellStyle name="20% - Акцент4 2 17" xfId="386"/>
    <cellStyle name="20% - Акцент4 2 17 2" xfId="387"/>
    <cellStyle name="20% - Акцент4 2 17 2 2" xfId="5448"/>
    <cellStyle name="20% - Акцент4 2 17 3" xfId="388"/>
    <cellStyle name="20% - Акцент4 2 17 3 2" xfId="3383"/>
    <cellStyle name="20% - Акцент4 2 17 3 3" xfId="5449"/>
    <cellStyle name="20% - Акцент4 2 17 4" xfId="5447"/>
    <cellStyle name="20% - Акцент4 2 18" xfId="389"/>
    <cellStyle name="20% - Акцент4 2 18 2" xfId="390"/>
    <cellStyle name="20% - Акцент4 2 18 2 2" xfId="5451"/>
    <cellStyle name="20% - Акцент4 2 18 3" xfId="391"/>
    <cellStyle name="20% - Акцент4 2 18 3 2" xfId="3384"/>
    <cellStyle name="20% - Акцент4 2 18 3 3" xfId="5452"/>
    <cellStyle name="20% - Акцент4 2 18 4" xfId="5450"/>
    <cellStyle name="20% - Акцент4 2 19" xfId="392"/>
    <cellStyle name="20% - Акцент4 2 19 2" xfId="393"/>
    <cellStyle name="20% - Акцент4 2 19 2 2" xfId="5454"/>
    <cellStyle name="20% - Акцент4 2 19 3" xfId="394"/>
    <cellStyle name="20% - Акцент4 2 19 3 2" xfId="3385"/>
    <cellStyle name="20% - Акцент4 2 19 3 3" xfId="5455"/>
    <cellStyle name="20% - Акцент4 2 19 4" xfId="5453"/>
    <cellStyle name="20% - Акцент4 2 2" xfId="395"/>
    <cellStyle name="20% — акцент4 2 2" xfId="396"/>
    <cellStyle name="20% - Акцент4 2 2 10" xfId="10829"/>
    <cellStyle name="20% — акцент4 2 2 10" xfId="8440"/>
    <cellStyle name="20% - Акцент4 2 2 11" xfId="10981"/>
    <cellStyle name="20% — акцент4 2 2 11" xfId="10980"/>
    <cellStyle name="20% - Акцент4 2 2 12" xfId="11069"/>
    <cellStyle name="20% — акцент4 2 2 12" xfId="11068"/>
    <cellStyle name="20% - Акцент4 2 2 2" xfId="397"/>
    <cellStyle name="20% — акцент4 2 2 2" xfId="3386"/>
    <cellStyle name="20% - Акцент4 2 2 2 10" xfId="11067"/>
    <cellStyle name="20% - Акцент4 2 2 2 2" xfId="398"/>
    <cellStyle name="20% - Акцент4 2 2 2 2 2" xfId="5459"/>
    <cellStyle name="20% - Акцент4 2 2 2 3" xfId="399"/>
    <cellStyle name="20% - Акцент4 2 2 2 3 2" xfId="3387"/>
    <cellStyle name="20% - Акцент4 2 2 2 3 3" xfId="5460"/>
    <cellStyle name="20% - Акцент4 2 2 2 4" xfId="5458"/>
    <cellStyle name="20% - Акцент4 2 2 2 5" xfId="8671"/>
    <cellStyle name="20% - Акцент4 2 2 2 6" xfId="10410"/>
    <cellStyle name="20% - Акцент4 2 2 2 7" xfId="8441"/>
    <cellStyle name="20% - Акцент4 2 2 2 8" xfId="10828"/>
    <cellStyle name="20% - Акцент4 2 2 2 9" xfId="10979"/>
    <cellStyle name="20% - Акцент4 2 2 3" xfId="400"/>
    <cellStyle name="20% — акцент4 2 2 3" xfId="4506"/>
    <cellStyle name="20% - Акцент4 2 2 3 10" xfId="10826"/>
    <cellStyle name="20% - Акцент4 2 2 3 11" xfId="10978"/>
    <cellStyle name="20% - Акцент4 2 2 3 12" xfId="11066"/>
    <cellStyle name="20% - Акцент4 2 2 3 2" xfId="3388"/>
    <cellStyle name="20% - Акцент4 2 2 3 3" xfId="4981"/>
    <cellStyle name="20% - Акцент4 2 2 3 4" xfId="4578"/>
    <cellStyle name="20% - Акцент4 2 2 3 5" xfId="4995"/>
    <cellStyle name="20% - Акцент4 2 2 3 6" xfId="5461"/>
    <cellStyle name="20% - Акцент4 2 2 3 7" xfId="8672"/>
    <cellStyle name="20% - Акцент4 2 2 3 8" xfId="10408"/>
    <cellStyle name="20% - Акцент4 2 2 3 9" xfId="8442"/>
    <cellStyle name="20% - Акцент4 2 2 4" xfId="401"/>
    <cellStyle name="20% — акцент4 2 2 4" xfId="4982"/>
    <cellStyle name="20% - Акцент4 2 2 4 10" xfId="10977"/>
    <cellStyle name="20% - Акцент4 2 2 4 11" xfId="11065"/>
    <cellStyle name="20% - Акцент4 2 2 4 2" xfId="3389"/>
    <cellStyle name="20% - Акцент4 2 2 4 3" xfId="4577"/>
    <cellStyle name="20% - Акцент4 2 2 4 4" xfId="4994"/>
    <cellStyle name="20% - Акцент4 2 2 4 5" xfId="5462"/>
    <cellStyle name="20% - Акцент4 2 2 4 6" xfId="8673"/>
    <cellStyle name="20% - Акцент4 2 2 4 7" xfId="10407"/>
    <cellStyle name="20% - Акцент4 2 2 4 8" xfId="8443"/>
    <cellStyle name="20% - Акцент4 2 2 4 9" xfId="10825"/>
    <cellStyle name="20% - Акцент4 2 2 5" xfId="5463"/>
    <cellStyle name="20% — акцент4 2 2 5" xfId="4583"/>
    <cellStyle name="20% - Акцент4 2 2 6" xfId="5456"/>
    <cellStyle name="20% — акцент4 2 2 6" xfId="4996"/>
    <cellStyle name="20% - Акцент4 2 2 7" xfId="8669"/>
    <cellStyle name="20% — акцент4 2 2 7" xfId="5457"/>
    <cellStyle name="20% - Акцент4 2 2 8" xfId="10412"/>
    <cellStyle name="20% — акцент4 2 2 8" xfId="8670"/>
    <cellStyle name="20% - Акцент4 2 2 9" xfId="8439"/>
    <cellStyle name="20% — акцент4 2 2 9" xfId="10411"/>
    <cellStyle name="20% - Акцент4 2 20" xfId="402"/>
    <cellStyle name="20% - Акцент4 2 20 2" xfId="3390"/>
    <cellStyle name="20% - Акцент4 2 20 3" xfId="5464"/>
    <cellStyle name="20% - Акцент4 2 21" xfId="403"/>
    <cellStyle name="20% - Акцент4 2 21 2" xfId="3391"/>
    <cellStyle name="20% - Акцент4 2 21 3" xfId="5465"/>
    <cellStyle name="20% - Акцент4 2 22" xfId="5466"/>
    <cellStyle name="20% - Акцент4 2 23" xfId="5424"/>
    <cellStyle name="20% - Акцент4 2 24" xfId="8647"/>
    <cellStyle name="20% - Акцент4 2 25" xfId="10433"/>
    <cellStyle name="20% - Акцент4 2 26" xfId="10632"/>
    <cellStyle name="20% - Акцент4 2 27" xfId="10836"/>
    <cellStyle name="20% - Акцент4 2 28" xfId="10983"/>
    <cellStyle name="20% - Акцент4 2 29" xfId="11071"/>
    <cellStyle name="20% - Акцент4 2 3" xfId="404"/>
    <cellStyle name="20% — акцент4 2 3" xfId="405"/>
    <cellStyle name="20% — акцент4 2 3 10" xfId="8445"/>
    <cellStyle name="20% - Акцент4 2 3 2" xfId="406"/>
    <cellStyle name="20% — акцент4 2 3 2" xfId="3392"/>
    <cellStyle name="20% - Акцент4 2 3 2 10" xfId="8446"/>
    <cellStyle name="20% - Акцент4 2 3 2 11" xfId="10820"/>
    <cellStyle name="20% - Акцент4 2 3 2 12" xfId="10975"/>
    <cellStyle name="20% - Акцент4 2 3 2 13" xfId="11063"/>
    <cellStyle name="20% - Акцент4 2 3 2 2" xfId="3393"/>
    <cellStyle name="20% - Акцент4 2 3 2 3" xfId="4498"/>
    <cellStyle name="20% - Акцент4 2 3 2 4" xfId="4979"/>
    <cellStyle name="20% - Акцент4 2 3 2 5" xfId="4571"/>
    <cellStyle name="20% - Акцент4 2 3 2 6" xfId="4992"/>
    <cellStyle name="20% - Акцент4 2 3 2 7" xfId="5469"/>
    <cellStyle name="20% - Акцент4 2 3 2 8" xfId="8677"/>
    <cellStyle name="20% - Акцент4 2 3 2 9" xfId="10401"/>
    <cellStyle name="20% - Акцент4 2 3 3" xfId="5467"/>
    <cellStyle name="20% — акцент4 2 3 3" xfId="4499"/>
    <cellStyle name="20% - Акцент4 2 3 4" xfId="8675"/>
    <cellStyle name="20% — акцент4 2 3 4" xfId="4980"/>
    <cellStyle name="20% - Акцент4 2 3 5" xfId="10403"/>
    <cellStyle name="20% — акцент4 2 3 5" xfId="4574"/>
    <cellStyle name="20% - Акцент4 2 3 6" xfId="8444"/>
    <cellStyle name="20% — акцент4 2 3 6" xfId="4993"/>
    <cellStyle name="20% - Акцент4 2 3 7" xfId="10821"/>
    <cellStyle name="20% — акцент4 2 3 7" xfId="5468"/>
    <cellStyle name="20% - Акцент4 2 3 8" xfId="10976"/>
    <cellStyle name="20% — акцент4 2 3 8" xfId="8676"/>
    <cellStyle name="20% - Акцент4 2 3 9" xfId="11064"/>
    <cellStyle name="20% — акцент4 2 3 9" xfId="10402"/>
    <cellStyle name="20% - Акцент4 2 4" xfId="407"/>
    <cellStyle name="20% — акцент4 2 4" xfId="5425"/>
    <cellStyle name="20% - Акцент4 2 4 2" xfId="408"/>
    <cellStyle name="20% - Акцент4 2 4 2 2" xfId="3394"/>
    <cellStyle name="20% - Акцент4 2 4 2 3" xfId="5471"/>
    <cellStyle name="20% - Акцент4 2 4 3" xfId="5470"/>
    <cellStyle name="20% - Акцент4 2 4 4" xfId="8678"/>
    <cellStyle name="20% - Акцент4 2 4 5" xfId="10400"/>
    <cellStyle name="20% - Акцент4 2 4 6" xfId="8447"/>
    <cellStyle name="20% - Акцент4 2 4 7" xfId="10819"/>
    <cellStyle name="20% - Акцент4 2 4 8" xfId="10974"/>
    <cellStyle name="20% - Акцент4 2 4 9" xfId="11062"/>
    <cellStyle name="20% - Акцент4 2 5" xfId="409"/>
    <cellStyle name="20% — акцент4 2 5" xfId="8648"/>
    <cellStyle name="20% - Акцент4 2 5 2" xfId="410"/>
    <cellStyle name="20% - Акцент4 2 5 2 2" xfId="3395"/>
    <cellStyle name="20% - Акцент4 2 5 2 3" xfId="5473"/>
    <cellStyle name="20% - Акцент4 2 5 3" xfId="5472"/>
    <cellStyle name="20% - Акцент4 2 5 4" xfId="10399"/>
    <cellStyle name="20% - Акцент4 2 5 5" xfId="8448"/>
    <cellStyle name="20% - Акцент4 2 5 6" xfId="10624"/>
    <cellStyle name="20% - Акцент4 2 5 7" xfId="10973"/>
    <cellStyle name="20% - Акцент4 2 5 8" xfId="11061"/>
    <cellStyle name="20% - Акцент4 2 6" xfId="411"/>
    <cellStyle name="20% — акцент4 2 6" xfId="10432"/>
    <cellStyle name="20% - Акцент4 2 6 2" xfId="412"/>
    <cellStyle name="20% - Акцент4 2 6 2 2" xfId="3396"/>
    <cellStyle name="20% - Акцент4 2 6 2 3" xfId="5475"/>
    <cellStyle name="20% - Акцент4 2 6 3" xfId="5474"/>
    <cellStyle name="20% - Акцент4 2 6 4" xfId="8449"/>
    <cellStyle name="20% - Акцент4 2 6 5" xfId="10620"/>
    <cellStyle name="20% - Акцент4 2 6 6" xfId="10972"/>
    <cellStyle name="20% - Акцент4 2 6 7" xfId="10965"/>
    <cellStyle name="20% - Акцент4 2 7" xfId="413"/>
    <cellStyle name="20% — акцент4 2 7" xfId="10631"/>
    <cellStyle name="20% - Акцент4 2 7 2" xfId="414"/>
    <cellStyle name="20% - Акцент4 2 7 2 2" xfId="3398"/>
    <cellStyle name="20% - Акцент4 2 7 2 3" xfId="5477"/>
    <cellStyle name="20% - Акцент4 2 7 3" xfId="5476"/>
    <cellStyle name="20% - Акцент4 2 7 4" xfId="10617"/>
    <cellStyle name="20% - Акцент4 2 7 5" xfId="10971"/>
    <cellStyle name="20% - Акцент4 2 7 6" xfId="10961"/>
    <cellStyle name="20% - Акцент4 2 8" xfId="415"/>
    <cellStyle name="20% — акцент4 2 8" xfId="10835"/>
    <cellStyle name="20% - Акцент4 2 8 2" xfId="416"/>
    <cellStyle name="20% - Акцент4 2 8 2 2" xfId="5479"/>
    <cellStyle name="20% - Акцент4 2 8 3" xfId="417"/>
    <cellStyle name="20% - Акцент4 2 8 3 2" xfId="3400"/>
    <cellStyle name="20% - Акцент4 2 8 3 3" xfId="5480"/>
    <cellStyle name="20% - Акцент4 2 8 4" xfId="5478"/>
    <cellStyle name="20% - Акцент4 2 8 5" xfId="10970"/>
    <cellStyle name="20% - Акцент4 2 8 6" xfId="10959"/>
    <cellStyle name="20% - Акцент4 2 9" xfId="418"/>
    <cellStyle name="20% — акцент4 2 9" xfId="10982"/>
    <cellStyle name="20% - Акцент4 2 9 2" xfId="419"/>
    <cellStyle name="20% - Акцент4 2 9 2 2" xfId="5482"/>
    <cellStyle name="20% - Акцент4 2 9 3" xfId="420"/>
    <cellStyle name="20% - Акцент4 2 9 3 2" xfId="3401"/>
    <cellStyle name="20% - Акцент4 2 9 3 3" xfId="5483"/>
    <cellStyle name="20% - Акцент4 2 9 4" xfId="5481"/>
    <cellStyle name="20% - Акцент4 2 9 5" xfId="10958"/>
    <cellStyle name="20% - Акцент4 3" xfId="421"/>
    <cellStyle name="20% — акцент4 3" xfId="422"/>
    <cellStyle name="20% - Акцент4 3 10" xfId="423"/>
    <cellStyle name="20% — акцент4 3 10" xfId="10954"/>
    <cellStyle name="20% - Акцент4 3 10 2" xfId="424"/>
    <cellStyle name="20% - Акцент4 3 10 2 2" xfId="5487"/>
    <cellStyle name="20% - Акцент4 3 10 3" xfId="425"/>
    <cellStyle name="20% - Акцент4 3 10 3 2" xfId="3402"/>
    <cellStyle name="20% - Акцент4 3 10 3 3" xfId="5488"/>
    <cellStyle name="20% - Акцент4 3 10 4" xfId="5486"/>
    <cellStyle name="20% - Акцент4 3 11" xfId="426"/>
    <cellStyle name="20% - Акцент4 3 11 2" xfId="427"/>
    <cellStyle name="20% - Акцент4 3 11 2 2" xfId="5490"/>
    <cellStyle name="20% - Акцент4 3 11 3" xfId="428"/>
    <cellStyle name="20% - Акцент4 3 11 3 2" xfId="3404"/>
    <cellStyle name="20% - Акцент4 3 11 3 3" xfId="5491"/>
    <cellStyle name="20% - Акцент4 3 11 4" xfId="5489"/>
    <cellStyle name="20% - Акцент4 3 12" xfId="429"/>
    <cellStyle name="20% - Акцент4 3 12 2" xfId="430"/>
    <cellStyle name="20% - Акцент4 3 12 2 2" xfId="5493"/>
    <cellStyle name="20% - Акцент4 3 12 3" xfId="431"/>
    <cellStyle name="20% - Акцент4 3 12 3 2" xfId="3405"/>
    <cellStyle name="20% - Акцент4 3 12 3 3" xfId="5494"/>
    <cellStyle name="20% - Акцент4 3 12 4" xfId="5492"/>
    <cellStyle name="20% - Акцент4 3 13" xfId="432"/>
    <cellStyle name="20% - Акцент4 3 13 2" xfId="433"/>
    <cellStyle name="20% - Акцент4 3 13 2 2" xfId="5496"/>
    <cellStyle name="20% - Акцент4 3 13 3" xfId="434"/>
    <cellStyle name="20% - Акцент4 3 13 3 2" xfId="3406"/>
    <cellStyle name="20% - Акцент4 3 13 3 3" xfId="5497"/>
    <cellStyle name="20% - Акцент4 3 13 4" xfId="5495"/>
    <cellStyle name="20% - Акцент4 3 14" xfId="435"/>
    <cellStyle name="20% - Акцент4 3 14 2" xfId="436"/>
    <cellStyle name="20% - Акцент4 3 14 2 2" xfId="5499"/>
    <cellStyle name="20% - Акцент4 3 14 3" xfId="437"/>
    <cellStyle name="20% - Акцент4 3 14 3 2" xfId="3407"/>
    <cellStyle name="20% - Акцент4 3 14 3 3" xfId="5500"/>
    <cellStyle name="20% - Акцент4 3 14 4" xfId="5498"/>
    <cellStyle name="20% - Акцент4 3 15" xfId="438"/>
    <cellStyle name="20% - Акцент4 3 15 2" xfId="439"/>
    <cellStyle name="20% - Акцент4 3 15 2 2" xfId="5502"/>
    <cellStyle name="20% - Акцент4 3 15 3" xfId="440"/>
    <cellStyle name="20% - Акцент4 3 15 3 2" xfId="3408"/>
    <cellStyle name="20% - Акцент4 3 15 3 3" xfId="5503"/>
    <cellStyle name="20% - Акцент4 3 15 4" xfId="5501"/>
    <cellStyle name="20% - Акцент4 3 16" xfId="441"/>
    <cellStyle name="20% - Акцент4 3 16 2" xfId="442"/>
    <cellStyle name="20% - Акцент4 3 16 2 2" xfId="5505"/>
    <cellStyle name="20% - Акцент4 3 16 3" xfId="443"/>
    <cellStyle name="20% - Акцент4 3 16 3 2" xfId="3409"/>
    <cellStyle name="20% - Акцент4 3 16 3 3" xfId="5506"/>
    <cellStyle name="20% - Акцент4 3 16 4" xfId="5504"/>
    <cellStyle name="20% - Акцент4 3 17" xfId="444"/>
    <cellStyle name="20% - Акцент4 3 17 2" xfId="445"/>
    <cellStyle name="20% - Акцент4 3 17 2 2" xfId="5508"/>
    <cellStyle name="20% - Акцент4 3 17 3" xfId="446"/>
    <cellStyle name="20% - Акцент4 3 17 3 2" xfId="3410"/>
    <cellStyle name="20% - Акцент4 3 17 3 3" xfId="5509"/>
    <cellStyle name="20% - Акцент4 3 17 4" xfId="5507"/>
    <cellStyle name="20% - Акцент4 3 18" xfId="447"/>
    <cellStyle name="20% - Акцент4 3 18 2" xfId="448"/>
    <cellStyle name="20% - Акцент4 3 18 2 2" xfId="5511"/>
    <cellStyle name="20% - Акцент4 3 18 3" xfId="449"/>
    <cellStyle name="20% - Акцент4 3 18 3 2" xfId="3411"/>
    <cellStyle name="20% - Акцент4 3 18 3 3" xfId="5512"/>
    <cellStyle name="20% - Акцент4 3 18 4" xfId="5510"/>
    <cellStyle name="20% - Акцент4 3 19" xfId="450"/>
    <cellStyle name="20% - Акцент4 3 19 2" xfId="451"/>
    <cellStyle name="20% - Акцент4 3 19 2 2" xfId="5514"/>
    <cellStyle name="20% - Акцент4 3 19 3" xfId="452"/>
    <cellStyle name="20% - Акцент4 3 19 3 2" xfId="3413"/>
    <cellStyle name="20% - Акцент4 3 19 3 3" xfId="5515"/>
    <cellStyle name="20% - Акцент4 3 19 4" xfId="5513"/>
    <cellStyle name="20% - Акцент4 3 2" xfId="453"/>
    <cellStyle name="20% — акцент4 3 2" xfId="454"/>
    <cellStyle name="20% - Акцент4 3 2 10" xfId="10605"/>
    <cellStyle name="20% — акцент4 3 2 10" xfId="8471"/>
    <cellStyle name="20% - Акцент4 3 2 11" xfId="10811"/>
    <cellStyle name="20% — акцент4 3 2 11" xfId="10810"/>
    <cellStyle name="20% - Акцент4 3 2 12" xfId="10951"/>
    <cellStyle name="20% — акцент4 3 2 12" xfId="10950"/>
    <cellStyle name="20% - Акцент4 3 2 2" xfId="455"/>
    <cellStyle name="20% — акцент4 3 2 2" xfId="3414"/>
    <cellStyle name="20% - Акцент4 3 2 2 10" xfId="10947"/>
    <cellStyle name="20% - Акцент4 3 2 2 2" xfId="456"/>
    <cellStyle name="20% - Акцент4 3 2 2 2 2" xfId="5519"/>
    <cellStyle name="20% - Акцент4 3 2 2 3" xfId="457"/>
    <cellStyle name="20% - Акцент4 3 2 2 3 2" xfId="3415"/>
    <cellStyle name="20% - Акцент4 3 2 2 3 3" xfId="5520"/>
    <cellStyle name="20% - Акцент4 3 2 2 4" xfId="5518"/>
    <cellStyle name="20% - Акцент4 3 2 2 5" xfId="8715"/>
    <cellStyle name="20% - Акцент4 3 2 2 6" xfId="10379"/>
    <cellStyle name="20% - Акцент4 3 2 2 7" xfId="8472"/>
    <cellStyle name="20% - Акцент4 3 2 2 8" xfId="10602"/>
    <cellStyle name="20% - Акцент4 3 2 2 9" xfId="10809"/>
    <cellStyle name="20% - Акцент4 3 2 3" xfId="458"/>
    <cellStyle name="20% — акцент4 3 2 3" xfId="4465"/>
    <cellStyle name="20% - Акцент4 3 2 3 10" xfId="10601"/>
    <cellStyle name="20% - Акцент4 3 2 3 11" xfId="10806"/>
    <cellStyle name="20% - Акцент4 3 2 3 12" xfId="10946"/>
    <cellStyle name="20% - Акцент4 3 2 3 2" xfId="3416"/>
    <cellStyle name="20% - Акцент4 3 2 3 3" xfId="4972"/>
    <cellStyle name="20% - Акцент4 3 2 3 4" xfId="4530"/>
    <cellStyle name="20% - Акцент4 3 2 3 5" xfId="4986"/>
    <cellStyle name="20% - Акцент4 3 2 3 6" xfId="5521"/>
    <cellStyle name="20% - Акцент4 3 2 3 7" xfId="8718"/>
    <cellStyle name="20% - Акцент4 3 2 3 8" xfId="10376"/>
    <cellStyle name="20% - Акцент4 3 2 3 9" xfId="8474"/>
    <cellStyle name="20% - Акцент4 3 2 4" xfId="459"/>
    <cellStyle name="20% — акцент4 3 2 4" xfId="4973"/>
    <cellStyle name="20% - Акцент4 3 2 4 10" xfId="10805"/>
    <cellStyle name="20% - Акцент4 3 2 4 11" xfId="10944"/>
    <cellStyle name="20% - Акцент4 3 2 4 2" xfId="3417"/>
    <cellStyle name="20% - Акцент4 3 2 4 3" xfId="4529"/>
    <cellStyle name="20% - Акцент4 3 2 4 4" xfId="4985"/>
    <cellStyle name="20% - Акцент4 3 2 4 5" xfId="5522"/>
    <cellStyle name="20% - Акцент4 3 2 4 6" xfId="8719"/>
    <cellStyle name="20% - Акцент4 3 2 4 7" xfId="10375"/>
    <cellStyle name="20% - Акцент4 3 2 4 8" xfId="8475"/>
    <cellStyle name="20% - Акцент4 3 2 4 9" xfId="10596"/>
    <cellStyle name="20% - Акцент4 3 2 5" xfId="5523"/>
    <cellStyle name="20% — акцент4 3 2 5" xfId="4533"/>
    <cellStyle name="20% - Акцент4 3 2 6" xfId="5516"/>
    <cellStyle name="20% — акцент4 3 2 6" xfId="4987"/>
    <cellStyle name="20% - Акцент4 3 2 7" xfId="8713"/>
    <cellStyle name="20% — акцент4 3 2 7" xfId="5517"/>
    <cellStyle name="20% - Акцент4 3 2 8" xfId="10381"/>
    <cellStyle name="20% — акцент4 3 2 8" xfId="8714"/>
    <cellStyle name="20% - Акцент4 3 2 9" xfId="8470"/>
    <cellStyle name="20% — акцент4 3 2 9" xfId="10380"/>
    <cellStyle name="20% - Акцент4 3 20" xfId="460"/>
    <cellStyle name="20% - Акцент4 3 20 2" xfId="3418"/>
    <cellStyle name="20% - Акцент4 3 20 3" xfId="5524"/>
    <cellStyle name="20% - Акцент4 3 21" xfId="461"/>
    <cellStyle name="20% - Акцент4 3 21 2" xfId="3419"/>
    <cellStyle name="20% - Акцент4 3 21 3" xfId="5525"/>
    <cellStyle name="20% - Акцент4 3 22" xfId="5526"/>
    <cellStyle name="20% - Акцент4 3 23" xfId="5484"/>
    <cellStyle name="20% - Акцент4 3 24" xfId="8686"/>
    <cellStyle name="20% - Акцент4 3 25" xfId="10396"/>
    <cellStyle name="20% - Акцент4 3 26" xfId="8457"/>
    <cellStyle name="20% - Акцент4 3 27" xfId="10614"/>
    <cellStyle name="20% - Акцент4 3 28" xfId="10969"/>
    <cellStyle name="20% - Акцент4 3 29" xfId="10957"/>
    <cellStyle name="20% - Акцент4 3 3" xfId="462"/>
    <cellStyle name="20% — акцент4 3 3" xfId="463"/>
    <cellStyle name="20% — акцент4 3 3 10" xfId="8479"/>
    <cellStyle name="20% - Акцент4 3 3 2" xfId="464"/>
    <cellStyle name="20% — акцент4 3 3 2" xfId="3421"/>
    <cellStyle name="20% - Акцент4 3 3 2 10" xfId="8480"/>
    <cellStyle name="20% - Акцент4 3 3 2 11" xfId="10593"/>
    <cellStyle name="20% - Акцент4 3 3 2 12" xfId="10803"/>
    <cellStyle name="20% - Акцент4 3 3 2 13" xfId="10937"/>
    <cellStyle name="20% - Акцент4 3 3 2 2" xfId="3422"/>
    <cellStyle name="20% - Акцент4 3 3 2 3" xfId="4454"/>
    <cellStyle name="20% - Акцент4 3 3 2 4" xfId="4970"/>
    <cellStyle name="20% - Акцент4 3 3 2 5" xfId="4523"/>
    <cellStyle name="20% - Акцент4 3 3 2 6" xfId="4983"/>
    <cellStyle name="20% - Акцент4 3 3 2 7" xfId="5529"/>
    <cellStyle name="20% - Акцент4 3 3 2 8" xfId="8726"/>
    <cellStyle name="20% - Акцент4 3 3 2 9" xfId="10369"/>
    <cellStyle name="20% - Акцент4 3 3 3" xfId="5527"/>
    <cellStyle name="20% — акцент4 3 3 3" xfId="4456"/>
    <cellStyle name="20% - Акцент4 3 3 4" xfId="8724"/>
    <cellStyle name="20% — акцент4 3 3 4" xfId="4971"/>
    <cellStyle name="20% - Акцент4 3 3 5" xfId="10371"/>
    <cellStyle name="20% — акцент4 3 3 5" xfId="4524"/>
    <cellStyle name="20% - Акцент4 3 3 6" xfId="8478"/>
    <cellStyle name="20% — акцент4 3 3 6" xfId="4984"/>
    <cellStyle name="20% - Акцент4 3 3 7" xfId="10594"/>
    <cellStyle name="20% — акцент4 3 3 7" xfId="5528"/>
    <cellStyle name="20% - Акцент4 3 3 8" xfId="10804"/>
    <cellStyle name="20% — акцент4 3 3 8" xfId="8725"/>
    <cellStyle name="20% - Акцент4 3 3 9" xfId="10938"/>
    <cellStyle name="20% — акцент4 3 3 9" xfId="10370"/>
    <cellStyle name="20% - Акцент4 3 4" xfId="465"/>
    <cellStyle name="20% — акцент4 3 4" xfId="5485"/>
    <cellStyle name="20% - Акцент4 3 4 2" xfId="466"/>
    <cellStyle name="20% - Акцент4 3 4 2 2" xfId="3423"/>
    <cellStyle name="20% - Акцент4 3 4 2 3" xfId="5531"/>
    <cellStyle name="20% - Акцент4 3 4 3" xfId="5530"/>
    <cellStyle name="20% - Акцент4 3 4 4" xfId="8727"/>
    <cellStyle name="20% - Акцент4 3 4 5" xfId="10368"/>
    <cellStyle name="20% - Акцент4 3 4 6" xfId="8481"/>
    <cellStyle name="20% - Акцент4 3 4 7" xfId="10592"/>
    <cellStyle name="20% - Акцент4 3 4 8" xfId="10802"/>
    <cellStyle name="20% - Акцент4 3 4 9" xfId="10936"/>
    <cellStyle name="20% - Акцент4 3 5" xfId="467"/>
    <cellStyle name="20% — акцент4 3 5" xfId="8687"/>
    <cellStyle name="20% - Акцент4 3 5 2" xfId="468"/>
    <cellStyle name="20% - Акцент4 3 5 2 2" xfId="3425"/>
    <cellStyle name="20% - Акцент4 3 5 2 3" xfId="5533"/>
    <cellStyle name="20% - Акцент4 3 5 3" xfId="5532"/>
    <cellStyle name="20% - Акцент4 3 5 4" xfId="10366"/>
    <cellStyle name="20% - Акцент4 3 5 5" xfId="8483"/>
    <cellStyle name="20% - Акцент4 3 5 6" xfId="10591"/>
    <cellStyle name="20% - Акцент4 3 5 7" xfId="10801"/>
    <cellStyle name="20% - Акцент4 3 5 8" xfId="10935"/>
    <cellStyle name="20% - Акцент4 3 6" xfId="469"/>
    <cellStyle name="20% — акцент4 3 6" xfId="10395"/>
    <cellStyle name="20% - Акцент4 3 6 2" xfId="470"/>
    <cellStyle name="20% - Акцент4 3 6 2 2" xfId="3426"/>
    <cellStyle name="20% - Акцент4 3 6 2 3" xfId="5535"/>
    <cellStyle name="20% - Акцент4 3 6 3" xfId="5534"/>
    <cellStyle name="20% - Акцент4 3 6 4" xfId="8484"/>
    <cellStyle name="20% - Акцент4 3 6 5" xfId="10590"/>
    <cellStyle name="20% - Акцент4 3 6 6" xfId="10800"/>
    <cellStyle name="20% - Акцент4 3 6 7" xfId="10934"/>
    <cellStyle name="20% - Акцент4 3 7" xfId="471"/>
    <cellStyle name="20% — акцент4 3 7" xfId="8462"/>
    <cellStyle name="20% - Акцент4 3 7 2" xfId="472"/>
    <cellStyle name="20% - Акцент4 3 7 2 2" xfId="3427"/>
    <cellStyle name="20% - Акцент4 3 7 2 3" xfId="5537"/>
    <cellStyle name="20% - Акцент4 3 7 3" xfId="5536"/>
    <cellStyle name="20% - Акцент4 3 7 4" xfId="10589"/>
    <cellStyle name="20% - Акцент4 3 7 5" xfId="10799"/>
    <cellStyle name="20% - Акцент4 3 7 6" xfId="10933"/>
    <cellStyle name="20% - Акцент4 3 8" xfId="473"/>
    <cellStyle name="20% — акцент4 3 8" xfId="10613"/>
    <cellStyle name="20% - Акцент4 3 8 2" xfId="474"/>
    <cellStyle name="20% - Акцент4 3 8 2 2" xfId="5539"/>
    <cellStyle name="20% - Акцент4 3 8 3" xfId="475"/>
    <cellStyle name="20% - Акцент4 3 8 3 2" xfId="3430"/>
    <cellStyle name="20% - Акцент4 3 8 3 3" xfId="5540"/>
    <cellStyle name="20% - Акцент4 3 8 4" xfId="5538"/>
    <cellStyle name="20% - Акцент4 3 8 5" xfId="10798"/>
    <cellStyle name="20% - Акцент4 3 8 6" xfId="10932"/>
    <cellStyle name="20% - Акцент4 3 9" xfId="476"/>
    <cellStyle name="20% — акцент4 3 9" xfId="10968"/>
    <cellStyle name="20% - Акцент4 3 9 2" xfId="477"/>
    <cellStyle name="20% - Акцент4 3 9 2 2" xfId="5542"/>
    <cellStyle name="20% - Акцент4 3 9 3" xfId="478"/>
    <cellStyle name="20% - Акцент4 3 9 3 2" xfId="3432"/>
    <cellStyle name="20% - Акцент4 3 9 3 3" xfId="5543"/>
    <cellStyle name="20% - Акцент4 3 9 4" xfId="5541"/>
    <cellStyle name="20% - Акцент4 3 9 5" xfId="10931"/>
    <cellStyle name="20% — акцент4 4" xfId="479"/>
    <cellStyle name="20% — акцент4 4 2" xfId="480"/>
    <cellStyle name="20% — акцент4 4 2 2" xfId="3434"/>
    <cellStyle name="20% — акцент4 4 2 3" xfId="5545"/>
    <cellStyle name="20% — акцент4 4 3" xfId="5544"/>
    <cellStyle name="20% — акцент4 5" xfId="481"/>
    <cellStyle name="20% — акцент4 5 2" xfId="482"/>
    <cellStyle name="20% — акцент4 5 2 2" xfId="5547"/>
    <cellStyle name="20% — акцент4 5 3" xfId="483"/>
    <cellStyle name="20% — акцент4 5 3 2" xfId="3435"/>
    <cellStyle name="20% — акцент4 5 3 3" xfId="5548"/>
    <cellStyle name="20% — акцент4 5 4" xfId="5546"/>
    <cellStyle name="20% — акцент4 6" xfId="484"/>
    <cellStyle name="20% — акцент4 6 2" xfId="485"/>
    <cellStyle name="20% — акцент4 6 2 2" xfId="5550"/>
    <cellStyle name="20% — акцент4 6 3" xfId="486"/>
    <cellStyle name="20% — акцент4 6 3 2" xfId="3437"/>
    <cellStyle name="20% — акцент4 6 3 3" xfId="5551"/>
    <cellStyle name="20% — акцент4 6 4" xfId="5549"/>
    <cellStyle name="20% — акцент4 7" xfId="487"/>
    <cellStyle name="20% — акцент4 7 2" xfId="488"/>
    <cellStyle name="20% — акцент4 7 2 2" xfId="5553"/>
    <cellStyle name="20% — акцент4 7 3" xfId="489"/>
    <cellStyle name="20% — акцент4 7 3 2" xfId="3439"/>
    <cellStyle name="20% — акцент4 7 3 3" xfId="5554"/>
    <cellStyle name="20% — акцент4 7 4" xfId="5552"/>
    <cellStyle name="20% — акцент4 8" xfId="490"/>
    <cellStyle name="20% — акцент4 8 2" xfId="491"/>
    <cellStyle name="20% — акцент4 8 2 2" xfId="5556"/>
    <cellStyle name="20% — акцент4 8 3" xfId="492"/>
    <cellStyle name="20% — акцент4 8 3 2" xfId="3440"/>
    <cellStyle name="20% — акцент4 8 3 3" xfId="5557"/>
    <cellStyle name="20% — акцент4 8 4" xfId="5555"/>
    <cellStyle name="20% — акцент4 9" xfId="493"/>
    <cellStyle name="20% — акцент4 9 2" xfId="494"/>
    <cellStyle name="20% — акцент4 9 2 2" xfId="5559"/>
    <cellStyle name="20% — акцент4 9 3" xfId="495"/>
    <cellStyle name="20% — акцент4 9 3 2" xfId="3441"/>
    <cellStyle name="20% — акцент4 9 3 3" xfId="5560"/>
    <cellStyle name="20% — акцент4 9 4" xfId="5558"/>
    <cellStyle name="20% — акцент5" xfId="496"/>
    <cellStyle name="20% — акцент5 10" xfId="497"/>
    <cellStyle name="20% — акцент5 10 2" xfId="498"/>
    <cellStyle name="20% — акцент5 10 2 2" xfId="5563"/>
    <cellStyle name="20% — акцент5 10 3" xfId="499"/>
    <cellStyle name="20% — акцент5 10 3 2" xfId="3442"/>
    <cellStyle name="20% — акцент5 10 3 3" xfId="5564"/>
    <cellStyle name="20% — акцент5 10 4" xfId="5562"/>
    <cellStyle name="20% — акцент5 11" xfId="500"/>
    <cellStyle name="20% — акцент5 11 2" xfId="3443"/>
    <cellStyle name="20% — акцент5 11 3" xfId="5565"/>
    <cellStyle name="20% — акцент5 12" xfId="501"/>
    <cellStyle name="20% — акцент5 12 2" xfId="5566"/>
    <cellStyle name="20% — акцент5 13" xfId="5567"/>
    <cellStyle name="20% — акцент5 14" xfId="5561"/>
    <cellStyle name="20% - Акцент5 2" xfId="502"/>
    <cellStyle name="20% — акцент5 2" xfId="503"/>
    <cellStyle name="20% - Акцент5 2 10" xfId="504"/>
    <cellStyle name="20% — акцент5 2 10" xfId="10927"/>
    <cellStyle name="20% - Акцент5 2 10 2" xfId="505"/>
    <cellStyle name="20% - Акцент5 2 10 2 2" xfId="5571"/>
    <cellStyle name="20% - Акцент5 2 10 3" xfId="506"/>
    <cellStyle name="20% - Акцент5 2 10 3 2" xfId="3444"/>
    <cellStyle name="20% - Акцент5 2 10 3 3" xfId="5572"/>
    <cellStyle name="20% - Акцент5 2 10 4" xfId="5570"/>
    <cellStyle name="20% - Акцент5 2 11" xfId="507"/>
    <cellStyle name="20% - Акцент5 2 11 2" xfId="508"/>
    <cellStyle name="20% - Акцент5 2 11 2 2" xfId="5574"/>
    <cellStyle name="20% - Акцент5 2 11 3" xfId="509"/>
    <cellStyle name="20% - Акцент5 2 11 3 2" xfId="3445"/>
    <cellStyle name="20% - Акцент5 2 11 3 3" xfId="5575"/>
    <cellStyle name="20% - Акцент5 2 11 4" xfId="5573"/>
    <cellStyle name="20% - Акцент5 2 12" xfId="510"/>
    <cellStyle name="20% - Акцент5 2 12 2" xfId="511"/>
    <cellStyle name="20% - Акцент5 2 12 2 2" xfId="5577"/>
    <cellStyle name="20% - Акцент5 2 12 3" xfId="512"/>
    <cellStyle name="20% - Акцент5 2 12 3 2" xfId="3446"/>
    <cellStyle name="20% - Акцент5 2 12 3 3" xfId="5578"/>
    <cellStyle name="20% - Акцент5 2 12 4" xfId="5576"/>
    <cellStyle name="20% - Акцент5 2 13" xfId="513"/>
    <cellStyle name="20% - Акцент5 2 13 2" xfId="514"/>
    <cellStyle name="20% - Акцент5 2 13 2 2" xfId="5580"/>
    <cellStyle name="20% - Акцент5 2 13 3" xfId="515"/>
    <cellStyle name="20% - Акцент5 2 13 3 2" xfId="3447"/>
    <cellStyle name="20% - Акцент5 2 13 3 3" xfId="5581"/>
    <cellStyle name="20% - Акцент5 2 13 4" xfId="5579"/>
    <cellStyle name="20% - Акцент5 2 14" xfId="516"/>
    <cellStyle name="20% - Акцент5 2 14 2" xfId="517"/>
    <cellStyle name="20% - Акцент5 2 14 2 2" xfId="5583"/>
    <cellStyle name="20% - Акцент5 2 14 3" xfId="518"/>
    <cellStyle name="20% - Акцент5 2 14 3 2" xfId="3449"/>
    <cellStyle name="20% - Акцент5 2 14 3 3" xfId="5584"/>
    <cellStyle name="20% - Акцент5 2 14 4" xfId="5582"/>
    <cellStyle name="20% - Акцент5 2 15" xfId="519"/>
    <cellStyle name="20% - Акцент5 2 15 2" xfId="520"/>
    <cellStyle name="20% - Акцент5 2 15 2 2" xfId="5586"/>
    <cellStyle name="20% - Акцент5 2 15 3" xfId="521"/>
    <cellStyle name="20% - Акцент5 2 15 3 2" xfId="3451"/>
    <cellStyle name="20% - Акцент5 2 15 3 3" xfId="5587"/>
    <cellStyle name="20% - Акцент5 2 15 4" xfId="5585"/>
    <cellStyle name="20% - Акцент5 2 16" xfId="522"/>
    <cellStyle name="20% - Акцент5 2 16 2" xfId="523"/>
    <cellStyle name="20% - Акцент5 2 16 2 2" xfId="5589"/>
    <cellStyle name="20% - Акцент5 2 16 3" xfId="524"/>
    <cellStyle name="20% - Акцент5 2 16 3 2" xfId="3452"/>
    <cellStyle name="20% - Акцент5 2 16 3 3" xfId="5590"/>
    <cellStyle name="20% - Акцент5 2 16 4" xfId="5588"/>
    <cellStyle name="20% - Акцент5 2 17" xfId="525"/>
    <cellStyle name="20% - Акцент5 2 17 2" xfId="526"/>
    <cellStyle name="20% - Акцент5 2 17 2 2" xfId="5592"/>
    <cellStyle name="20% - Акцент5 2 17 3" xfId="527"/>
    <cellStyle name="20% - Акцент5 2 17 3 2" xfId="3455"/>
    <cellStyle name="20% - Акцент5 2 17 3 3" xfId="5593"/>
    <cellStyle name="20% - Акцент5 2 17 4" xfId="5591"/>
    <cellStyle name="20% - Акцент5 2 18" xfId="528"/>
    <cellStyle name="20% - Акцент5 2 18 2" xfId="529"/>
    <cellStyle name="20% - Акцент5 2 18 2 2" xfId="5595"/>
    <cellStyle name="20% - Акцент5 2 18 3" xfId="530"/>
    <cellStyle name="20% - Акцент5 2 18 3 2" xfId="3456"/>
    <cellStyle name="20% - Акцент5 2 18 3 3" xfId="5596"/>
    <cellStyle name="20% - Акцент5 2 18 4" xfId="5594"/>
    <cellStyle name="20% - Акцент5 2 19" xfId="531"/>
    <cellStyle name="20% - Акцент5 2 19 2" xfId="532"/>
    <cellStyle name="20% - Акцент5 2 19 2 2" xfId="5598"/>
    <cellStyle name="20% - Акцент5 2 19 3" xfId="533"/>
    <cellStyle name="20% - Акцент5 2 19 3 2" xfId="3458"/>
    <cellStyle name="20% - Акцент5 2 19 3 3" xfId="5599"/>
    <cellStyle name="20% - Акцент5 2 19 4" xfId="5597"/>
    <cellStyle name="20% - Акцент5 2 2" xfId="534"/>
    <cellStyle name="20% — акцент5 2 2" xfId="535"/>
    <cellStyle name="20% - Акцент5 2 2 10" xfId="10557"/>
    <cellStyle name="20% — акцент5 2 2 10" xfId="8541"/>
    <cellStyle name="20% - Акцент5 2 2 11" xfId="10769"/>
    <cellStyle name="20% — акцент5 2 2 11" xfId="10768"/>
    <cellStyle name="20% - Акцент5 2 2 12" xfId="10914"/>
    <cellStyle name="20% — акцент5 2 2 12" xfId="10913"/>
    <cellStyle name="20% - Акцент5 2 2 2" xfId="536"/>
    <cellStyle name="20% — акцент5 2 2 2" xfId="3459"/>
    <cellStyle name="20% - Акцент5 2 2 2 10" xfId="10912"/>
    <cellStyle name="20% - Акцент5 2 2 2 2" xfId="537"/>
    <cellStyle name="20% - Акцент5 2 2 2 2 2" xfId="5603"/>
    <cellStyle name="20% - Акцент5 2 2 2 3" xfId="538"/>
    <cellStyle name="20% - Акцент5 2 2 2 3 2" xfId="3460"/>
    <cellStyle name="20% - Акцент5 2 2 2 3 3" xfId="5604"/>
    <cellStyle name="20% - Акцент5 2 2 2 4" xfId="5602"/>
    <cellStyle name="20% - Акцент5 2 2 2 5" xfId="8763"/>
    <cellStyle name="20% - Акцент5 2 2 2 6" xfId="10335"/>
    <cellStyle name="20% - Акцент5 2 2 2 7" xfId="8542"/>
    <cellStyle name="20% - Акцент5 2 2 2 8" xfId="10556"/>
    <cellStyle name="20% - Акцент5 2 2 2 9" xfId="10767"/>
    <cellStyle name="20% - Акцент5 2 2 3" xfId="539"/>
    <cellStyle name="20% — акцент5 2 2 3" xfId="4400"/>
    <cellStyle name="20% - Акцент5 2 2 3 10" xfId="10555"/>
    <cellStyle name="20% - Акцент5 2 2 3 11" xfId="10765"/>
    <cellStyle name="20% - Акцент5 2 2 3 12" xfId="10911"/>
    <cellStyle name="20% - Акцент5 2 2 3 2" xfId="3461"/>
    <cellStyle name="20% - Акцент5 2 2 3 3" xfId="4963"/>
    <cellStyle name="20% - Акцент5 2 2 3 4" xfId="4468"/>
    <cellStyle name="20% - Акцент5 2 2 3 5" xfId="4977"/>
    <cellStyle name="20% - Акцент5 2 2 3 6" xfId="5605"/>
    <cellStyle name="20% - Акцент5 2 2 3 7" xfId="8765"/>
    <cellStyle name="20% - Акцент5 2 2 3 8" xfId="10334"/>
    <cellStyle name="20% - Акцент5 2 2 3 9" xfId="8544"/>
    <cellStyle name="20% - Акцент5 2 2 4" xfId="540"/>
    <cellStyle name="20% — акцент5 2 2 4" xfId="4964"/>
    <cellStyle name="20% - Акцент5 2 2 4 10" xfId="10764"/>
    <cellStyle name="20% - Акцент5 2 2 4 11" xfId="10910"/>
    <cellStyle name="20% - Акцент5 2 2 4 2" xfId="3462"/>
    <cellStyle name="20% - Акцент5 2 2 4 3" xfId="4467"/>
    <cellStyle name="20% - Акцент5 2 2 4 4" xfId="4976"/>
    <cellStyle name="20% - Акцент5 2 2 4 5" xfId="5606"/>
    <cellStyle name="20% - Акцент5 2 2 4 6" xfId="8766"/>
    <cellStyle name="20% - Акцент5 2 2 4 7" xfId="10333"/>
    <cellStyle name="20% - Акцент5 2 2 4 8" xfId="8545"/>
    <cellStyle name="20% - Акцент5 2 2 4 9" xfId="10554"/>
    <cellStyle name="20% - Акцент5 2 2 5" xfId="5607"/>
    <cellStyle name="20% — акцент5 2 2 5" xfId="4471"/>
    <cellStyle name="20% - Акцент5 2 2 6" xfId="5600"/>
    <cellStyle name="20% — акцент5 2 2 6" xfId="4978"/>
    <cellStyle name="20% - Акцент5 2 2 7" xfId="8761"/>
    <cellStyle name="20% — акцент5 2 2 7" xfId="5601"/>
    <cellStyle name="20% - Акцент5 2 2 8" xfId="10337"/>
    <cellStyle name="20% — акцент5 2 2 8" xfId="8762"/>
    <cellStyle name="20% - Акцент5 2 2 9" xfId="8540"/>
    <cellStyle name="20% — акцент5 2 2 9" xfId="10336"/>
    <cellStyle name="20% - Акцент5 2 20" xfId="541"/>
    <cellStyle name="20% - Акцент5 2 20 2" xfId="3463"/>
    <cellStyle name="20% - Акцент5 2 20 3" xfId="5608"/>
    <cellStyle name="20% - Акцент5 2 21" xfId="542"/>
    <cellStyle name="20% - Акцент5 2 21 2" xfId="3464"/>
    <cellStyle name="20% - Акцент5 2 21 3" xfId="5609"/>
    <cellStyle name="20% - Акцент5 2 22" xfId="5610"/>
    <cellStyle name="20% - Акцент5 2 23" xfId="5568"/>
    <cellStyle name="20% - Акцент5 2 24" xfId="8739"/>
    <cellStyle name="20% - Акцент5 2 25" xfId="10347"/>
    <cellStyle name="20% - Акцент5 2 26" xfId="8516"/>
    <cellStyle name="20% - Акцент5 2 27" xfId="10578"/>
    <cellStyle name="20% - Акцент5 2 28" xfId="10774"/>
    <cellStyle name="20% - Акцент5 2 29" xfId="10928"/>
    <cellStyle name="20% - Акцент5 2 3" xfId="543"/>
    <cellStyle name="20% — акцент5 2 3" xfId="544"/>
    <cellStyle name="20% — акцент5 2 3 10" xfId="8548"/>
    <cellStyle name="20% - Акцент5 2 3 2" xfId="545"/>
    <cellStyle name="20% — акцент5 2 3 2" xfId="3465"/>
    <cellStyle name="20% - Акцент5 2 3 2 10" xfId="8549"/>
    <cellStyle name="20% - Акцент5 2 3 2 11" xfId="10550"/>
    <cellStyle name="20% - Акцент5 2 3 2 12" xfId="10755"/>
    <cellStyle name="20% - Акцент5 2 3 2 13" xfId="10908"/>
    <cellStyle name="20% - Акцент5 2 3 2 2" xfId="3466"/>
    <cellStyle name="20% - Акцент5 2 3 2 3" xfId="4392"/>
    <cellStyle name="20% - Акцент5 2 3 2 4" xfId="4961"/>
    <cellStyle name="20% - Акцент5 2 3 2 5" xfId="4460"/>
    <cellStyle name="20% - Акцент5 2 3 2 6" xfId="4974"/>
    <cellStyle name="20% - Акцент5 2 3 2 7" xfId="5613"/>
    <cellStyle name="20% - Акцент5 2 3 2 8" xfId="8772"/>
    <cellStyle name="20% - Акцент5 2 3 2 9" xfId="10330"/>
    <cellStyle name="20% - Акцент5 2 3 3" xfId="5611"/>
    <cellStyle name="20% — акцент5 2 3 3" xfId="4394"/>
    <cellStyle name="20% - Акцент5 2 3 4" xfId="8770"/>
    <cellStyle name="20% — акцент5 2 3 4" xfId="4962"/>
    <cellStyle name="20% - Акцент5 2 3 5" xfId="10332"/>
    <cellStyle name="20% — акцент5 2 3 5" xfId="4462"/>
    <cellStyle name="20% - Акцент5 2 3 6" xfId="8547"/>
    <cellStyle name="20% — акцент5 2 3 6" xfId="4975"/>
    <cellStyle name="20% - Акцент5 2 3 7" xfId="10551"/>
    <cellStyle name="20% — акцент5 2 3 7" xfId="5612"/>
    <cellStyle name="20% - Акцент5 2 3 8" xfId="10756"/>
    <cellStyle name="20% — акцент5 2 3 8" xfId="8771"/>
    <cellStyle name="20% - Акцент5 2 3 9" xfId="10909"/>
    <cellStyle name="20% — акцент5 2 3 9" xfId="10331"/>
    <cellStyle name="20% - Акцент5 2 4" xfId="546"/>
    <cellStyle name="20% — акцент5 2 4" xfId="5569"/>
    <cellStyle name="20% - Акцент5 2 4 2" xfId="547"/>
    <cellStyle name="20% - Акцент5 2 4 2 2" xfId="3467"/>
    <cellStyle name="20% - Акцент5 2 4 2 3" xfId="5615"/>
    <cellStyle name="20% - Акцент5 2 4 3" xfId="5614"/>
    <cellStyle name="20% - Акцент5 2 4 4" xfId="8773"/>
    <cellStyle name="20% - Акцент5 2 4 5" xfId="10329"/>
    <cellStyle name="20% - Акцент5 2 4 6" xfId="8550"/>
    <cellStyle name="20% - Акцент5 2 4 7" xfId="10549"/>
    <cellStyle name="20% - Акцент5 2 4 8" xfId="10750"/>
    <cellStyle name="20% - Акцент5 2 4 9" xfId="10907"/>
    <cellStyle name="20% - Акцент5 2 5" xfId="548"/>
    <cellStyle name="20% — акцент5 2 5" xfId="8740"/>
    <cellStyle name="20% - Акцент5 2 5 2" xfId="549"/>
    <cellStyle name="20% - Акцент5 2 5 2 2" xfId="3469"/>
    <cellStyle name="20% - Акцент5 2 5 2 3" xfId="5617"/>
    <cellStyle name="20% - Акцент5 2 5 3" xfId="5616"/>
    <cellStyle name="20% - Акцент5 2 5 4" xfId="10328"/>
    <cellStyle name="20% - Акцент5 2 5 5" xfId="8551"/>
    <cellStyle name="20% - Акцент5 2 5 6" xfId="10547"/>
    <cellStyle name="20% - Акцент5 2 5 7" xfId="10747"/>
    <cellStyle name="20% - Акцент5 2 5 8" xfId="10906"/>
    <cellStyle name="20% - Акцент5 2 6" xfId="550"/>
    <cellStyle name="20% — акцент5 2 6" xfId="10346"/>
    <cellStyle name="20% - Акцент5 2 6 2" xfId="551"/>
    <cellStyle name="20% - Акцент5 2 6 2 2" xfId="3471"/>
    <cellStyle name="20% - Акцент5 2 6 2 3" xfId="5619"/>
    <cellStyle name="20% - Акцент5 2 6 3" xfId="5618"/>
    <cellStyle name="20% - Акцент5 2 6 4" xfId="8553"/>
    <cellStyle name="20% - Акцент5 2 6 5" xfId="10546"/>
    <cellStyle name="20% - Акцент5 2 6 6" xfId="10745"/>
    <cellStyle name="20% - Акцент5 2 6 7" xfId="10905"/>
    <cellStyle name="20% - Акцент5 2 7" xfId="552"/>
    <cellStyle name="20% — акцент5 2 7" xfId="8517"/>
    <cellStyle name="20% - Акцент5 2 7 2" xfId="553"/>
    <cellStyle name="20% - Акцент5 2 7 2 2" xfId="3472"/>
    <cellStyle name="20% - Акцент5 2 7 2 3" xfId="5621"/>
    <cellStyle name="20% - Акцент5 2 7 3" xfId="5620"/>
    <cellStyle name="20% - Акцент5 2 7 4" xfId="10544"/>
    <cellStyle name="20% - Акцент5 2 7 5" xfId="10744"/>
    <cellStyle name="20% - Акцент5 2 7 6" xfId="10904"/>
    <cellStyle name="20% - Акцент5 2 8" xfId="554"/>
    <cellStyle name="20% — акцент5 2 8" xfId="10577"/>
    <cellStyle name="20% - Акцент5 2 8 2" xfId="555"/>
    <cellStyle name="20% - Акцент5 2 8 2 2" xfId="5623"/>
    <cellStyle name="20% - Акцент5 2 8 3" xfId="556"/>
    <cellStyle name="20% - Акцент5 2 8 3 2" xfId="3473"/>
    <cellStyle name="20% - Акцент5 2 8 3 3" xfId="5624"/>
    <cellStyle name="20% - Акцент5 2 8 4" xfId="5622"/>
    <cellStyle name="20% - Акцент5 2 8 5" xfId="10742"/>
    <cellStyle name="20% - Акцент5 2 8 6" xfId="10902"/>
    <cellStyle name="20% - Акцент5 2 9" xfId="557"/>
    <cellStyle name="20% — акцент5 2 9" xfId="10773"/>
    <cellStyle name="20% - Акцент5 2 9 2" xfId="558"/>
    <cellStyle name="20% - Акцент5 2 9 2 2" xfId="5626"/>
    <cellStyle name="20% - Акцент5 2 9 3" xfId="559"/>
    <cellStyle name="20% - Акцент5 2 9 3 2" xfId="3475"/>
    <cellStyle name="20% - Акцент5 2 9 3 3" xfId="5627"/>
    <cellStyle name="20% - Акцент5 2 9 4" xfId="5625"/>
    <cellStyle name="20% - Акцент5 2 9 5" xfId="10898"/>
    <cellStyle name="20% - Акцент5 3" xfId="560"/>
    <cellStyle name="20% — акцент5 3" xfId="561"/>
    <cellStyle name="20% - Акцент5 3 10" xfId="562"/>
    <cellStyle name="20% — акцент5 3 10" xfId="10895"/>
    <cellStyle name="20% - Акцент5 3 10 2" xfId="563"/>
    <cellStyle name="20% - Акцент5 3 10 2 2" xfId="5631"/>
    <cellStyle name="20% - Акцент5 3 10 3" xfId="564"/>
    <cellStyle name="20% - Акцент5 3 10 3 2" xfId="3478"/>
    <cellStyle name="20% - Акцент5 3 10 3 3" xfId="5632"/>
    <cellStyle name="20% - Акцент5 3 10 4" xfId="5630"/>
    <cellStyle name="20% - Акцент5 3 11" xfId="565"/>
    <cellStyle name="20% - Акцент5 3 11 2" xfId="566"/>
    <cellStyle name="20% - Акцент5 3 11 2 2" xfId="5634"/>
    <cellStyle name="20% - Акцент5 3 11 3" xfId="567"/>
    <cellStyle name="20% - Акцент5 3 11 3 2" xfId="3479"/>
    <cellStyle name="20% - Акцент5 3 11 3 3" xfId="5635"/>
    <cellStyle name="20% - Акцент5 3 11 4" xfId="5633"/>
    <cellStyle name="20% - Акцент5 3 12" xfId="568"/>
    <cellStyle name="20% - Акцент5 3 12 2" xfId="569"/>
    <cellStyle name="20% - Акцент5 3 12 2 2" xfId="5637"/>
    <cellStyle name="20% - Акцент5 3 12 3" xfId="570"/>
    <cellStyle name="20% - Акцент5 3 12 3 2" xfId="3480"/>
    <cellStyle name="20% - Акцент5 3 12 3 3" xfId="5638"/>
    <cellStyle name="20% - Акцент5 3 12 4" xfId="5636"/>
    <cellStyle name="20% - Акцент5 3 13" xfId="571"/>
    <cellStyle name="20% - Акцент5 3 13 2" xfId="572"/>
    <cellStyle name="20% - Акцент5 3 13 2 2" xfId="5640"/>
    <cellStyle name="20% - Акцент5 3 13 3" xfId="573"/>
    <cellStyle name="20% - Акцент5 3 13 3 2" xfId="3483"/>
    <cellStyle name="20% - Акцент5 3 13 3 3" xfId="5641"/>
    <cellStyle name="20% - Акцент5 3 13 4" xfId="5639"/>
    <cellStyle name="20% - Акцент5 3 14" xfId="574"/>
    <cellStyle name="20% - Акцент5 3 14 2" xfId="575"/>
    <cellStyle name="20% - Акцент5 3 14 2 2" xfId="5643"/>
    <cellStyle name="20% - Акцент5 3 14 3" xfId="576"/>
    <cellStyle name="20% - Акцент5 3 14 3 2" xfId="3484"/>
    <cellStyle name="20% - Акцент5 3 14 3 3" xfId="5644"/>
    <cellStyle name="20% - Акцент5 3 14 4" xfId="5642"/>
    <cellStyle name="20% - Акцент5 3 15" xfId="577"/>
    <cellStyle name="20% - Акцент5 3 15 2" xfId="578"/>
    <cellStyle name="20% - Акцент5 3 15 2 2" xfId="5646"/>
    <cellStyle name="20% - Акцент5 3 15 3" xfId="579"/>
    <cellStyle name="20% - Акцент5 3 15 3 2" xfId="3485"/>
    <cellStyle name="20% - Акцент5 3 15 3 3" xfId="5647"/>
    <cellStyle name="20% - Акцент5 3 15 4" xfId="5645"/>
    <cellStyle name="20% - Акцент5 3 16" xfId="580"/>
    <cellStyle name="20% - Акцент5 3 16 2" xfId="581"/>
    <cellStyle name="20% - Акцент5 3 16 2 2" xfId="5649"/>
    <cellStyle name="20% - Акцент5 3 16 3" xfId="582"/>
    <cellStyle name="20% - Акцент5 3 16 3 2" xfId="3486"/>
    <cellStyle name="20% - Акцент5 3 16 3 3" xfId="5650"/>
    <cellStyle name="20% - Акцент5 3 16 4" xfId="5648"/>
    <cellStyle name="20% - Акцент5 3 17" xfId="583"/>
    <cellStyle name="20% - Акцент5 3 17 2" xfId="584"/>
    <cellStyle name="20% - Акцент5 3 17 2 2" xfId="5652"/>
    <cellStyle name="20% - Акцент5 3 17 3" xfId="585"/>
    <cellStyle name="20% - Акцент5 3 17 3 2" xfId="3488"/>
    <cellStyle name="20% - Акцент5 3 17 3 3" xfId="5653"/>
    <cellStyle name="20% - Акцент5 3 17 4" xfId="5651"/>
    <cellStyle name="20% - Акцент5 3 18" xfId="586"/>
    <cellStyle name="20% - Акцент5 3 18 2" xfId="587"/>
    <cellStyle name="20% - Акцент5 3 18 2 2" xfId="5655"/>
    <cellStyle name="20% - Акцент5 3 18 3" xfId="588"/>
    <cellStyle name="20% - Акцент5 3 18 3 2" xfId="3489"/>
    <cellStyle name="20% - Акцент5 3 18 3 3" xfId="5656"/>
    <cellStyle name="20% - Акцент5 3 18 4" xfId="5654"/>
    <cellStyle name="20% - Акцент5 3 19" xfId="589"/>
    <cellStyle name="20% - Акцент5 3 19 2" xfId="590"/>
    <cellStyle name="20% - Акцент5 3 19 2 2" xfId="5658"/>
    <cellStyle name="20% - Акцент5 3 19 3" xfId="591"/>
    <cellStyle name="20% - Акцент5 3 19 3 2" xfId="3492"/>
    <cellStyle name="20% - Акцент5 3 19 3 3" xfId="5659"/>
    <cellStyle name="20% - Акцент5 3 19 4" xfId="5657"/>
    <cellStyle name="20% - Акцент5 3 2" xfId="592"/>
    <cellStyle name="20% — акцент5 3 2" xfId="593"/>
    <cellStyle name="20% - Акцент5 3 2 10" xfId="10512"/>
    <cellStyle name="20% — акцент5 3 2 10" xfId="8585"/>
    <cellStyle name="20% - Акцент5 3 2 11" xfId="10722"/>
    <cellStyle name="20% — акцент5 3 2 11" xfId="10717"/>
    <cellStyle name="20% - Акцент5 3 2 12" xfId="10889"/>
    <cellStyle name="20% — акцент5 3 2 12" xfId="10888"/>
    <cellStyle name="20% - Акцент5 3 2 2" xfId="594"/>
    <cellStyle name="20% — акцент5 3 2 2" xfId="3493"/>
    <cellStyle name="20% - Акцент5 3 2 2 10" xfId="10887"/>
    <cellStyle name="20% - Акцент5 3 2 2 2" xfId="595"/>
    <cellStyle name="20% - Акцент5 3 2 2 2 2" xfId="5663"/>
    <cellStyle name="20% - Акцент5 3 2 2 3" xfId="596"/>
    <cellStyle name="20% - Акцент5 3 2 2 3 2" xfId="3494"/>
    <cellStyle name="20% - Акцент5 3 2 2 3 3" xfId="5664"/>
    <cellStyle name="20% - Акцент5 3 2 2 4" xfId="5662"/>
    <cellStyle name="20% - Акцент5 3 2 2 5" xfId="8806"/>
    <cellStyle name="20% - Акцент5 3 2 2 6" xfId="10296"/>
    <cellStyle name="20% - Акцент5 3 2 2 7" xfId="8586"/>
    <cellStyle name="20% - Акцент5 3 2 2 8" xfId="10510"/>
    <cellStyle name="20% - Акцент5 3 2 2 9" xfId="10715"/>
    <cellStyle name="20% - Акцент5 3 2 3" xfId="597"/>
    <cellStyle name="20% — акцент5 3 2 3" xfId="4348"/>
    <cellStyle name="20% - Акцент5 3 2 3 10" xfId="10507"/>
    <cellStyle name="20% - Акцент5 3 2 3 11" xfId="10713"/>
    <cellStyle name="20% - Акцент5 3 2 3 12" xfId="10884"/>
    <cellStyle name="20% - Акцент5 3 2 3 2" xfId="3495"/>
    <cellStyle name="20% - Акцент5 3 2 3 3" xfId="4954"/>
    <cellStyle name="20% - Акцент5 3 2 3 4" xfId="4414"/>
    <cellStyle name="20% - Акцент5 3 2 3 5" xfId="4968"/>
    <cellStyle name="20% - Акцент5 3 2 3 6" xfId="5665"/>
    <cellStyle name="20% - Акцент5 3 2 3 7" xfId="8809"/>
    <cellStyle name="20% - Акцент5 3 2 3 8" xfId="10294"/>
    <cellStyle name="20% - Акцент5 3 2 3 9" xfId="8590"/>
    <cellStyle name="20% - Акцент5 3 2 4" xfId="598"/>
    <cellStyle name="20% — акцент5 3 2 4" xfId="4955"/>
    <cellStyle name="20% - Акцент5 3 2 4 10" xfId="10712"/>
    <cellStyle name="20% - Акцент5 3 2 4 11" xfId="10883"/>
    <cellStyle name="20% - Акцент5 3 2 4 2" xfId="3496"/>
    <cellStyle name="20% - Акцент5 3 2 4 3" xfId="4413"/>
    <cellStyle name="20% - Акцент5 3 2 4 4" xfId="4967"/>
    <cellStyle name="20% - Акцент5 3 2 4 5" xfId="5666"/>
    <cellStyle name="20% - Акцент5 3 2 4 6" xfId="8810"/>
    <cellStyle name="20% - Акцент5 3 2 4 7" xfId="10293"/>
    <cellStyle name="20% - Акцент5 3 2 4 8" xfId="8591"/>
    <cellStyle name="20% - Акцент5 3 2 4 9" xfId="10506"/>
    <cellStyle name="20% - Акцент5 3 2 5" xfId="5667"/>
    <cellStyle name="20% — акцент5 3 2 5" xfId="4417"/>
    <cellStyle name="20% - Акцент5 3 2 6" xfId="5660"/>
    <cellStyle name="20% — акцент5 3 2 6" xfId="4969"/>
    <cellStyle name="20% - Акцент5 3 2 7" xfId="8804"/>
    <cellStyle name="20% — акцент5 3 2 7" xfId="5661"/>
    <cellStyle name="20% - Акцент5 3 2 8" xfId="10298"/>
    <cellStyle name="20% — акцент5 3 2 8" xfId="8805"/>
    <cellStyle name="20% - Акцент5 3 2 9" xfId="8581"/>
    <cellStyle name="20% — акцент5 3 2 9" xfId="10297"/>
    <cellStyle name="20% - Акцент5 3 20" xfId="599"/>
    <cellStyle name="20% - Акцент5 3 20 2" xfId="3497"/>
    <cellStyle name="20% - Акцент5 3 20 3" xfId="5668"/>
    <cellStyle name="20% - Акцент5 3 21" xfId="600"/>
    <cellStyle name="20% - Акцент5 3 21 2" xfId="3498"/>
    <cellStyle name="20% - Акцент5 3 21 3" xfId="5669"/>
    <cellStyle name="20% - Акцент5 3 22" xfId="5670"/>
    <cellStyle name="20% - Акцент5 3 23" xfId="5628"/>
    <cellStyle name="20% - Акцент5 3 24" xfId="8780"/>
    <cellStyle name="20% - Акцент5 3 25" xfId="10321"/>
    <cellStyle name="20% - Акцент5 3 26" xfId="8559"/>
    <cellStyle name="20% - Акцент5 3 27" xfId="10535"/>
    <cellStyle name="20% - Акцент5 3 28" xfId="10737"/>
    <cellStyle name="20% - Акцент5 3 29" xfId="10897"/>
    <cellStyle name="20% - Акцент5 3 3" xfId="601"/>
    <cellStyle name="20% — акцент5 3 3" xfId="602"/>
    <cellStyle name="20% — акцент5 3 3 10" xfId="8600"/>
    <cellStyle name="20% - Акцент5 3 3 2" xfId="603"/>
    <cellStyle name="20% — акцент5 3 3 2" xfId="3500"/>
    <cellStyle name="20% - Акцент5 3 3 2 10" xfId="8601"/>
    <cellStyle name="20% - Акцент5 3 3 2 11" xfId="10503"/>
    <cellStyle name="20% - Акцент5 3 3 2 12" xfId="10710"/>
    <cellStyle name="20% - Акцент5 3 3 2 13" xfId="10881"/>
    <cellStyle name="20% - Акцент5 3 3 2 2" xfId="3501"/>
    <cellStyle name="20% - Акцент5 3 3 2 3" xfId="4338"/>
    <cellStyle name="20% - Акцент5 3 3 2 4" xfId="4952"/>
    <cellStyle name="20% - Акцент5 3 3 2 5" xfId="4408"/>
    <cellStyle name="20% - Акцент5 3 3 2 6" xfId="4965"/>
    <cellStyle name="20% - Акцент5 3 3 2 7" xfId="5673"/>
    <cellStyle name="20% - Акцент5 3 3 2 8" xfId="8817"/>
    <cellStyle name="20% - Акцент5 3 3 2 9" xfId="10287"/>
    <cellStyle name="20% - Акцент5 3 3 3" xfId="5671"/>
    <cellStyle name="20% — акцент5 3 3 3" xfId="4339"/>
    <cellStyle name="20% - Акцент5 3 3 4" xfId="8815"/>
    <cellStyle name="20% — акцент5 3 3 4" xfId="4953"/>
    <cellStyle name="20% - Акцент5 3 3 5" xfId="10289"/>
    <cellStyle name="20% — акцент5 3 3 5" xfId="4410"/>
    <cellStyle name="20% - Акцент5 3 3 6" xfId="8599"/>
    <cellStyle name="20% — акцент5 3 3 6" xfId="4966"/>
    <cellStyle name="20% - Акцент5 3 3 7" xfId="10504"/>
    <cellStyle name="20% — акцент5 3 3 7" xfId="5672"/>
    <cellStyle name="20% - Акцент5 3 3 8" xfId="10711"/>
    <cellStyle name="20% — акцент5 3 3 8" xfId="8816"/>
    <cellStyle name="20% - Акцент5 3 3 9" xfId="10882"/>
    <cellStyle name="20% — акцент5 3 3 9" xfId="10288"/>
    <cellStyle name="20% - Акцент5 3 4" xfId="604"/>
    <cellStyle name="20% — акцент5 3 4" xfId="5629"/>
    <cellStyle name="20% - Акцент5 3 4 2" xfId="605"/>
    <cellStyle name="20% - Акцент5 3 4 2 2" xfId="3503"/>
    <cellStyle name="20% - Акцент5 3 4 2 3" xfId="5675"/>
    <cellStyle name="20% - Акцент5 3 4 3" xfId="5674"/>
    <cellStyle name="20% - Акцент5 3 4 4" xfId="8818"/>
    <cellStyle name="20% - Акцент5 3 4 5" xfId="10286"/>
    <cellStyle name="20% - Акцент5 3 4 6" xfId="8602"/>
    <cellStyle name="20% - Акцент5 3 4 7" xfId="10502"/>
    <cellStyle name="20% - Акцент5 3 4 8" xfId="10709"/>
    <cellStyle name="20% - Акцент5 3 4 9" xfId="10880"/>
    <cellStyle name="20% - Акцент5 3 5" xfId="606"/>
    <cellStyle name="20% — акцент5 3 5" xfId="8781"/>
    <cellStyle name="20% - Акцент5 3 5 2" xfId="607"/>
    <cellStyle name="20% - Акцент5 3 5 2 2" xfId="3504"/>
    <cellStyle name="20% - Акцент5 3 5 2 3" xfId="5677"/>
    <cellStyle name="20% - Акцент5 3 5 3" xfId="5676"/>
    <cellStyle name="20% - Акцент5 3 5 4" xfId="10284"/>
    <cellStyle name="20% - Акцент5 3 5 5" xfId="8604"/>
    <cellStyle name="20% - Акцент5 3 5 6" xfId="10501"/>
    <cellStyle name="20% - Акцент5 3 5 7" xfId="10708"/>
    <cellStyle name="20% - Акцент5 3 5 8" xfId="10879"/>
    <cellStyle name="20% - Акцент5 3 6" xfId="608"/>
    <cellStyle name="20% — акцент5 3 6" xfId="10320"/>
    <cellStyle name="20% - Акцент5 3 6 2" xfId="609"/>
    <cellStyle name="20% - Акцент5 3 6 2 2" xfId="3505"/>
    <cellStyle name="20% - Акцент5 3 6 2 3" xfId="5679"/>
    <cellStyle name="20% - Акцент5 3 6 3" xfId="5678"/>
    <cellStyle name="20% - Акцент5 3 6 4" xfId="8605"/>
    <cellStyle name="20% - Акцент5 3 6 5" xfId="10499"/>
    <cellStyle name="20% - Акцент5 3 6 6" xfId="10707"/>
    <cellStyle name="20% - Акцент5 3 6 7" xfId="10878"/>
    <cellStyle name="20% - Акцент5 3 7" xfId="610"/>
    <cellStyle name="20% — акцент5 3 7" xfId="8560"/>
    <cellStyle name="20% - Акцент5 3 7 2" xfId="611"/>
    <cellStyle name="20% - Акцент5 3 7 2 2" xfId="3506"/>
    <cellStyle name="20% - Акцент5 3 7 2 3" xfId="5681"/>
    <cellStyle name="20% - Акцент5 3 7 3" xfId="5680"/>
    <cellStyle name="20% - Акцент5 3 7 4" xfId="10497"/>
    <cellStyle name="20% - Акцент5 3 7 5" xfId="10706"/>
    <cellStyle name="20% - Акцент5 3 7 6" xfId="10877"/>
    <cellStyle name="20% - Акцент5 3 8" xfId="612"/>
    <cellStyle name="20% — акцент5 3 8" xfId="10530"/>
    <cellStyle name="20% - Акцент5 3 8 2" xfId="613"/>
    <cellStyle name="20% - Акцент5 3 8 2 2" xfId="5683"/>
    <cellStyle name="20% - Акцент5 3 8 3" xfId="614"/>
    <cellStyle name="20% - Акцент5 3 8 3 2" xfId="3507"/>
    <cellStyle name="20% - Акцент5 3 8 3 3" xfId="5684"/>
    <cellStyle name="20% - Акцент5 3 8 4" xfId="5682"/>
    <cellStyle name="20% - Акцент5 3 8 5" xfId="10705"/>
    <cellStyle name="20% - Акцент5 3 8 6" xfId="10876"/>
    <cellStyle name="20% - Акцент5 3 9" xfId="615"/>
    <cellStyle name="20% — акцент5 3 9" xfId="10736"/>
    <cellStyle name="20% - Акцент5 3 9 2" xfId="616"/>
    <cellStyle name="20% - Акцент5 3 9 2 2" xfId="5686"/>
    <cellStyle name="20% - Акцент5 3 9 3" xfId="617"/>
    <cellStyle name="20% - Акцент5 3 9 3 2" xfId="3508"/>
    <cellStyle name="20% - Акцент5 3 9 3 3" xfId="5687"/>
    <cellStyle name="20% - Акцент5 3 9 4" xfId="5685"/>
    <cellStyle name="20% - Акцент5 3 9 5" xfId="10875"/>
    <cellStyle name="20% — акцент5 4" xfId="618"/>
    <cellStyle name="20% — акцент5 4 2" xfId="619"/>
    <cellStyle name="20% — акцент5 4 2 2" xfId="3509"/>
    <cellStyle name="20% — акцент5 4 2 3" xfId="5689"/>
    <cellStyle name="20% — акцент5 4 3" xfId="5688"/>
    <cellStyle name="20% — акцент5 5" xfId="620"/>
    <cellStyle name="20% — акцент5 5 2" xfId="621"/>
    <cellStyle name="20% — акцент5 5 2 2" xfId="5691"/>
    <cellStyle name="20% — акцент5 5 3" xfId="622"/>
    <cellStyle name="20% — акцент5 5 3 2" xfId="3510"/>
    <cellStyle name="20% — акцент5 5 3 3" xfId="5692"/>
    <cellStyle name="20% — акцент5 5 4" xfId="5690"/>
    <cellStyle name="20% — акцент5 6" xfId="623"/>
    <cellStyle name="20% — акцент5 6 2" xfId="624"/>
    <cellStyle name="20% — акцент5 6 2 2" xfId="5694"/>
    <cellStyle name="20% — акцент5 6 3" xfId="625"/>
    <cellStyle name="20% — акцент5 6 3 2" xfId="3511"/>
    <cellStyle name="20% — акцент5 6 3 3" xfId="5695"/>
    <cellStyle name="20% — акцент5 6 4" xfId="5693"/>
    <cellStyle name="20% — акцент5 7" xfId="626"/>
    <cellStyle name="20% — акцент5 7 2" xfId="627"/>
    <cellStyle name="20% — акцент5 7 2 2" xfId="5697"/>
    <cellStyle name="20% — акцент5 7 3" xfId="628"/>
    <cellStyle name="20% — акцент5 7 3 2" xfId="3512"/>
    <cellStyle name="20% — акцент5 7 3 3" xfId="5698"/>
    <cellStyle name="20% — акцент5 7 4" xfId="5696"/>
    <cellStyle name="20% — акцент5 8" xfId="629"/>
    <cellStyle name="20% — акцент5 8 2" xfId="630"/>
    <cellStyle name="20% — акцент5 8 2 2" xfId="5700"/>
    <cellStyle name="20% — акцент5 8 3" xfId="631"/>
    <cellStyle name="20% — акцент5 8 3 2" xfId="3514"/>
    <cellStyle name="20% — акцент5 8 3 3" xfId="5701"/>
    <cellStyle name="20% — акцент5 8 4" xfId="5699"/>
    <cellStyle name="20% — акцент5 9" xfId="632"/>
    <cellStyle name="20% — акцент5 9 2" xfId="633"/>
    <cellStyle name="20% — акцент5 9 2 2" xfId="5703"/>
    <cellStyle name="20% — акцент5 9 3" xfId="634"/>
    <cellStyle name="20% — акцент5 9 3 2" xfId="3516"/>
    <cellStyle name="20% — акцент5 9 3 3" xfId="5704"/>
    <cellStyle name="20% — акцент5 9 4" xfId="5702"/>
    <cellStyle name="20% — акцент6" xfId="635"/>
    <cellStyle name="20% — акцент6 10" xfId="636"/>
    <cellStyle name="20% — акцент6 10 2" xfId="637"/>
    <cellStyle name="20% — акцент6 10 2 2" xfId="5707"/>
    <cellStyle name="20% — акцент6 10 3" xfId="638"/>
    <cellStyle name="20% — акцент6 10 3 2" xfId="3518"/>
    <cellStyle name="20% — акцент6 10 3 3" xfId="5708"/>
    <cellStyle name="20% — акцент6 10 4" xfId="5706"/>
    <cellStyle name="20% — акцент6 11" xfId="639"/>
    <cellStyle name="20% — акцент6 11 2" xfId="3519"/>
    <cellStyle name="20% — акцент6 11 3" xfId="5709"/>
    <cellStyle name="20% — акцент6 12" xfId="640"/>
    <cellStyle name="20% — акцент6 12 2" xfId="5710"/>
    <cellStyle name="20% — акцент6 13" xfId="5711"/>
    <cellStyle name="20% — акцент6 14" xfId="5705"/>
    <cellStyle name="20% - Акцент6 2" xfId="641"/>
    <cellStyle name="20% — акцент6 2" xfId="642"/>
    <cellStyle name="20% - Акцент6 2 10" xfId="643"/>
    <cellStyle name="20% — акцент6 2 10" xfId="10861"/>
    <cellStyle name="20% - Акцент6 2 10 2" xfId="644"/>
    <cellStyle name="20% - Акцент6 2 10 2 2" xfId="5715"/>
    <cellStyle name="20% - Акцент6 2 10 3" xfId="645"/>
    <cellStyle name="20% - Акцент6 2 10 3 2" xfId="3523"/>
    <cellStyle name="20% - Акцент6 2 10 3 3" xfId="5716"/>
    <cellStyle name="20% - Акцент6 2 10 4" xfId="5714"/>
    <cellStyle name="20% - Акцент6 2 11" xfId="646"/>
    <cellStyle name="20% - Акцент6 2 11 2" xfId="647"/>
    <cellStyle name="20% - Акцент6 2 11 2 2" xfId="5718"/>
    <cellStyle name="20% - Акцент6 2 11 3" xfId="648"/>
    <cellStyle name="20% - Акцент6 2 11 3 2" xfId="3525"/>
    <cellStyle name="20% - Акцент6 2 11 3 3" xfId="5719"/>
    <cellStyle name="20% - Акцент6 2 11 4" xfId="5717"/>
    <cellStyle name="20% - Акцент6 2 12" xfId="649"/>
    <cellStyle name="20% - Акцент6 2 12 2" xfId="650"/>
    <cellStyle name="20% - Акцент6 2 12 2 2" xfId="5721"/>
    <cellStyle name="20% - Акцент6 2 12 3" xfId="651"/>
    <cellStyle name="20% - Акцент6 2 12 3 2" xfId="3526"/>
    <cellStyle name="20% - Акцент6 2 12 3 3" xfId="5722"/>
    <cellStyle name="20% - Акцент6 2 12 4" xfId="5720"/>
    <cellStyle name="20% - Акцент6 2 13" xfId="652"/>
    <cellStyle name="20% - Акцент6 2 13 2" xfId="653"/>
    <cellStyle name="20% - Акцент6 2 13 2 2" xfId="5724"/>
    <cellStyle name="20% - Акцент6 2 13 3" xfId="654"/>
    <cellStyle name="20% - Акцент6 2 13 3 2" xfId="3527"/>
    <cellStyle name="20% - Акцент6 2 13 3 3" xfId="5725"/>
    <cellStyle name="20% - Акцент6 2 13 4" xfId="5723"/>
    <cellStyle name="20% - Акцент6 2 14" xfId="655"/>
    <cellStyle name="20% - Акцент6 2 14 2" xfId="656"/>
    <cellStyle name="20% - Акцент6 2 14 2 2" xfId="5727"/>
    <cellStyle name="20% - Акцент6 2 14 3" xfId="657"/>
    <cellStyle name="20% - Акцент6 2 14 3 2" xfId="3528"/>
    <cellStyle name="20% - Акцент6 2 14 3 3" xfId="5728"/>
    <cellStyle name="20% - Акцент6 2 14 4" xfId="5726"/>
    <cellStyle name="20% - Акцент6 2 15" xfId="658"/>
    <cellStyle name="20% - Акцент6 2 15 2" xfId="659"/>
    <cellStyle name="20% - Акцент6 2 15 2 2" xfId="5730"/>
    <cellStyle name="20% - Акцент6 2 15 3" xfId="660"/>
    <cellStyle name="20% - Акцент6 2 15 3 2" xfId="3530"/>
    <cellStyle name="20% - Акцент6 2 15 3 3" xfId="5731"/>
    <cellStyle name="20% - Акцент6 2 15 4" xfId="5729"/>
    <cellStyle name="20% - Акцент6 2 16" xfId="661"/>
    <cellStyle name="20% - Акцент6 2 16 2" xfId="662"/>
    <cellStyle name="20% - Акцент6 2 16 2 2" xfId="5733"/>
    <cellStyle name="20% - Акцент6 2 16 3" xfId="663"/>
    <cellStyle name="20% - Акцент6 2 16 3 2" xfId="3531"/>
    <cellStyle name="20% - Акцент6 2 16 3 3" xfId="5734"/>
    <cellStyle name="20% - Акцент6 2 16 4" xfId="5732"/>
    <cellStyle name="20% - Акцент6 2 17" xfId="664"/>
    <cellStyle name="20% - Акцент6 2 17 2" xfId="665"/>
    <cellStyle name="20% - Акцент6 2 17 2 2" xfId="5736"/>
    <cellStyle name="20% - Акцент6 2 17 3" xfId="666"/>
    <cellStyle name="20% - Акцент6 2 17 3 2" xfId="3532"/>
    <cellStyle name="20% - Акцент6 2 17 3 3" xfId="5737"/>
    <cellStyle name="20% - Акцент6 2 17 4" xfId="5735"/>
    <cellStyle name="20% - Акцент6 2 18" xfId="667"/>
    <cellStyle name="20% - Акцент6 2 18 2" xfId="668"/>
    <cellStyle name="20% - Акцент6 2 18 2 2" xfId="5739"/>
    <cellStyle name="20% - Акцент6 2 18 3" xfId="669"/>
    <cellStyle name="20% - Акцент6 2 18 3 2" xfId="3533"/>
    <cellStyle name="20% - Акцент6 2 18 3 3" xfId="5740"/>
    <cellStyle name="20% - Акцент6 2 18 4" xfId="5738"/>
    <cellStyle name="20% - Акцент6 2 19" xfId="670"/>
    <cellStyle name="20% - Акцент6 2 19 2" xfId="671"/>
    <cellStyle name="20% - Акцент6 2 19 2 2" xfId="5742"/>
    <cellStyle name="20% - Акцент6 2 19 3" xfId="672"/>
    <cellStyle name="20% - Акцент6 2 19 3 2" xfId="3534"/>
    <cellStyle name="20% - Акцент6 2 19 3 3" xfId="5743"/>
    <cellStyle name="20% - Акцент6 2 19 4" xfId="5741"/>
    <cellStyle name="20% - Акцент6 2 2" xfId="673"/>
    <cellStyle name="20% — акцент6 2 2" xfId="674"/>
    <cellStyle name="20% - Акцент6 2 2 10" xfId="10463"/>
    <cellStyle name="20% — акцент6 2 2 10" xfId="8643"/>
    <cellStyle name="20% - Акцент6 2 2 11" xfId="10672"/>
    <cellStyle name="20% — акцент6 2 2 11" xfId="10671"/>
    <cellStyle name="20% - Акцент6 2 2 12" xfId="10858"/>
    <cellStyle name="20% — акцент6 2 2 12" xfId="10855"/>
    <cellStyle name="20% - Акцент6 2 2 2" xfId="675"/>
    <cellStyle name="20% — акцент6 2 2 2" xfId="3535"/>
    <cellStyle name="20% - Акцент6 2 2 2 10" xfId="10854"/>
    <cellStyle name="20% - Акцент6 2 2 2 2" xfId="676"/>
    <cellStyle name="20% - Акцент6 2 2 2 2 2" xfId="5747"/>
    <cellStyle name="20% - Акцент6 2 2 2 3" xfId="677"/>
    <cellStyle name="20% - Акцент6 2 2 2 3 2" xfId="3536"/>
    <cellStyle name="20% - Акцент6 2 2 2 3 3" xfId="5748"/>
    <cellStyle name="20% - Акцент6 2 2 2 4" xfId="5746"/>
    <cellStyle name="20% - Акцент6 2 2 2 5" xfId="8861"/>
    <cellStyle name="20% - Акцент6 2 2 2 6" xfId="10241"/>
    <cellStyle name="20% - Акцент6 2 2 2 7" xfId="8644"/>
    <cellStyle name="20% - Акцент6 2 2 2 8" xfId="10460"/>
    <cellStyle name="20% - Акцент6 2 2 2 9" xfId="10670"/>
    <cellStyle name="20% - Акцент6 2 2 3" xfId="678"/>
    <cellStyle name="20% — акцент6 2 2 3" xfId="4275"/>
    <cellStyle name="20% - Акцент6 2 2 3 10" xfId="10455"/>
    <cellStyle name="20% - Акцент6 2 2 3 11" xfId="10669"/>
    <cellStyle name="20% - Акцент6 2 2 3 12" xfId="10852"/>
    <cellStyle name="20% - Акцент6 2 2 3 2" xfId="3537"/>
    <cellStyle name="20% - Акцент6 2 2 3 3" xfId="4940"/>
    <cellStyle name="20% - Акцент6 2 2 3 4" xfId="4343"/>
    <cellStyle name="20% - Акцент6 2 2 3 5" xfId="4959"/>
    <cellStyle name="20% - Акцент6 2 2 3 6" xfId="5749"/>
    <cellStyle name="20% - Акцент6 2 2 3 7" xfId="8863"/>
    <cellStyle name="20% - Акцент6 2 2 3 8" xfId="10239"/>
    <cellStyle name="20% - Акцент6 2 2 3 9" xfId="8645"/>
    <cellStyle name="20% - Акцент6 2 2 4" xfId="679"/>
    <cellStyle name="20% — акцент6 2 2 4" xfId="4941"/>
    <cellStyle name="20% - Акцент6 2 2 4 10" xfId="10668"/>
    <cellStyle name="20% - Акцент6 2 2 4 11" xfId="10849"/>
    <cellStyle name="20% - Акцент6 2 2 4 2" xfId="3538"/>
    <cellStyle name="20% - Акцент6 2 2 4 3" xfId="4342"/>
    <cellStyle name="20% - Акцент6 2 2 4 4" xfId="4958"/>
    <cellStyle name="20% - Акцент6 2 2 4 5" xfId="5750"/>
    <cellStyle name="20% - Акцент6 2 2 4 6" xfId="8864"/>
    <cellStyle name="20% - Акцент6 2 2 4 7" xfId="10238"/>
    <cellStyle name="20% - Акцент6 2 2 4 8" xfId="8646"/>
    <cellStyle name="20% - Акцент6 2 2 4 9" xfId="10453"/>
    <cellStyle name="20% - Акцент6 2 2 5" xfId="5751"/>
    <cellStyle name="20% — акцент6 2 2 5" xfId="4346"/>
    <cellStyle name="20% - Акцент6 2 2 6" xfId="5744"/>
    <cellStyle name="20% — акцент6 2 2 6" xfId="4960"/>
    <cellStyle name="20% - Акцент6 2 2 7" xfId="8859"/>
    <cellStyle name="20% — акцент6 2 2 7" xfId="5745"/>
    <cellStyle name="20% - Акцент6 2 2 8" xfId="10243"/>
    <cellStyle name="20% — акцент6 2 2 8" xfId="8860"/>
    <cellStyle name="20% - Акцент6 2 2 9" xfId="8642"/>
    <cellStyle name="20% — акцент6 2 2 9" xfId="10242"/>
    <cellStyle name="20% - Акцент6 2 20" xfId="680"/>
    <cellStyle name="20% - Акцент6 2 20 2" xfId="3539"/>
    <cellStyle name="20% - Акцент6 2 20 3" xfId="5752"/>
    <cellStyle name="20% - Акцент6 2 21" xfId="681"/>
    <cellStyle name="20% - Акцент6 2 21 2" xfId="3540"/>
    <cellStyle name="20% - Акцент6 2 21 3" xfId="5753"/>
    <cellStyle name="20% - Акцент6 2 22" xfId="5754"/>
    <cellStyle name="20% - Акцент6 2 23" xfId="5712"/>
    <cellStyle name="20% - Акцент6 2 24" xfId="8840"/>
    <cellStyle name="20% - Акцент6 2 25" xfId="10258"/>
    <cellStyle name="20% - Акцент6 2 26" xfId="8620"/>
    <cellStyle name="20% - Акцент6 2 27" xfId="10474"/>
    <cellStyle name="20% - Акцент6 2 28" xfId="10700"/>
    <cellStyle name="20% - Акцент6 2 29" xfId="10862"/>
    <cellStyle name="20% - Акцент6 2 3" xfId="682"/>
    <cellStyle name="20% — акцент6 2 3" xfId="683"/>
    <cellStyle name="20% — акцент6 2 3 10" xfId="8652"/>
    <cellStyle name="20% - Акцент6 2 3 2" xfId="684"/>
    <cellStyle name="20% — акцент6 2 3 2" xfId="3541"/>
    <cellStyle name="20% - Акцент6 2 3 2 10" xfId="8653"/>
    <cellStyle name="20% - Акцент6 2 3 2 11" xfId="10449"/>
    <cellStyle name="20% - Акцент6 2 3 2 12" xfId="10666"/>
    <cellStyle name="20% - Акцент6 2 3 2 13" xfId="10844"/>
    <cellStyle name="20% - Акцент6 2 3 2 2" xfId="3542"/>
    <cellStyle name="20% - Акцент6 2 3 2 3" xfId="4268"/>
    <cellStyle name="20% - Акцент6 2 3 2 4" xfId="4938"/>
    <cellStyle name="20% - Акцент6 2 3 2 5" xfId="4335"/>
    <cellStyle name="20% - Акцент6 2 3 2 6" xfId="4956"/>
    <cellStyle name="20% - Акцент6 2 3 2 7" xfId="5757"/>
    <cellStyle name="20% - Акцент6 2 3 2 8" xfId="8869"/>
    <cellStyle name="20% - Акцент6 2 3 2 9" xfId="10232"/>
    <cellStyle name="20% - Акцент6 2 3 3" xfId="5755"/>
    <cellStyle name="20% — акцент6 2 3 3" xfId="4269"/>
    <cellStyle name="20% - Акцент6 2 3 4" xfId="8867"/>
    <cellStyle name="20% — акцент6 2 3 4" xfId="4939"/>
    <cellStyle name="20% - Акцент6 2 3 5" xfId="10234"/>
    <cellStyle name="20% — акцент6 2 3 5" xfId="4336"/>
    <cellStyle name="20% - Акцент6 2 3 6" xfId="8651"/>
    <cellStyle name="20% — акцент6 2 3 6" xfId="4957"/>
    <cellStyle name="20% - Акцент6 2 3 7" xfId="10451"/>
    <cellStyle name="20% — акцент6 2 3 7" xfId="5756"/>
    <cellStyle name="20% - Акцент6 2 3 8" xfId="10667"/>
    <cellStyle name="20% — акцент6 2 3 8" xfId="8868"/>
    <cellStyle name="20% - Акцент6 2 3 9" xfId="10845"/>
    <cellStyle name="20% — акцент6 2 3 9" xfId="10233"/>
    <cellStyle name="20% - Акцент6 2 4" xfId="685"/>
    <cellStyle name="20% — акцент6 2 4" xfId="5713"/>
    <cellStyle name="20% - Акцент6 2 4 2" xfId="686"/>
    <cellStyle name="20% - Акцент6 2 4 2 2" xfId="3543"/>
    <cellStyle name="20% - Акцент6 2 4 2 3" xfId="5759"/>
    <cellStyle name="20% - Акцент6 2 4 3" xfId="5758"/>
    <cellStyle name="20% - Акцент6 2 4 4" xfId="8870"/>
    <cellStyle name="20% - Акцент6 2 4 5" xfId="10231"/>
    <cellStyle name="20% - Акцент6 2 4 6" xfId="8654"/>
    <cellStyle name="20% - Акцент6 2 4 7" xfId="10448"/>
    <cellStyle name="20% - Акцент6 2 4 8" xfId="10665"/>
    <cellStyle name="20% - Акцент6 2 4 9" xfId="10843"/>
    <cellStyle name="20% - Акцент6 2 5" xfId="687"/>
    <cellStyle name="20% — акцент6 2 5" xfId="8841"/>
    <cellStyle name="20% - Акцент6 2 5 2" xfId="688"/>
    <cellStyle name="20% - Акцент6 2 5 2 2" xfId="3544"/>
    <cellStyle name="20% - Акцент6 2 5 2 3" xfId="5761"/>
    <cellStyle name="20% - Акцент6 2 5 3" xfId="5760"/>
    <cellStyle name="20% - Акцент6 2 5 4" xfId="10229"/>
    <cellStyle name="20% - Акцент6 2 5 5" xfId="8656"/>
    <cellStyle name="20% - Акцент6 2 5 6" xfId="10446"/>
    <cellStyle name="20% - Акцент6 2 5 7" xfId="10664"/>
    <cellStyle name="20% - Акцент6 2 5 8" xfId="10842"/>
    <cellStyle name="20% - Акцент6 2 6" xfId="689"/>
    <cellStyle name="20% — акцент6 2 6" xfId="10257"/>
    <cellStyle name="20% - Акцент6 2 6 2" xfId="690"/>
    <cellStyle name="20% - Акцент6 2 6 2 2" xfId="3545"/>
    <cellStyle name="20% - Акцент6 2 6 2 3" xfId="5763"/>
    <cellStyle name="20% - Акцент6 2 6 3" xfId="5762"/>
    <cellStyle name="20% - Акцент6 2 6 4" xfId="8658"/>
    <cellStyle name="20% - Акцент6 2 6 5" xfId="10445"/>
    <cellStyle name="20% - Акцент6 2 6 6" xfId="10663"/>
    <cellStyle name="20% - Акцент6 2 6 7" xfId="10841"/>
    <cellStyle name="20% - Акцент6 2 7" xfId="691"/>
    <cellStyle name="20% — акцент6 2 7" xfId="8621"/>
    <cellStyle name="20% - Акцент6 2 7 2" xfId="692"/>
    <cellStyle name="20% - Акцент6 2 7 2 2" xfId="3546"/>
    <cellStyle name="20% - Акцент6 2 7 2 3" xfId="5765"/>
    <cellStyle name="20% - Акцент6 2 7 3" xfId="5764"/>
    <cellStyle name="20% - Акцент6 2 7 4" xfId="10444"/>
    <cellStyle name="20% - Акцент6 2 7 5" xfId="10662"/>
    <cellStyle name="20% - Акцент6 2 7 6" xfId="10817"/>
    <cellStyle name="20% - Акцент6 2 8" xfId="693"/>
    <cellStyle name="20% — акцент6 2 8" xfId="10471"/>
    <cellStyle name="20% - Акцент6 2 8 2" xfId="694"/>
    <cellStyle name="20% - Акцент6 2 8 2 2" xfId="5767"/>
    <cellStyle name="20% - Акцент6 2 8 3" xfId="695"/>
    <cellStyle name="20% - Акцент6 2 8 3 2" xfId="3547"/>
    <cellStyle name="20% - Акцент6 2 8 3 3" xfId="5768"/>
    <cellStyle name="20% - Акцент6 2 8 4" xfId="5766"/>
    <cellStyle name="20% - Акцент6 2 8 5" xfId="10661"/>
    <cellStyle name="20% - Акцент6 2 8 6" xfId="10840"/>
    <cellStyle name="20% - Акцент6 2 9" xfId="696"/>
    <cellStyle name="20% — акцент6 2 9" xfId="10699"/>
    <cellStyle name="20% - Акцент6 2 9 2" xfId="697"/>
    <cellStyle name="20% - Акцент6 2 9 2 2" xfId="5770"/>
    <cellStyle name="20% - Акцент6 2 9 3" xfId="698"/>
    <cellStyle name="20% - Акцент6 2 9 3 2" xfId="3548"/>
    <cellStyle name="20% - Акцент6 2 9 3 3" xfId="5771"/>
    <cellStyle name="20% - Акцент6 2 9 4" xfId="5769"/>
    <cellStyle name="20% - Акцент6 2 9 5" xfId="10839"/>
    <cellStyle name="20% - Акцент6 3" xfId="699"/>
    <cellStyle name="20% — акцент6 3" xfId="700"/>
    <cellStyle name="20% - Акцент6 3 10" xfId="701"/>
    <cellStyle name="20% — акцент6 3 10" xfId="10837"/>
    <cellStyle name="20% - Акцент6 3 10 2" xfId="702"/>
    <cellStyle name="20% - Акцент6 3 10 2 2" xfId="5775"/>
    <cellStyle name="20% - Акцент6 3 10 3" xfId="703"/>
    <cellStyle name="20% - Акцент6 3 10 3 2" xfId="3550"/>
    <cellStyle name="20% - Акцент6 3 10 3 3" xfId="5776"/>
    <cellStyle name="20% - Акцент6 3 10 4" xfId="5774"/>
    <cellStyle name="20% - Акцент6 3 11" xfId="704"/>
    <cellStyle name="20% - Акцент6 3 11 2" xfId="705"/>
    <cellStyle name="20% - Акцент6 3 11 2 2" xfId="5778"/>
    <cellStyle name="20% - Акцент6 3 11 3" xfId="706"/>
    <cellStyle name="20% - Акцент6 3 11 3 2" xfId="3552"/>
    <cellStyle name="20% - Акцент6 3 11 3 3" xfId="5779"/>
    <cellStyle name="20% - Акцент6 3 11 4" xfId="5777"/>
    <cellStyle name="20% - Акцент6 3 12" xfId="707"/>
    <cellStyle name="20% - Акцент6 3 12 2" xfId="708"/>
    <cellStyle name="20% - Акцент6 3 12 2 2" xfId="5781"/>
    <cellStyle name="20% - Акцент6 3 12 3" xfId="709"/>
    <cellStyle name="20% - Акцент6 3 12 3 2" xfId="3553"/>
    <cellStyle name="20% - Акцент6 3 12 3 3" xfId="5782"/>
    <cellStyle name="20% - Акцент6 3 12 4" xfId="5780"/>
    <cellStyle name="20% - Акцент6 3 13" xfId="710"/>
    <cellStyle name="20% - Акцент6 3 13 2" xfId="711"/>
    <cellStyle name="20% - Акцент6 3 13 2 2" xfId="5784"/>
    <cellStyle name="20% - Акцент6 3 13 3" xfId="712"/>
    <cellStyle name="20% - Акцент6 3 13 3 2" xfId="3555"/>
    <cellStyle name="20% - Акцент6 3 13 3 3" xfId="5785"/>
    <cellStyle name="20% - Акцент6 3 13 4" xfId="5783"/>
    <cellStyle name="20% - Акцент6 3 14" xfId="713"/>
    <cellStyle name="20% - Акцент6 3 14 2" xfId="714"/>
    <cellStyle name="20% - Акцент6 3 14 2 2" xfId="5787"/>
    <cellStyle name="20% - Акцент6 3 14 3" xfId="715"/>
    <cellStyle name="20% - Акцент6 3 14 3 2" xfId="3557"/>
    <cellStyle name="20% - Акцент6 3 14 3 3" xfId="5788"/>
    <cellStyle name="20% - Акцент6 3 14 4" xfId="5786"/>
    <cellStyle name="20% - Акцент6 3 15" xfId="716"/>
    <cellStyle name="20% - Акцент6 3 15 2" xfId="717"/>
    <cellStyle name="20% - Акцент6 3 15 2 2" xfId="5790"/>
    <cellStyle name="20% - Акцент6 3 15 3" xfId="718"/>
    <cellStyle name="20% - Акцент6 3 15 3 2" xfId="3558"/>
    <cellStyle name="20% - Акцент6 3 15 3 3" xfId="5791"/>
    <cellStyle name="20% - Акцент6 3 15 4" xfId="5789"/>
    <cellStyle name="20% - Акцент6 3 16" xfId="719"/>
    <cellStyle name="20% - Акцент6 3 16 2" xfId="720"/>
    <cellStyle name="20% - Акцент6 3 16 2 2" xfId="5793"/>
    <cellStyle name="20% - Акцент6 3 16 3" xfId="721"/>
    <cellStyle name="20% - Акцент6 3 16 3 2" xfId="3559"/>
    <cellStyle name="20% - Акцент6 3 16 3 3" xfId="5794"/>
    <cellStyle name="20% - Акцент6 3 16 4" xfId="5792"/>
    <cellStyle name="20% - Акцент6 3 17" xfId="722"/>
    <cellStyle name="20% - Акцент6 3 17 2" xfId="723"/>
    <cellStyle name="20% - Акцент6 3 17 2 2" xfId="5796"/>
    <cellStyle name="20% - Акцент6 3 17 3" xfId="724"/>
    <cellStyle name="20% - Акцент6 3 17 3 2" xfId="3560"/>
    <cellStyle name="20% - Акцент6 3 17 3 3" xfId="5797"/>
    <cellStyle name="20% - Акцент6 3 17 4" xfId="5795"/>
    <cellStyle name="20% - Акцент6 3 18" xfId="725"/>
    <cellStyle name="20% - Акцент6 3 18 2" xfId="726"/>
    <cellStyle name="20% - Акцент6 3 18 2 2" xfId="5799"/>
    <cellStyle name="20% - Акцент6 3 18 3" xfId="727"/>
    <cellStyle name="20% - Акцент6 3 18 3 2" xfId="3561"/>
    <cellStyle name="20% - Акцент6 3 18 3 3" xfId="5800"/>
    <cellStyle name="20% - Акцент6 3 18 4" xfId="5798"/>
    <cellStyle name="20% - Акцент6 3 19" xfId="728"/>
    <cellStyle name="20% - Акцент6 3 19 2" xfId="729"/>
    <cellStyle name="20% - Акцент6 3 19 2 2" xfId="5802"/>
    <cellStyle name="20% - Акцент6 3 19 3" xfId="730"/>
    <cellStyle name="20% - Акцент6 3 19 3 2" xfId="3562"/>
    <cellStyle name="20% - Акцент6 3 19 3 3" xfId="5803"/>
    <cellStyle name="20% - Акцент6 3 19 4" xfId="5801"/>
    <cellStyle name="20% - Акцент6 3 2" xfId="731"/>
    <cellStyle name="20% — акцент6 3 2" xfId="732"/>
    <cellStyle name="20% - Акцент6 3 2 10" xfId="10419"/>
    <cellStyle name="20% — акцент6 3 2 10" xfId="8690"/>
    <cellStyle name="20% - Акцент6 3 2 11" xfId="10638"/>
    <cellStyle name="20% — акцент6 3 2 11" xfId="10637"/>
    <cellStyle name="20% - Акцент6 3 2 12" xfId="10834"/>
    <cellStyle name="20% — акцент6 3 2 12" xfId="10833"/>
    <cellStyle name="20% - Акцент6 3 2 2" xfId="733"/>
    <cellStyle name="20% — акцент6 3 2 2" xfId="3563"/>
    <cellStyle name="20% - Акцент6 3 2 2 10" xfId="10832"/>
    <cellStyle name="20% - Акцент6 3 2 2 2" xfId="734"/>
    <cellStyle name="20% - Акцент6 3 2 2 2 2" xfId="5807"/>
    <cellStyle name="20% - Акцент6 3 2 2 3" xfId="735"/>
    <cellStyle name="20% - Акцент6 3 2 2 3 2" xfId="3564"/>
    <cellStyle name="20% - Акцент6 3 2 2 3 3" xfId="5808"/>
    <cellStyle name="20% - Акцент6 3 2 2 4" xfId="5806"/>
    <cellStyle name="20% - Акцент6 3 2 2 5" xfId="8904"/>
    <cellStyle name="20% - Акцент6 3 2 2 6" xfId="10199"/>
    <cellStyle name="20% - Акцент6 3 2 2 7" xfId="8691"/>
    <cellStyle name="20% - Акцент6 3 2 2 8" xfId="10417"/>
    <cellStyle name="20% - Акцент6 3 2 2 9" xfId="10636"/>
    <cellStyle name="20% - Акцент6 3 2 3" xfId="736"/>
    <cellStyle name="20% — акцент6 3 2 3" xfId="4226"/>
    <cellStyle name="20% - Акцент6 3 2 3 10" xfId="10414"/>
    <cellStyle name="20% - Акцент6 3 2 3 11" xfId="10634"/>
    <cellStyle name="20% - Акцент6 3 2 3 12" xfId="10831"/>
    <cellStyle name="20% - Акцент6 3 2 3 2" xfId="3565"/>
    <cellStyle name="20% - Акцент6 3 2 3 3" xfId="4926"/>
    <cellStyle name="20% - Акцент6 3 2 3 4" xfId="4295"/>
    <cellStyle name="20% - Акцент6 3 2 3 5" xfId="4950"/>
    <cellStyle name="20% - Акцент6 3 2 3 6" xfId="5809"/>
    <cellStyle name="20% - Акцент6 3 2 3 7" xfId="8906"/>
    <cellStyle name="20% - Акцент6 3 2 3 8" xfId="10196"/>
    <cellStyle name="20% - Акцент6 3 2 3 9" xfId="8694"/>
    <cellStyle name="20% - Акцент6 3 2 4" xfId="737"/>
    <cellStyle name="20% — акцент6 3 2 4" xfId="4929"/>
    <cellStyle name="20% - Акцент6 3 2 4 10" xfId="10633"/>
    <cellStyle name="20% - Акцент6 3 2 4 11" xfId="10830"/>
    <cellStyle name="20% - Акцент6 3 2 4 2" xfId="3566"/>
    <cellStyle name="20% - Акцент6 3 2 4 3" xfId="4293"/>
    <cellStyle name="20% - Акцент6 3 2 4 4" xfId="4949"/>
    <cellStyle name="20% - Акцент6 3 2 4 5" xfId="5810"/>
    <cellStyle name="20% - Акцент6 3 2 4 6" xfId="8907"/>
    <cellStyle name="20% - Акцент6 3 2 4 7" xfId="10195"/>
    <cellStyle name="20% - Акцент6 3 2 4 8" xfId="8695"/>
    <cellStyle name="20% - Акцент6 3 2 4 9" xfId="10413"/>
    <cellStyle name="20% - Акцент6 3 2 5" xfId="5811"/>
    <cellStyle name="20% — акцент6 3 2 5" xfId="4297"/>
    <cellStyle name="20% - Акцент6 3 2 6" xfId="5804"/>
    <cellStyle name="20% — акцент6 3 2 6" xfId="4951"/>
    <cellStyle name="20% - Акцент6 3 2 7" xfId="8902"/>
    <cellStyle name="20% — акцент6 3 2 7" xfId="5805"/>
    <cellStyle name="20% - Акцент6 3 2 8" xfId="10201"/>
    <cellStyle name="20% — акцент6 3 2 8" xfId="8903"/>
    <cellStyle name="20% - Акцент6 3 2 9" xfId="8689"/>
    <cellStyle name="20% — акцент6 3 2 9" xfId="10200"/>
    <cellStyle name="20% - Акцент6 3 20" xfId="738"/>
    <cellStyle name="20% - Акцент6 3 20 2" xfId="3567"/>
    <cellStyle name="20% - Акцент6 3 20 3" xfId="5812"/>
    <cellStyle name="20% - Акцент6 3 21" xfId="739"/>
    <cellStyle name="20% - Акцент6 3 21 2" xfId="3568"/>
    <cellStyle name="20% - Акцент6 3 21 3" xfId="5813"/>
    <cellStyle name="20% - Акцент6 3 22" xfId="5814"/>
    <cellStyle name="20% - Акцент6 3 23" xfId="5772"/>
    <cellStyle name="20% - Акцент6 3 24" xfId="8879"/>
    <cellStyle name="20% - Акцент6 3 25" xfId="10222"/>
    <cellStyle name="20% - Акцент6 3 26" xfId="8663"/>
    <cellStyle name="20% - Акцент6 3 27" xfId="10441"/>
    <cellStyle name="20% - Акцент6 3 28" xfId="10660"/>
    <cellStyle name="20% - Акцент6 3 29" xfId="10838"/>
    <cellStyle name="20% - Акцент6 3 3" xfId="740"/>
    <cellStyle name="20% — акцент6 3 3" xfId="741"/>
    <cellStyle name="20% — акцент6 3 3 10" xfId="8699"/>
    <cellStyle name="20% - Акцент6 3 3 2" xfId="742"/>
    <cellStyle name="20% — акцент6 3 3 2" xfId="3569"/>
    <cellStyle name="20% - Акцент6 3 3 2 10" xfId="8700"/>
    <cellStyle name="20% - Акцент6 3 3 2 11" xfId="10406"/>
    <cellStyle name="20% - Акцент6 3 3 2 12" xfId="10628"/>
    <cellStyle name="20% - Акцент6 3 3 2 13" xfId="10824"/>
    <cellStyle name="20% - Акцент6 3 3 2 2" xfId="3570"/>
    <cellStyle name="20% - Акцент6 3 3 2 3" xfId="4220"/>
    <cellStyle name="20% - Акцент6 3 3 2 4" xfId="4924"/>
    <cellStyle name="20% - Акцент6 3 3 2 5" xfId="4287"/>
    <cellStyle name="20% - Акцент6 3 3 2 6" xfId="4947"/>
    <cellStyle name="20% - Акцент6 3 3 2 7" xfId="5817"/>
    <cellStyle name="20% - Акцент6 3 3 2 8" xfId="8912"/>
    <cellStyle name="20% - Акцент6 3 3 2 9" xfId="10189"/>
    <cellStyle name="20% - Акцент6 3 3 3" xfId="5815"/>
    <cellStyle name="20% — акцент6 3 3 3" xfId="4222"/>
    <cellStyle name="20% - Акцент6 3 3 4" xfId="8910"/>
    <cellStyle name="20% — акцент6 3 3 4" xfId="4925"/>
    <cellStyle name="20% - Акцент6 3 3 5" xfId="10191"/>
    <cellStyle name="20% — акцент6 3 3 5" xfId="4289"/>
    <cellStyle name="20% - Акцент6 3 3 6" xfId="8698"/>
    <cellStyle name="20% — акцент6 3 3 6" xfId="4948"/>
    <cellStyle name="20% - Акцент6 3 3 7" xfId="10409"/>
    <cellStyle name="20% — акцент6 3 3 7" xfId="5816"/>
    <cellStyle name="20% - Акцент6 3 3 8" xfId="10630"/>
    <cellStyle name="20% — акцент6 3 3 8" xfId="8911"/>
    <cellStyle name="20% - Акцент6 3 3 9" xfId="10827"/>
    <cellStyle name="20% — акцент6 3 3 9" xfId="10190"/>
    <cellStyle name="20% - Акцент6 3 4" xfId="743"/>
    <cellStyle name="20% — акцент6 3 4" xfId="5773"/>
    <cellStyle name="20% - Акцент6 3 4 2" xfId="744"/>
    <cellStyle name="20% - Акцент6 3 4 2 2" xfId="3572"/>
    <cellStyle name="20% - Акцент6 3 4 2 3" xfId="5819"/>
    <cellStyle name="20% - Акцент6 3 4 3" xfId="5818"/>
    <cellStyle name="20% - Акцент6 3 4 4" xfId="8913"/>
    <cellStyle name="20% - Акцент6 3 4 5" xfId="10188"/>
    <cellStyle name="20% - Акцент6 3 4 6" xfId="8701"/>
    <cellStyle name="20% - Акцент6 3 4 7" xfId="10405"/>
    <cellStyle name="20% - Акцент6 3 4 8" xfId="10627"/>
    <cellStyle name="20% - Акцент6 3 4 9" xfId="10823"/>
    <cellStyle name="20% - Акцент6 3 5" xfId="745"/>
    <cellStyle name="20% — акцент6 3 5" xfId="8880"/>
    <cellStyle name="20% - Акцент6 3 5 2" xfId="746"/>
    <cellStyle name="20% - Акцент6 3 5 2 2" xfId="3573"/>
    <cellStyle name="20% - Акцент6 3 5 2 3" xfId="5821"/>
    <cellStyle name="20% - Акцент6 3 5 3" xfId="5820"/>
    <cellStyle name="20% - Акцент6 3 5 4" xfId="10187"/>
    <cellStyle name="20% - Акцент6 3 5 5" xfId="8703"/>
    <cellStyle name="20% - Акцент6 3 5 6" xfId="10404"/>
    <cellStyle name="20% - Акцент6 3 5 7" xfId="10625"/>
    <cellStyle name="20% - Акцент6 3 5 8" xfId="10822"/>
    <cellStyle name="20% - Акцент6 3 6" xfId="747"/>
    <cellStyle name="20% — акцент6 3 6" xfId="10221"/>
    <cellStyle name="20% - Акцент6 3 6 2" xfId="748"/>
    <cellStyle name="20% - Акцент6 3 6 2 2" xfId="3574"/>
    <cellStyle name="20% - Акцент6 3 6 2 3" xfId="5823"/>
    <cellStyle name="20% - Акцент6 3 6 3" xfId="5822"/>
    <cellStyle name="20% - Акцент6 3 6 4" xfId="8705"/>
    <cellStyle name="20% - Акцент6 3 6 5" xfId="10398"/>
    <cellStyle name="20% - Акцент6 3 6 6" xfId="8229"/>
    <cellStyle name="20% - Акцент6 3 6 7" xfId="10818"/>
    <cellStyle name="20% - Акцент6 3 7" xfId="749"/>
    <cellStyle name="20% — акцент6 3 7" xfId="8664"/>
    <cellStyle name="20% - Акцент6 3 7 2" xfId="750"/>
    <cellStyle name="20% - Акцент6 3 7 2 2" xfId="3575"/>
    <cellStyle name="20% - Акцент6 3 7 2 3" xfId="5825"/>
    <cellStyle name="20% - Акцент6 3 7 3" xfId="5824"/>
    <cellStyle name="20% - Акцент6 3 7 4" xfId="10397"/>
    <cellStyle name="20% - Акцент6 3 7 5" xfId="8153"/>
    <cellStyle name="20% - Акцент6 3 7 6" xfId="10618"/>
    <cellStyle name="20% - Акцент6 3 8" xfId="751"/>
    <cellStyle name="20% — акцент6 3 8" xfId="10440"/>
    <cellStyle name="20% - Акцент6 3 8 2" xfId="752"/>
    <cellStyle name="20% - Акцент6 3 8 2 2" xfId="5827"/>
    <cellStyle name="20% - Акцент6 3 8 3" xfId="753"/>
    <cellStyle name="20% - Акцент6 3 8 3 2" xfId="3578"/>
    <cellStyle name="20% - Акцент6 3 8 3 3" xfId="5828"/>
    <cellStyle name="20% - Акцент6 3 8 4" xfId="5826"/>
    <cellStyle name="20% - Акцент6 3 8 5" xfId="8139"/>
    <cellStyle name="20% - Акцент6 3 8 6" xfId="10616"/>
    <cellStyle name="20% - Акцент6 3 9" xfId="754"/>
    <cellStyle name="20% — акцент6 3 9" xfId="10656"/>
    <cellStyle name="20% - Акцент6 3 9 2" xfId="755"/>
    <cellStyle name="20% - Акцент6 3 9 2 2" xfId="5830"/>
    <cellStyle name="20% - Акцент6 3 9 3" xfId="756"/>
    <cellStyle name="20% - Акцент6 3 9 3 2" xfId="3579"/>
    <cellStyle name="20% - Акцент6 3 9 3 3" xfId="5831"/>
    <cellStyle name="20% - Акцент6 3 9 4" xfId="5829"/>
    <cellStyle name="20% - Акцент6 3 9 5" xfId="10615"/>
    <cellStyle name="20% — акцент6 4" xfId="757"/>
    <cellStyle name="20% — акцент6 4 2" xfId="758"/>
    <cellStyle name="20% — акцент6 4 2 2" xfId="3580"/>
    <cellStyle name="20% — акцент6 4 2 3" xfId="5833"/>
    <cellStyle name="20% — акцент6 4 3" xfId="5832"/>
    <cellStyle name="20% — акцент6 5" xfId="759"/>
    <cellStyle name="20% — акцент6 5 2" xfId="760"/>
    <cellStyle name="20% — акцент6 5 2 2" xfId="5835"/>
    <cellStyle name="20% — акцент6 5 3" xfId="761"/>
    <cellStyle name="20% — акцент6 5 3 2" xfId="3583"/>
    <cellStyle name="20% — акцент6 5 3 3" xfId="5836"/>
    <cellStyle name="20% — акцент6 5 4" xfId="5834"/>
    <cellStyle name="20% — акцент6 6" xfId="762"/>
    <cellStyle name="20% — акцент6 6 2" xfId="763"/>
    <cellStyle name="20% — акцент6 6 2 2" xfId="5838"/>
    <cellStyle name="20% — акцент6 6 3" xfId="764"/>
    <cellStyle name="20% — акцент6 6 3 2" xfId="3584"/>
    <cellStyle name="20% — акцент6 6 3 3" xfId="5839"/>
    <cellStyle name="20% — акцент6 6 4" xfId="5837"/>
    <cellStyle name="20% — акцент6 7" xfId="765"/>
    <cellStyle name="20% — акцент6 7 2" xfId="766"/>
    <cellStyle name="20% — акцент6 7 2 2" xfId="5841"/>
    <cellStyle name="20% — акцент6 7 3" xfId="767"/>
    <cellStyle name="20% — акцент6 7 3 2" xfId="3585"/>
    <cellStyle name="20% — акцент6 7 3 3" xfId="5842"/>
    <cellStyle name="20% — акцент6 7 4" xfId="5840"/>
    <cellStyle name="20% — акцент6 8" xfId="768"/>
    <cellStyle name="20% — акцент6 8 2" xfId="769"/>
    <cellStyle name="20% — акцент6 8 2 2" xfId="5844"/>
    <cellStyle name="20% — акцент6 8 3" xfId="770"/>
    <cellStyle name="20% — акцент6 8 3 2" xfId="3586"/>
    <cellStyle name="20% — акцент6 8 3 3" xfId="5845"/>
    <cellStyle name="20% — акцент6 8 4" xfId="5843"/>
    <cellStyle name="20% — акцент6 9" xfId="771"/>
    <cellStyle name="20% — акцент6 9 2" xfId="772"/>
    <cellStyle name="20% — акцент6 9 2 2" xfId="5847"/>
    <cellStyle name="20% — акцент6 9 3" xfId="773"/>
    <cellStyle name="20% — акцент6 9 3 2" xfId="3587"/>
    <cellStyle name="20% — акцент6 9 3 3" xfId="5848"/>
    <cellStyle name="20% — акцент6 9 4" xfId="5846"/>
    <cellStyle name="40% — акцент1" xfId="774"/>
    <cellStyle name="40% — акцент1 10" xfId="775"/>
    <cellStyle name="40% — акцент1 10 2" xfId="776"/>
    <cellStyle name="40% — акцент1 10 2 2" xfId="5851"/>
    <cellStyle name="40% — акцент1 10 3" xfId="777"/>
    <cellStyle name="40% — акцент1 10 3 2" xfId="3589"/>
    <cellStyle name="40% — акцент1 10 3 3" xfId="5852"/>
    <cellStyle name="40% — акцент1 10 4" xfId="5850"/>
    <cellStyle name="40% — акцент1 11" xfId="778"/>
    <cellStyle name="40% — акцент1 11 2" xfId="3590"/>
    <cellStyle name="40% — акцент1 11 3" xfId="5853"/>
    <cellStyle name="40% — акцент1 12" xfId="779"/>
    <cellStyle name="40% — акцент1 12 2" xfId="5854"/>
    <cellStyle name="40% — акцент1 13" xfId="5855"/>
    <cellStyle name="40% — акцент1 14" xfId="5849"/>
    <cellStyle name="40% - Акцент1 2" xfId="780"/>
    <cellStyle name="40% — акцент1 2" xfId="781"/>
    <cellStyle name="40% - Акцент1 2 10" xfId="782"/>
    <cellStyle name="40% — акцент1 2 10" xfId="10609"/>
    <cellStyle name="40% - Акцент1 2 10 2" xfId="783"/>
    <cellStyle name="40% - Акцент1 2 10 2 2" xfId="5859"/>
    <cellStyle name="40% - Акцент1 2 10 3" xfId="784"/>
    <cellStyle name="40% - Акцент1 2 10 3 2" xfId="3594"/>
    <cellStyle name="40% - Акцент1 2 10 3 3" xfId="5860"/>
    <cellStyle name="40% - Акцент1 2 10 4" xfId="5858"/>
    <cellStyle name="40% - Акцент1 2 11" xfId="785"/>
    <cellStyle name="40% - Акцент1 2 11 2" xfId="786"/>
    <cellStyle name="40% - Акцент1 2 11 2 2" xfId="5862"/>
    <cellStyle name="40% - Акцент1 2 11 3" xfId="787"/>
    <cellStyle name="40% - Акцент1 2 11 3 2" xfId="3596"/>
    <cellStyle name="40% - Акцент1 2 11 3 3" xfId="5863"/>
    <cellStyle name="40% - Акцент1 2 11 4" xfId="5861"/>
    <cellStyle name="40% - Акцент1 2 12" xfId="788"/>
    <cellStyle name="40% - Акцент1 2 12 2" xfId="789"/>
    <cellStyle name="40% - Акцент1 2 12 2 2" xfId="5865"/>
    <cellStyle name="40% - Акцент1 2 12 3" xfId="790"/>
    <cellStyle name="40% - Акцент1 2 12 3 2" xfId="3598"/>
    <cellStyle name="40% - Акцент1 2 12 3 3" xfId="5866"/>
    <cellStyle name="40% - Акцент1 2 12 4" xfId="5864"/>
    <cellStyle name="40% - Акцент1 2 13" xfId="791"/>
    <cellStyle name="40% - Акцент1 2 13 2" xfId="792"/>
    <cellStyle name="40% - Акцент1 2 13 2 2" xfId="5868"/>
    <cellStyle name="40% - Акцент1 2 13 3" xfId="793"/>
    <cellStyle name="40% - Акцент1 2 13 3 2" xfId="3599"/>
    <cellStyle name="40% - Акцент1 2 13 3 3" xfId="5869"/>
    <cellStyle name="40% - Акцент1 2 13 4" xfId="5867"/>
    <cellStyle name="40% - Акцент1 2 14" xfId="794"/>
    <cellStyle name="40% - Акцент1 2 14 2" xfId="795"/>
    <cellStyle name="40% - Акцент1 2 14 2 2" xfId="5871"/>
    <cellStyle name="40% - Акцент1 2 14 3" xfId="796"/>
    <cellStyle name="40% - Акцент1 2 14 3 2" xfId="3602"/>
    <cellStyle name="40% - Акцент1 2 14 3 3" xfId="5872"/>
    <cellStyle name="40% - Акцент1 2 14 4" xfId="5870"/>
    <cellStyle name="40% - Акцент1 2 15" xfId="797"/>
    <cellStyle name="40% - Акцент1 2 15 2" xfId="798"/>
    <cellStyle name="40% - Акцент1 2 15 2 2" xfId="5874"/>
    <cellStyle name="40% - Акцент1 2 15 3" xfId="799"/>
    <cellStyle name="40% - Акцент1 2 15 3 2" xfId="3604"/>
    <cellStyle name="40% - Акцент1 2 15 3 3" xfId="5875"/>
    <cellStyle name="40% - Акцент1 2 15 4" xfId="5873"/>
    <cellStyle name="40% - Акцент1 2 16" xfId="800"/>
    <cellStyle name="40% - Акцент1 2 16 2" xfId="801"/>
    <cellStyle name="40% - Акцент1 2 16 2 2" xfId="5877"/>
    <cellStyle name="40% - Акцент1 2 16 3" xfId="802"/>
    <cellStyle name="40% - Акцент1 2 16 3 2" xfId="3605"/>
    <cellStyle name="40% - Акцент1 2 16 3 3" xfId="5878"/>
    <cellStyle name="40% - Акцент1 2 16 4" xfId="5876"/>
    <cellStyle name="40% - Акцент1 2 17" xfId="803"/>
    <cellStyle name="40% - Акцент1 2 17 2" xfId="804"/>
    <cellStyle name="40% - Акцент1 2 17 2 2" xfId="5880"/>
    <cellStyle name="40% - Акцент1 2 17 3" xfId="805"/>
    <cellStyle name="40% - Акцент1 2 17 3 2" xfId="3607"/>
    <cellStyle name="40% - Акцент1 2 17 3 3" xfId="5881"/>
    <cellStyle name="40% - Акцент1 2 17 4" xfId="5879"/>
    <cellStyle name="40% - Акцент1 2 18" xfId="806"/>
    <cellStyle name="40% - Акцент1 2 18 2" xfId="807"/>
    <cellStyle name="40% - Акцент1 2 18 2 2" xfId="5883"/>
    <cellStyle name="40% - Акцент1 2 18 3" xfId="808"/>
    <cellStyle name="40% - Акцент1 2 18 3 2" xfId="3608"/>
    <cellStyle name="40% - Акцент1 2 18 3 3" xfId="5884"/>
    <cellStyle name="40% - Акцент1 2 18 4" xfId="5882"/>
    <cellStyle name="40% - Акцент1 2 19" xfId="809"/>
    <cellStyle name="40% - Акцент1 2 19 2" xfId="810"/>
    <cellStyle name="40% - Акцент1 2 19 2 2" xfId="5886"/>
    <cellStyle name="40% - Акцент1 2 19 3" xfId="811"/>
    <cellStyle name="40% - Акцент1 2 19 3 2" xfId="3610"/>
    <cellStyle name="40% - Акцент1 2 19 3 3" xfId="5887"/>
    <cellStyle name="40% - Акцент1 2 19 4" xfId="5885"/>
    <cellStyle name="40% - Акцент1 2 2" xfId="812"/>
    <cellStyle name="40% — акцент1 2 2" xfId="813"/>
    <cellStyle name="40% - Акцент1 2 2 10" xfId="10355"/>
    <cellStyle name="40% — акцент1 2 2 10" xfId="8749"/>
    <cellStyle name="40% - Акцент1 2 2 11" xfId="8467"/>
    <cellStyle name="40% — акцент1 2 2 11" xfId="8468"/>
    <cellStyle name="40% - Акцент1 2 2 12" xfId="10586"/>
    <cellStyle name="40% — акцент1 2 2 12" xfId="10585"/>
    <cellStyle name="40% - Акцент1 2 2 2" xfId="814"/>
    <cellStyle name="40% — акцент1 2 2 2" xfId="3612"/>
    <cellStyle name="40% - Акцент1 2 2 2 10" xfId="10584"/>
    <cellStyle name="40% - Акцент1 2 2 2 2" xfId="815"/>
    <cellStyle name="40% - Акцент1 2 2 2 2 2" xfId="5891"/>
    <cellStyle name="40% - Акцент1 2 2 2 3" xfId="816"/>
    <cellStyle name="40% - Акцент1 2 2 2 3 2" xfId="3613"/>
    <cellStyle name="40% - Акцент1 2 2 2 3 3" xfId="5892"/>
    <cellStyle name="40% - Акцент1 2 2 2 4" xfId="5890"/>
    <cellStyle name="40% - Акцент1 2 2 2 5" xfId="8960"/>
    <cellStyle name="40% - Акцент1 2 2 2 6" xfId="10147"/>
    <cellStyle name="40% - Акцент1 2 2 2 7" xfId="8750"/>
    <cellStyle name="40% - Акцент1 2 2 2 8" xfId="10354"/>
    <cellStyle name="40% - Акцент1 2 2 2 9" xfId="8469"/>
    <cellStyle name="40% - Акцент1 2 2 3" xfId="817"/>
    <cellStyle name="40% — акцент1 2 2 3" xfId="4151"/>
    <cellStyle name="40% - Акцент1 2 2 3 10" xfId="10353"/>
    <cellStyle name="40% - Акцент1 2 2 3 11" xfId="8476"/>
    <cellStyle name="40% - Акцент1 2 2 3 12" xfId="10583"/>
    <cellStyle name="40% - Акцент1 2 2 3 2" xfId="3614"/>
    <cellStyle name="40% - Акцент1 2 2 3 3" xfId="4910"/>
    <cellStyle name="40% - Акцент1 2 2 3 4" xfId="4207"/>
    <cellStyle name="40% - Акцент1 2 2 3 5" xfId="4936"/>
    <cellStyle name="40% - Акцент1 2 2 3 6" xfId="5893"/>
    <cellStyle name="40% - Акцент1 2 2 3 7" xfId="8963"/>
    <cellStyle name="40% - Акцент1 2 2 3 8" xfId="10146"/>
    <cellStyle name="40% - Акцент1 2 2 3 9" xfId="8751"/>
    <cellStyle name="40% - Акцент1 2 2 4" xfId="818"/>
    <cellStyle name="40% — акцент1 2 2 4" xfId="4913"/>
    <cellStyle name="40% - Акцент1 2 2 4 10" xfId="8477"/>
    <cellStyle name="40% - Акцент1 2 2 4 11" xfId="10582"/>
    <cellStyle name="40% - Акцент1 2 2 4 2" xfId="3615"/>
    <cellStyle name="40% - Акцент1 2 2 4 3" xfId="4206"/>
    <cellStyle name="40% - Акцент1 2 2 4 4" xfId="4933"/>
    <cellStyle name="40% - Акцент1 2 2 4 5" xfId="5894"/>
    <cellStyle name="40% - Акцент1 2 2 4 6" xfId="8964"/>
    <cellStyle name="40% - Акцент1 2 2 4 7" xfId="10145"/>
    <cellStyle name="40% - Акцент1 2 2 4 8" xfId="8752"/>
    <cellStyle name="40% - Акцент1 2 2 4 9" xfId="10352"/>
    <cellStyle name="40% - Акцент1 2 2 5" xfId="5895"/>
    <cellStyle name="40% — акцент1 2 2 5" xfId="4217"/>
    <cellStyle name="40% - Акцент1 2 2 6" xfId="5888"/>
    <cellStyle name="40% — акцент1 2 2 6" xfId="4937"/>
    <cellStyle name="40% - Акцент1 2 2 7" xfId="8958"/>
    <cellStyle name="40% — акцент1 2 2 7" xfId="5889"/>
    <cellStyle name="40% - Акцент1 2 2 8" xfId="10149"/>
    <cellStyle name="40% — акцент1 2 2 8" xfId="8959"/>
    <cellStyle name="40% - Акцент1 2 2 9" xfId="8748"/>
    <cellStyle name="40% — акцент1 2 2 9" xfId="10148"/>
    <cellStyle name="40% - Акцент1 2 20" xfId="819"/>
    <cellStyle name="40% - Акцент1 2 20 2" xfId="3616"/>
    <cellStyle name="40% - Акцент1 2 20 3" xfId="5896"/>
    <cellStyle name="40% - Акцент1 2 21" xfId="820"/>
    <cellStyle name="40% - Акцент1 2 21 2" xfId="3617"/>
    <cellStyle name="40% - Акцент1 2 21 3" xfId="5897"/>
    <cellStyle name="40% - Акцент1 2 22" xfId="5898"/>
    <cellStyle name="40% - Акцент1 2 23" xfId="5856"/>
    <cellStyle name="40% - Акцент1 2 24" xfId="8939"/>
    <cellStyle name="40% - Акцент1 2 25" xfId="10166"/>
    <cellStyle name="40% - Акцент1 2 26" xfId="8737"/>
    <cellStyle name="40% - Акцент1 2 27" xfId="10386"/>
    <cellStyle name="40% - Акцент1 2 28" xfId="8453"/>
    <cellStyle name="40% - Акцент1 2 29" xfId="10610"/>
    <cellStyle name="40% - Акцент1 2 3" xfId="821"/>
    <cellStyle name="40% — акцент1 2 3" xfId="822"/>
    <cellStyle name="40% — акцент1 2 3 10" xfId="8756"/>
    <cellStyle name="40% - Акцент1 2 3 2" xfId="823"/>
    <cellStyle name="40% — акцент1 2 3 2" xfId="3618"/>
    <cellStyle name="40% - Акцент1 2 3 2 10" xfId="8757"/>
    <cellStyle name="40% - Акцент1 2 3 2 11" xfId="10350"/>
    <cellStyle name="40% - Акцент1 2 3 2 12" xfId="8487"/>
    <cellStyle name="40% - Акцент1 2 3 2 13" xfId="10580"/>
    <cellStyle name="40% - Акцент1 2 3 2 2" xfId="3619"/>
    <cellStyle name="40% - Акцент1 2 3 2 3" xfId="4143"/>
    <cellStyle name="40% - Акцент1 2 3 2 4" xfId="4905"/>
    <cellStyle name="40% - Акцент1 2 3 2 5" xfId="4196"/>
    <cellStyle name="40% - Акцент1 2 3 2 6" xfId="4928"/>
    <cellStyle name="40% - Акцент1 2 3 2 7" xfId="5901"/>
    <cellStyle name="40% - Акцент1 2 3 2 8" xfId="8970"/>
    <cellStyle name="40% - Акцент1 2 3 2 9" xfId="10141"/>
    <cellStyle name="40% - Акцент1 2 3 3" xfId="5899"/>
    <cellStyle name="40% — акцент1 2 3 3" xfId="4145"/>
    <cellStyle name="40% - Акцент1 2 3 4" xfId="8968"/>
    <cellStyle name="40% — акцент1 2 3 4" xfId="4906"/>
    <cellStyle name="40% - Акцент1 2 3 5" xfId="10143"/>
    <cellStyle name="40% — акцент1 2 3 5" xfId="4199"/>
    <cellStyle name="40% - Акцент1 2 3 6" xfId="8755"/>
    <cellStyle name="40% — акцент1 2 3 6" xfId="4930"/>
    <cellStyle name="40% - Акцент1 2 3 7" xfId="10351"/>
    <cellStyle name="40% — акцент1 2 3 7" xfId="5900"/>
    <cellStyle name="40% - Акцент1 2 3 8" xfId="8485"/>
    <cellStyle name="40% — акцент1 2 3 8" xfId="8969"/>
    <cellStyle name="40% - Акцент1 2 3 9" xfId="10581"/>
    <cellStyle name="40% — акцент1 2 3 9" xfId="10142"/>
    <cellStyle name="40% - Акцент1 2 4" xfId="824"/>
    <cellStyle name="40% — акцент1 2 4" xfId="5857"/>
    <cellStyle name="40% - Акцент1 2 4 2" xfId="825"/>
    <cellStyle name="40% - Акцент1 2 4 2 2" xfId="3620"/>
    <cellStyle name="40% - Акцент1 2 4 2 3" xfId="5903"/>
    <cellStyle name="40% - Акцент1 2 4 3" xfId="5902"/>
    <cellStyle name="40% - Акцент1 2 4 4" xfId="8971"/>
    <cellStyle name="40% - Акцент1 2 4 5" xfId="10140"/>
    <cellStyle name="40% - Акцент1 2 4 6" xfId="8758"/>
    <cellStyle name="40% - Акцент1 2 4 7" xfId="10349"/>
    <cellStyle name="40% - Акцент1 2 4 8" xfId="8488"/>
    <cellStyle name="40% - Акцент1 2 4 9" xfId="10579"/>
    <cellStyle name="40% - Акцент1 2 5" xfId="826"/>
    <cellStyle name="40% — акцент1 2 5" xfId="8940"/>
    <cellStyle name="40% - Акцент1 2 5 2" xfId="827"/>
    <cellStyle name="40% - Акцент1 2 5 2 2" xfId="3621"/>
    <cellStyle name="40% - Акцент1 2 5 2 3" xfId="5905"/>
    <cellStyle name="40% - Акцент1 2 5 3" xfId="5904"/>
    <cellStyle name="40% - Акцент1 2 5 4" xfId="10139"/>
    <cellStyle name="40% - Акцент1 2 5 5" xfId="8760"/>
    <cellStyle name="40% - Акцент1 2 5 6" xfId="10348"/>
    <cellStyle name="40% - Акцент1 2 5 7" xfId="8492"/>
    <cellStyle name="40% - Акцент1 2 5 8" xfId="10576"/>
    <cellStyle name="40% - Акцент1 2 6" xfId="828"/>
    <cellStyle name="40% — акцент1 2 6" xfId="10165"/>
    <cellStyle name="40% - Акцент1 2 6 2" xfId="829"/>
    <cellStyle name="40% - Акцент1 2 6 2 2" xfId="3622"/>
    <cellStyle name="40% - Акцент1 2 6 2 3" xfId="5907"/>
    <cellStyle name="40% - Акцент1 2 6 3" xfId="5906"/>
    <cellStyle name="40% - Акцент1 2 6 4" xfId="8764"/>
    <cellStyle name="40% - Акцент1 2 6 5" xfId="10345"/>
    <cellStyle name="40% - Акцент1 2 6 6" xfId="8496"/>
    <cellStyle name="40% - Акцент1 2 6 7" xfId="10575"/>
    <cellStyle name="40% - Акцент1 2 7" xfId="830"/>
    <cellStyle name="40% — акцент1 2 7" xfId="8738"/>
    <cellStyle name="40% - Акцент1 2 7 2" xfId="831"/>
    <cellStyle name="40% - Акцент1 2 7 2 2" xfId="3623"/>
    <cellStyle name="40% - Акцент1 2 7 2 3" xfId="5909"/>
    <cellStyle name="40% - Акцент1 2 7 3" xfId="5908"/>
    <cellStyle name="40% - Акцент1 2 7 4" xfId="10344"/>
    <cellStyle name="40% - Акцент1 2 7 5" xfId="8497"/>
    <cellStyle name="40% - Акцент1 2 7 6" xfId="10574"/>
    <cellStyle name="40% - Акцент1 2 8" xfId="832"/>
    <cellStyle name="40% — акцент1 2 8" xfId="10385"/>
    <cellStyle name="40% - Акцент1 2 8 2" xfId="833"/>
    <cellStyle name="40% - Акцент1 2 8 2 2" xfId="5911"/>
    <cellStyle name="40% - Акцент1 2 8 3" xfId="834"/>
    <cellStyle name="40% - Акцент1 2 8 3 2" xfId="3624"/>
    <cellStyle name="40% - Акцент1 2 8 3 3" xfId="5912"/>
    <cellStyle name="40% - Акцент1 2 8 4" xfId="5910"/>
    <cellStyle name="40% - Акцент1 2 8 5" xfId="8503"/>
    <cellStyle name="40% - Акцент1 2 8 6" xfId="10570"/>
    <cellStyle name="40% - Акцент1 2 9" xfId="835"/>
    <cellStyle name="40% — акцент1 2 9" xfId="8454"/>
    <cellStyle name="40% - Акцент1 2 9 2" xfId="836"/>
    <cellStyle name="40% - Акцент1 2 9 2 2" xfId="5914"/>
    <cellStyle name="40% - Акцент1 2 9 3" xfId="837"/>
    <cellStyle name="40% - Акцент1 2 9 3 2" xfId="3625"/>
    <cellStyle name="40% - Акцент1 2 9 3 3" xfId="5915"/>
    <cellStyle name="40% - Акцент1 2 9 4" xfId="5913"/>
    <cellStyle name="40% - Акцент1 2 9 5" xfId="10567"/>
    <cellStyle name="40% - Акцент1 3" xfId="838"/>
    <cellStyle name="40% — акцент1 3" xfId="839"/>
    <cellStyle name="40% - Акцент1 3 10" xfId="840"/>
    <cellStyle name="40% — акцент1 3 10" xfId="10560"/>
    <cellStyle name="40% - Акцент1 3 10 2" xfId="841"/>
    <cellStyle name="40% - Акцент1 3 10 2 2" xfId="5919"/>
    <cellStyle name="40% - Акцент1 3 10 3" xfId="842"/>
    <cellStyle name="40% - Акцент1 3 10 3 2" xfId="3626"/>
    <cellStyle name="40% - Акцент1 3 10 3 3" xfId="5920"/>
    <cellStyle name="40% - Акцент1 3 10 4" xfId="5918"/>
    <cellStyle name="40% - Акцент1 3 11" xfId="843"/>
    <cellStyle name="40% - Акцент1 3 11 2" xfId="844"/>
    <cellStyle name="40% - Акцент1 3 11 2 2" xfId="5922"/>
    <cellStyle name="40% - Акцент1 3 11 3" xfId="845"/>
    <cellStyle name="40% - Акцент1 3 11 3 2" xfId="3627"/>
    <cellStyle name="40% - Акцент1 3 11 3 3" xfId="5923"/>
    <cellStyle name="40% - Акцент1 3 11 4" xfId="5921"/>
    <cellStyle name="40% - Акцент1 3 12" xfId="846"/>
    <cellStyle name="40% - Акцент1 3 12 2" xfId="847"/>
    <cellStyle name="40% - Акцент1 3 12 2 2" xfId="5925"/>
    <cellStyle name="40% - Акцент1 3 12 3" xfId="848"/>
    <cellStyle name="40% - Акцент1 3 12 3 2" xfId="3628"/>
    <cellStyle name="40% - Акцент1 3 12 3 3" xfId="5926"/>
    <cellStyle name="40% - Акцент1 3 12 4" xfId="5924"/>
    <cellStyle name="40% - Акцент1 3 13" xfId="849"/>
    <cellStyle name="40% - Акцент1 3 13 2" xfId="850"/>
    <cellStyle name="40% - Акцент1 3 13 2 2" xfId="5928"/>
    <cellStyle name="40% - Акцент1 3 13 3" xfId="851"/>
    <cellStyle name="40% - Акцент1 3 13 3 2" xfId="3629"/>
    <cellStyle name="40% - Акцент1 3 13 3 3" xfId="5929"/>
    <cellStyle name="40% - Акцент1 3 13 4" xfId="5927"/>
    <cellStyle name="40% - Акцент1 3 14" xfId="852"/>
    <cellStyle name="40% - Акцент1 3 14 2" xfId="853"/>
    <cellStyle name="40% - Акцент1 3 14 2 2" xfId="5931"/>
    <cellStyle name="40% - Акцент1 3 14 3" xfId="854"/>
    <cellStyle name="40% - Акцент1 3 14 3 2" xfId="3630"/>
    <cellStyle name="40% - Акцент1 3 14 3 3" xfId="5932"/>
    <cellStyle name="40% - Акцент1 3 14 4" xfId="5930"/>
    <cellStyle name="40% - Акцент1 3 15" xfId="855"/>
    <cellStyle name="40% - Акцент1 3 15 2" xfId="856"/>
    <cellStyle name="40% - Акцент1 3 15 2 2" xfId="5934"/>
    <cellStyle name="40% - Акцент1 3 15 3" xfId="857"/>
    <cellStyle name="40% - Акцент1 3 15 3 2" xfId="3632"/>
    <cellStyle name="40% - Акцент1 3 15 3 3" xfId="5935"/>
    <cellStyle name="40% - Акцент1 3 15 4" xfId="5933"/>
    <cellStyle name="40% - Акцент1 3 16" xfId="858"/>
    <cellStyle name="40% - Акцент1 3 16 2" xfId="859"/>
    <cellStyle name="40% - Акцент1 3 16 2 2" xfId="5937"/>
    <cellStyle name="40% - Акцент1 3 16 3" xfId="860"/>
    <cellStyle name="40% - Акцент1 3 16 3 2" xfId="3633"/>
    <cellStyle name="40% - Акцент1 3 16 3 3" xfId="5938"/>
    <cellStyle name="40% - Акцент1 3 16 4" xfId="5936"/>
    <cellStyle name="40% - Акцент1 3 17" xfId="861"/>
    <cellStyle name="40% - Акцент1 3 17 2" xfId="862"/>
    <cellStyle name="40% - Акцент1 3 17 2 2" xfId="5940"/>
    <cellStyle name="40% - Акцент1 3 17 3" xfId="863"/>
    <cellStyle name="40% - Акцент1 3 17 3 2" xfId="3635"/>
    <cellStyle name="40% - Акцент1 3 17 3 3" xfId="5941"/>
    <cellStyle name="40% - Акцент1 3 17 4" xfId="5939"/>
    <cellStyle name="40% - Акцент1 3 18" xfId="864"/>
    <cellStyle name="40% - Акцент1 3 18 2" xfId="865"/>
    <cellStyle name="40% - Акцент1 3 18 2 2" xfId="5943"/>
    <cellStyle name="40% - Акцент1 3 18 3" xfId="866"/>
    <cellStyle name="40% - Акцент1 3 18 3 2" xfId="3637"/>
    <cellStyle name="40% - Акцент1 3 18 3 3" xfId="5944"/>
    <cellStyle name="40% - Акцент1 3 18 4" xfId="5942"/>
    <cellStyle name="40% - Акцент1 3 19" xfId="867"/>
    <cellStyle name="40% - Акцент1 3 19 2" xfId="868"/>
    <cellStyle name="40% - Акцент1 3 19 2 2" xfId="5946"/>
    <cellStyle name="40% - Акцент1 3 19 3" xfId="869"/>
    <cellStyle name="40% - Акцент1 3 19 3 2" xfId="3638"/>
    <cellStyle name="40% - Акцент1 3 19 3 3" xfId="5947"/>
    <cellStyle name="40% - Акцент1 3 19 4" xfId="5945"/>
    <cellStyle name="40% - Акцент1 3 2" xfId="870"/>
    <cellStyle name="40% — акцент1 3 2" xfId="871"/>
    <cellStyle name="40% - Акцент1 3 2 10" xfId="10317"/>
    <cellStyle name="40% — акцент1 3 2 10" xfId="8811"/>
    <cellStyle name="40% - Акцент1 3 2 11" xfId="8535"/>
    <cellStyle name="40% — акцент1 3 2 11" xfId="8536"/>
    <cellStyle name="40% - Акцент1 3 2 12" xfId="10526"/>
    <cellStyle name="40% — акцент1 3 2 12" xfId="10522"/>
    <cellStyle name="40% - Акцент1 3 2 2" xfId="872"/>
    <cellStyle name="40% — акцент1 3 2 2" xfId="3640"/>
    <cellStyle name="40% - Акцент1 3 2 2 10" xfId="10521"/>
    <cellStyle name="40% - Акцент1 3 2 2 2" xfId="873"/>
    <cellStyle name="40% - Акцент1 3 2 2 2 2" xfId="5951"/>
    <cellStyle name="40% - Акцент1 3 2 2 3" xfId="874"/>
    <cellStyle name="40% - Акцент1 3 2 2 3 2" xfId="3643"/>
    <cellStyle name="40% - Акцент1 3 2 2 3 3" xfId="5952"/>
    <cellStyle name="40% - Акцент1 3 2 2 4" xfId="5950"/>
    <cellStyle name="40% - Акцент1 3 2 2 5" xfId="9001"/>
    <cellStyle name="40% - Акцент1 3 2 2 6" xfId="10111"/>
    <cellStyle name="40% - Акцент1 3 2 2 7" xfId="8819"/>
    <cellStyle name="40% - Акцент1 3 2 2 8" xfId="10313"/>
    <cellStyle name="40% - Акцент1 3 2 2 9" xfId="8538"/>
    <cellStyle name="40% - Акцент1 3 2 3" xfId="875"/>
    <cellStyle name="40% — акцент1 3 2 3" xfId="4107"/>
    <cellStyle name="40% - Акцент1 3 2 3 10" xfId="10312"/>
    <cellStyle name="40% - Акцент1 3 2 3 11" xfId="8543"/>
    <cellStyle name="40% - Акцент1 3 2 3 12" xfId="10520"/>
    <cellStyle name="40% - Акцент1 3 2 3 2" xfId="3644"/>
    <cellStyle name="40% - Акцент1 3 2 3 3" xfId="4900"/>
    <cellStyle name="40% - Акцент1 3 2 3 4" xfId="4154"/>
    <cellStyle name="40% - Акцент1 3 2 3 5" xfId="4919"/>
    <cellStyle name="40% - Акцент1 3 2 3 6" xfId="5953"/>
    <cellStyle name="40% - Акцент1 3 2 3 7" xfId="9003"/>
    <cellStyle name="40% - Акцент1 3 2 3 8" xfId="10107"/>
    <cellStyle name="40% - Акцент1 3 2 3 9" xfId="8822"/>
    <cellStyle name="40% - Акцент1 3 2 4" xfId="876"/>
    <cellStyle name="40% — акцент1 3 2 4" xfId="4902"/>
    <cellStyle name="40% - Акцент1 3 2 4 10" xfId="8546"/>
    <cellStyle name="40% - Акцент1 3 2 4 11" xfId="10519"/>
    <cellStyle name="40% - Акцент1 3 2 4 2" xfId="3645"/>
    <cellStyle name="40% - Акцент1 3 2 4 3" xfId="4153"/>
    <cellStyle name="40% - Акцент1 3 2 4 4" xfId="4918"/>
    <cellStyle name="40% - Акцент1 3 2 4 5" xfId="5954"/>
    <cellStyle name="40% - Акцент1 3 2 4 6" xfId="9004"/>
    <cellStyle name="40% - Акцент1 3 2 4 7" xfId="10106"/>
    <cellStyle name="40% - Акцент1 3 2 4 8" xfId="8823"/>
    <cellStyle name="40% - Акцент1 3 2 4 9" xfId="10311"/>
    <cellStyle name="40% - Акцент1 3 2 5" xfId="5955"/>
    <cellStyle name="40% — акцент1 3 2 5" xfId="4157"/>
    <cellStyle name="40% - Акцент1 3 2 6" xfId="5948"/>
    <cellStyle name="40% — акцент1 3 2 6" xfId="4920"/>
    <cellStyle name="40% - Акцент1 3 2 7" xfId="8999"/>
    <cellStyle name="40% — акцент1 3 2 7" xfId="5949"/>
    <cellStyle name="40% - Акцент1 3 2 8" xfId="10115"/>
    <cellStyle name="40% — акцент1 3 2 8" xfId="9000"/>
    <cellStyle name="40% - Акцент1 3 2 9" xfId="8808"/>
    <cellStyle name="40% — акцент1 3 2 9" xfId="10114"/>
    <cellStyle name="40% - Акцент1 3 20" xfId="877"/>
    <cellStyle name="40% - Акцент1 3 20 2" xfId="3646"/>
    <cellStyle name="40% - Акцент1 3 20 3" xfId="5956"/>
    <cellStyle name="40% - Акцент1 3 21" xfId="878"/>
    <cellStyle name="40% - Акцент1 3 21 2" xfId="3647"/>
    <cellStyle name="40% - Акцент1 3 21 3" xfId="5957"/>
    <cellStyle name="40% - Акцент1 3 22" xfId="5958"/>
    <cellStyle name="40% - Акцент1 3 23" xfId="5916"/>
    <cellStyle name="40% - Акцент1 3 24" xfId="8982"/>
    <cellStyle name="40% - Акцент1 3 25" xfId="10130"/>
    <cellStyle name="40% - Акцент1 3 26" xfId="8775"/>
    <cellStyle name="40% - Акцент1 3 27" xfId="10343"/>
    <cellStyle name="40% - Акцент1 3 28" xfId="8507"/>
    <cellStyle name="40% - Акцент1 3 29" xfId="10561"/>
    <cellStyle name="40% - Акцент1 3 3" xfId="879"/>
    <cellStyle name="40% — акцент1 3 3" xfId="880"/>
    <cellStyle name="40% — акцент1 3 3 10" xfId="8828"/>
    <cellStyle name="40% - Акцент1 3 3 2" xfId="881"/>
    <cellStyle name="40% — акцент1 3 3 2" xfId="3649"/>
    <cellStyle name="40% - Акцент1 3 3 2 10" xfId="8829"/>
    <cellStyle name="40% - Акцент1 3 3 2 11" xfId="10307"/>
    <cellStyle name="40% - Акцент1 3 3 2 12" xfId="8554"/>
    <cellStyle name="40% - Акцент1 3 3 2 13" xfId="10517"/>
    <cellStyle name="40% - Акцент1 3 3 2 2" xfId="3650"/>
    <cellStyle name="40% - Акцент1 3 3 2 3" xfId="4090"/>
    <cellStyle name="40% - Акцент1 3 3 2 4" xfId="4896"/>
    <cellStyle name="40% - Акцент1 3 3 2 5" xfId="4147"/>
    <cellStyle name="40% - Акцент1 3 3 2 6" xfId="4916"/>
    <cellStyle name="40% - Акцент1 3 3 2 7" xfId="5961"/>
    <cellStyle name="40% - Акцент1 3 3 2 8" xfId="9009"/>
    <cellStyle name="40% - Акцент1 3 3 2 9" xfId="10102"/>
    <cellStyle name="40% - Акцент1 3 3 3" xfId="5959"/>
    <cellStyle name="40% — акцент1 3 3 3" xfId="4096"/>
    <cellStyle name="40% - Акцент1 3 3 4" xfId="9007"/>
    <cellStyle name="40% — акцент1 3 3 4" xfId="4897"/>
    <cellStyle name="40% - Акцент1 3 3 5" xfId="10104"/>
    <cellStyle name="40% — акцент1 3 3 5" xfId="4148"/>
    <cellStyle name="40% - Акцент1 3 3 6" xfId="8827"/>
    <cellStyle name="40% — акцент1 3 3 6" xfId="4917"/>
    <cellStyle name="40% - Акцент1 3 3 7" xfId="10308"/>
    <cellStyle name="40% — акцент1 3 3 7" xfId="5960"/>
    <cellStyle name="40% - Акцент1 3 3 8" xfId="8552"/>
    <cellStyle name="40% — акцент1 3 3 8" xfId="9008"/>
    <cellStyle name="40% - Акцент1 3 3 9" xfId="10518"/>
    <cellStyle name="40% — акцент1 3 3 9" xfId="10103"/>
    <cellStyle name="40% - Акцент1 3 4" xfId="882"/>
    <cellStyle name="40% — акцент1 3 4" xfId="5917"/>
    <cellStyle name="40% - Акцент1 3 4 2" xfId="883"/>
    <cellStyle name="40% - Акцент1 3 4 2 2" xfId="3651"/>
    <cellStyle name="40% - Акцент1 3 4 2 3" xfId="5963"/>
    <cellStyle name="40% - Акцент1 3 4 3" xfId="5962"/>
    <cellStyle name="40% - Акцент1 3 4 4" xfId="9010"/>
    <cellStyle name="40% - Акцент1 3 4 5" xfId="10101"/>
    <cellStyle name="40% - Акцент1 3 4 6" xfId="8830"/>
    <cellStyle name="40% - Акцент1 3 4 7" xfId="10306"/>
    <cellStyle name="40% - Акцент1 3 4 8" xfId="8555"/>
    <cellStyle name="40% - Акцент1 3 4 9" xfId="10516"/>
    <cellStyle name="40% - Акцент1 3 5" xfId="884"/>
    <cellStyle name="40% — акцент1 3 5" xfId="8983"/>
    <cellStyle name="40% - Акцент1 3 5 2" xfId="885"/>
    <cellStyle name="40% - Акцент1 3 5 2 2" xfId="3652"/>
    <cellStyle name="40% - Акцент1 3 5 2 3" xfId="5965"/>
    <cellStyle name="40% - Акцент1 3 5 3" xfId="5964"/>
    <cellStyle name="40% - Акцент1 3 5 4" xfId="10100"/>
    <cellStyle name="40% - Акцент1 3 5 5" xfId="8831"/>
    <cellStyle name="40% - Акцент1 3 5 6" xfId="10304"/>
    <cellStyle name="40% - Акцент1 3 5 7" xfId="8556"/>
    <cellStyle name="40% - Акцент1 3 5 8" xfId="10515"/>
    <cellStyle name="40% - Акцент1 3 6" xfId="886"/>
    <cellStyle name="40% — акцент1 3 6" xfId="10129"/>
    <cellStyle name="40% - Акцент1 3 6 2" xfId="887"/>
    <cellStyle name="40% - Акцент1 3 6 2 2" xfId="3653"/>
    <cellStyle name="40% - Акцент1 3 6 2 3" xfId="5967"/>
    <cellStyle name="40% - Акцент1 3 6 3" xfId="5966"/>
    <cellStyle name="40% - Акцент1 3 6 4" xfId="8833"/>
    <cellStyle name="40% - Акцент1 3 6 5" xfId="10303"/>
    <cellStyle name="40% - Акцент1 3 6 6" xfId="8557"/>
    <cellStyle name="40% - Акцент1 3 6 7" xfId="10514"/>
    <cellStyle name="40% - Акцент1 3 7" xfId="888"/>
    <cellStyle name="40% — акцент1 3 7" xfId="8776"/>
    <cellStyle name="40% - Акцент1 3 7 2" xfId="889"/>
    <cellStyle name="40% - Акцент1 3 7 2 2" xfId="3654"/>
    <cellStyle name="40% - Акцент1 3 7 2 3" xfId="5969"/>
    <cellStyle name="40% - Акцент1 3 7 3" xfId="5968"/>
    <cellStyle name="40% - Акцент1 3 7 4" xfId="10301"/>
    <cellStyle name="40% - Акцент1 3 7 5" xfId="8558"/>
    <cellStyle name="40% - Акцент1 3 7 6" xfId="10513"/>
    <cellStyle name="40% - Акцент1 3 8" xfId="890"/>
    <cellStyle name="40% — акцент1 3 8" xfId="10342"/>
    <cellStyle name="40% - Акцент1 3 8 2" xfId="891"/>
    <cellStyle name="40% - Акцент1 3 8 2 2" xfId="5971"/>
    <cellStyle name="40% - Акцент1 3 8 3" xfId="892"/>
    <cellStyle name="40% - Акцент1 3 8 3 2" xfId="3656"/>
    <cellStyle name="40% - Акцент1 3 8 3 3" xfId="5972"/>
    <cellStyle name="40% - Акцент1 3 8 4" xfId="5970"/>
    <cellStyle name="40% - Акцент1 3 8 5" xfId="8563"/>
    <cellStyle name="40% - Акцент1 3 8 6" xfId="10511"/>
    <cellStyle name="40% - Акцент1 3 9" xfId="893"/>
    <cellStyle name="40% — акцент1 3 9" xfId="8508"/>
    <cellStyle name="40% - Акцент1 3 9 2" xfId="894"/>
    <cellStyle name="40% - Акцент1 3 9 2 2" xfId="5974"/>
    <cellStyle name="40% - Акцент1 3 9 3" xfId="895"/>
    <cellStyle name="40% - Акцент1 3 9 3 2" xfId="3658"/>
    <cellStyle name="40% - Акцент1 3 9 3 3" xfId="5975"/>
    <cellStyle name="40% - Акцент1 3 9 4" xfId="5973"/>
    <cellStyle name="40% - Акцент1 3 9 5" xfId="10505"/>
    <cellStyle name="40% — акцент1 4" xfId="896"/>
    <cellStyle name="40% — акцент1 4 2" xfId="897"/>
    <cellStyle name="40% — акцент1 4 2 2" xfId="3660"/>
    <cellStyle name="40% — акцент1 4 2 3" xfId="5977"/>
    <cellStyle name="40% — акцент1 4 3" xfId="5976"/>
    <cellStyle name="40% — акцент1 5" xfId="898"/>
    <cellStyle name="40% — акцент1 5 2" xfId="899"/>
    <cellStyle name="40% — акцент1 5 2 2" xfId="5979"/>
    <cellStyle name="40% — акцент1 5 3" xfId="900"/>
    <cellStyle name="40% — акцент1 5 3 2" xfId="3661"/>
    <cellStyle name="40% — акцент1 5 3 3" xfId="5980"/>
    <cellStyle name="40% — акцент1 5 4" xfId="5978"/>
    <cellStyle name="40% — акцент1 6" xfId="901"/>
    <cellStyle name="40% — акцент1 6 2" xfId="902"/>
    <cellStyle name="40% — акцент1 6 2 2" xfId="5982"/>
    <cellStyle name="40% — акцент1 6 3" xfId="903"/>
    <cellStyle name="40% — акцент1 6 3 2" xfId="3664"/>
    <cellStyle name="40% — акцент1 6 3 3" xfId="5983"/>
    <cellStyle name="40% — акцент1 6 4" xfId="5981"/>
    <cellStyle name="40% — акцент1 7" xfId="904"/>
    <cellStyle name="40% — акцент1 7 2" xfId="905"/>
    <cellStyle name="40% — акцент1 7 2 2" xfId="5985"/>
    <cellStyle name="40% — акцент1 7 3" xfId="906"/>
    <cellStyle name="40% — акцент1 7 3 2" xfId="3665"/>
    <cellStyle name="40% — акцент1 7 3 3" xfId="5986"/>
    <cellStyle name="40% — акцент1 7 4" xfId="5984"/>
    <cellStyle name="40% — акцент1 8" xfId="907"/>
    <cellStyle name="40% — акцент1 8 2" xfId="908"/>
    <cellStyle name="40% — акцент1 8 2 2" xfId="5988"/>
    <cellStyle name="40% — акцент1 8 3" xfId="909"/>
    <cellStyle name="40% — акцент1 8 3 2" xfId="3667"/>
    <cellStyle name="40% — акцент1 8 3 3" xfId="5989"/>
    <cellStyle name="40% — акцент1 8 4" xfId="5987"/>
    <cellStyle name="40% — акцент1 9" xfId="910"/>
    <cellStyle name="40% — акцент1 9 2" xfId="911"/>
    <cellStyle name="40% — акцент1 9 2 2" xfId="5991"/>
    <cellStyle name="40% — акцент1 9 3" xfId="912"/>
    <cellStyle name="40% — акцент1 9 3 2" xfId="3668"/>
    <cellStyle name="40% — акцент1 9 3 3" xfId="5992"/>
    <cellStyle name="40% — акцент1 9 4" xfId="5990"/>
    <cellStyle name="40% — акцент2" xfId="913"/>
    <cellStyle name="40% — акцент2 10" xfId="914"/>
    <cellStyle name="40% — акцент2 10 2" xfId="915"/>
    <cellStyle name="40% — акцент2 10 2 2" xfId="5995"/>
    <cellStyle name="40% — акцент2 10 3" xfId="916"/>
    <cellStyle name="40% — акцент2 10 3 2" xfId="3669"/>
    <cellStyle name="40% — акцент2 10 3 3" xfId="5996"/>
    <cellStyle name="40% — акцент2 10 4" xfId="5994"/>
    <cellStyle name="40% — акцент2 11" xfId="917"/>
    <cellStyle name="40% — акцент2 11 2" xfId="3670"/>
    <cellStyle name="40% — акцент2 11 3" xfId="5997"/>
    <cellStyle name="40% — акцент2 12" xfId="918"/>
    <cellStyle name="40% — акцент2 12 2" xfId="5998"/>
    <cellStyle name="40% — акцент2 13" xfId="5999"/>
    <cellStyle name="40% — акцент2 14" xfId="5993"/>
    <cellStyle name="40% - Акцент2 2" xfId="919"/>
    <cellStyle name="40% — акцент2 2" xfId="920"/>
    <cellStyle name="40% - Акцент2 2 10" xfId="921"/>
    <cellStyle name="40% — акцент2 2 10" xfId="10469"/>
    <cellStyle name="40% - Акцент2 2 10 2" xfId="922"/>
    <cellStyle name="40% - Акцент2 2 10 2 2" xfId="6003"/>
    <cellStyle name="40% - Акцент2 2 10 3" xfId="923"/>
    <cellStyle name="40% - Акцент2 2 10 3 2" xfId="3671"/>
    <cellStyle name="40% - Акцент2 2 10 3 3" xfId="6004"/>
    <cellStyle name="40% - Акцент2 2 10 4" xfId="6002"/>
    <cellStyle name="40% - Акцент2 2 11" xfId="924"/>
    <cellStyle name="40% - Акцент2 2 11 2" xfId="925"/>
    <cellStyle name="40% - Акцент2 2 11 2 2" xfId="6006"/>
    <cellStyle name="40% - Акцент2 2 11 3" xfId="926"/>
    <cellStyle name="40% - Акцент2 2 11 3 2" xfId="3672"/>
    <cellStyle name="40% - Акцент2 2 11 3 3" xfId="6007"/>
    <cellStyle name="40% - Акцент2 2 11 4" xfId="6005"/>
    <cellStyle name="40% - Акцент2 2 12" xfId="927"/>
    <cellStyle name="40% - Акцент2 2 12 2" xfId="928"/>
    <cellStyle name="40% - Акцент2 2 12 2 2" xfId="6009"/>
    <cellStyle name="40% - Акцент2 2 12 3" xfId="929"/>
    <cellStyle name="40% - Акцент2 2 12 3 2" xfId="3673"/>
    <cellStyle name="40% - Акцент2 2 12 3 3" xfId="6010"/>
    <cellStyle name="40% - Акцент2 2 12 4" xfId="6008"/>
    <cellStyle name="40% - Акцент2 2 13" xfId="930"/>
    <cellStyle name="40% - Акцент2 2 13 2" xfId="931"/>
    <cellStyle name="40% - Акцент2 2 13 2 2" xfId="6012"/>
    <cellStyle name="40% - Акцент2 2 13 3" xfId="932"/>
    <cellStyle name="40% - Акцент2 2 13 3 2" xfId="3674"/>
    <cellStyle name="40% - Акцент2 2 13 3 3" xfId="6013"/>
    <cellStyle name="40% - Акцент2 2 13 4" xfId="6011"/>
    <cellStyle name="40% - Акцент2 2 14" xfId="933"/>
    <cellStyle name="40% - Акцент2 2 14 2" xfId="934"/>
    <cellStyle name="40% - Акцент2 2 14 2 2" xfId="6015"/>
    <cellStyle name="40% - Акцент2 2 14 3" xfId="935"/>
    <cellStyle name="40% - Акцент2 2 14 3 2" xfId="3675"/>
    <cellStyle name="40% - Акцент2 2 14 3 3" xfId="6016"/>
    <cellStyle name="40% - Акцент2 2 14 4" xfId="6014"/>
    <cellStyle name="40% - Акцент2 2 15" xfId="936"/>
    <cellStyle name="40% - Акцент2 2 15 2" xfId="937"/>
    <cellStyle name="40% - Акцент2 2 15 2 2" xfId="6018"/>
    <cellStyle name="40% - Акцент2 2 15 3" xfId="938"/>
    <cellStyle name="40% - Акцент2 2 15 3 2" xfId="3677"/>
    <cellStyle name="40% - Акцент2 2 15 3 3" xfId="6019"/>
    <cellStyle name="40% - Акцент2 2 15 4" xfId="6017"/>
    <cellStyle name="40% - Акцент2 2 16" xfId="939"/>
    <cellStyle name="40% - Акцент2 2 16 2" xfId="940"/>
    <cellStyle name="40% - Акцент2 2 16 2 2" xfId="6021"/>
    <cellStyle name="40% - Акцент2 2 16 3" xfId="941"/>
    <cellStyle name="40% - Акцент2 2 16 3 2" xfId="3678"/>
    <cellStyle name="40% - Акцент2 2 16 3 3" xfId="6022"/>
    <cellStyle name="40% - Акцент2 2 16 4" xfId="6020"/>
    <cellStyle name="40% - Акцент2 2 17" xfId="942"/>
    <cellStyle name="40% - Акцент2 2 17 2" xfId="943"/>
    <cellStyle name="40% - Акцент2 2 17 2 2" xfId="6024"/>
    <cellStyle name="40% - Акцент2 2 17 3" xfId="944"/>
    <cellStyle name="40% - Акцент2 2 17 3 2" xfId="3680"/>
    <cellStyle name="40% - Акцент2 2 17 3 3" xfId="6025"/>
    <cellStyle name="40% - Акцент2 2 17 4" xfId="6023"/>
    <cellStyle name="40% - Акцент2 2 18" xfId="945"/>
    <cellStyle name="40% - Акцент2 2 18 2" xfId="946"/>
    <cellStyle name="40% - Акцент2 2 18 2 2" xfId="6027"/>
    <cellStyle name="40% - Акцент2 2 18 3" xfId="947"/>
    <cellStyle name="40% - Акцент2 2 18 3 2" xfId="3681"/>
    <cellStyle name="40% - Акцент2 2 18 3 3" xfId="6028"/>
    <cellStyle name="40% - Акцент2 2 18 4" xfId="6026"/>
    <cellStyle name="40% - Акцент2 2 19" xfId="948"/>
    <cellStyle name="40% - Акцент2 2 19 2" xfId="949"/>
    <cellStyle name="40% - Акцент2 2 19 2 2" xfId="6030"/>
    <cellStyle name="40% - Акцент2 2 19 3" xfId="950"/>
    <cellStyle name="40% - Акцент2 2 19 3 2" xfId="3682"/>
    <cellStyle name="40% - Акцент2 2 19 3 3" xfId="6031"/>
    <cellStyle name="40% - Акцент2 2 19 4" xfId="6029"/>
    <cellStyle name="40% - Акцент2 2 2" xfId="951"/>
    <cellStyle name="40% — акцент2 2 2" xfId="952"/>
    <cellStyle name="40% - Акцент2 2 2 10" xfId="10237"/>
    <cellStyle name="40% — акцент2 2 2 10" xfId="8887"/>
    <cellStyle name="40% - Акцент2 2 2 11" xfId="8628"/>
    <cellStyle name="40% — акцент2 2 2 11" xfId="8629"/>
    <cellStyle name="40% - Акцент2 2 2 12" xfId="10452"/>
    <cellStyle name="40% — акцент2 2 2 12" xfId="10450"/>
    <cellStyle name="40% - Акцент2 2 2 2" xfId="953"/>
    <cellStyle name="40% — акцент2 2 2 2" xfId="3684"/>
    <cellStyle name="40% - Акцент2 2 2 2 10" xfId="10447"/>
    <cellStyle name="40% - Акцент2 2 2 2 2" xfId="954"/>
    <cellStyle name="40% - Акцент2 2 2 2 2 2" xfId="6035"/>
    <cellStyle name="40% - Акцент2 2 2 2 3" xfId="955"/>
    <cellStyle name="40% - Акцент2 2 2 2 3 2" xfId="3686"/>
    <cellStyle name="40% - Акцент2 2 2 2 3 3" xfId="6036"/>
    <cellStyle name="40% - Акцент2 2 2 2 4" xfId="6034"/>
    <cellStyle name="40% - Акцент2 2 2 2 5" xfId="9069"/>
    <cellStyle name="40% - Акцент2 2 2 2 6" xfId="10029"/>
    <cellStyle name="40% - Акцент2 2 2 2 7" xfId="8888"/>
    <cellStyle name="40% - Акцент2 2 2 2 8" xfId="10235"/>
    <cellStyle name="40% - Акцент2 2 2 2 9" xfId="8630"/>
    <cellStyle name="40% - Акцент2 2 2 3" xfId="956"/>
    <cellStyle name="40% — акцент2 2 2 3" xfId="4032"/>
    <cellStyle name="40% - Акцент2 2 2 3 10" xfId="10228"/>
    <cellStyle name="40% - Акцент2 2 2 3 11" xfId="8632"/>
    <cellStyle name="40% - Акцент2 2 2 3 12" xfId="8234"/>
    <cellStyle name="40% - Акцент2 2 2 3 2" xfId="3687"/>
    <cellStyle name="40% - Акцент2 2 2 3 3" xfId="4878"/>
    <cellStyle name="40% - Акцент2 2 2 3 4" xfId="4071"/>
    <cellStyle name="40% - Акцент2 2 2 3 5" xfId="4893"/>
    <cellStyle name="40% - Акцент2 2 2 3 6" xfId="6037"/>
    <cellStyle name="40% - Акцент2 2 2 3 7" xfId="9070"/>
    <cellStyle name="40% - Акцент2 2 2 3 8" xfId="10026"/>
    <cellStyle name="40% - Акцент2 2 2 3 9" xfId="8890"/>
    <cellStyle name="40% - Акцент2 2 2 4" xfId="957"/>
    <cellStyle name="40% — акцент2 2 2 4" xfId="4882"/>
    <cellStyle name="40% - Акцент2 2 2 4 10" xfId="8633"/>
    <cellStyle name="40% - Акцент2 2 2 4 11" xfId="10443"/>
    <cellStyle name="40% - Акцент2 2 2 4 2" xfId="3688"/>
    <cellStyle name="40% - Акцент2 2 2 4 3" xfId="4068"/>
    <cellStyle name="40% - Акцент2 2 2 4 4" xfId="4892"/>
    <cellStyle name="40% - Акцент2 2 2 4 5" xfId="6038"/>
    <cellStyle name="40% - Акцент2 2 2 4 6" xfId="9071"/>
    <cellStyle name="40% - Акцент2 2 2 4 7" xfId="10025"/>
    <cellStyle name="40% - Акцент2 2 2 4 8" xfId="8891"/>
    <cellStyle name="40% - Акцент2 2 2 4 9" xfId="10227"/>
    <cellStyle name="40% - Акцент2 2 2 5" xfId="6039"/>
    <cellStyle name="40% — акцент2 2 2 5" xfId="4074"/>
    <cellStyle name="40% - Акцент2 2 2 6" xfId="6032"/>
    <cellStyle name="40% — акцент2 2 2 6" xfId="4895"/>
    <cellStyle name="40% - Акцент2 2 2 7" xfId="9067"/>
    <cellStyle name="40% — акцент2 2 2 7" xfId="6033"/>
    <cellStyle name="40% - Акцент2 2 2 8" xfId="10031"/>
    <cellStyle name="40% — акцент2 2 2 8" xfId="9068"/>
    <cellStyle name="40% - Акцент2 2 2 9" xfId="8886"/>
    <cellStyle name="40% — акцент2 2 2 9" xfId="10030"/>
    <cellStyle name="40% - Акцент2 2 20" xfId="958"/>
    <cellStyle name="40% - Акцент2 2 20 2" xfId="3689"/>
    <cellStyle name="40% - Акцент2 2 20 3" xfId="6040"/>
    <cellStyle name="40% - Акцент2 2 21" xfId="959"/>
    <cellStyle name="40% - Акцент2 2 21 2" xfId="3690"/>
    <cellStyle name="40% - Акцент2 2 21 3" xfId="6041"/>
    <cellStyle name="40% - Акцент2 2 22" xfId="6042"/>
    <cellStyle name="40% - Акцент2 2 23" xfId="6000"/>
    <cellStyle name="40% - Акцент2 2 24" xfId="9043"/>
    <cellStyle name="40% - Акцент2 2 25" xfId="10063"/>
    <cellStyle name="40% - Акцент2 2 26" xfId="8856"/>
    <cellStyle name="40% - Акцент2 2 27" xfId="10259"/>
    <cellStyle name="40% - Акцент2 2 28" xfId="8612"/>
    <cellStyle name="40% - Акцент2 2 29" xfId="10470"/>
    <cellStyle name="40% - Акцент2 2 3" xfId="960"/>
    <cellStyle name="40% — акцент2 2 3" xfId="961"/>
    <cellStyle name="40% — акцент2 2 3 10" xfId="8895"/>
    <cellStyle name="40% - Акцент2 2 3 2" xfId="962"/>
    <cellStyle name="40% — акцент2 2 3 2" xfId="3691"/>
    <cellStyle name="40% - Акцент2 2 3 2 10" xfId="8896"/>
    <cellStyle name="40% - Акцент2 2 3 2 11" xfId="10224"/>
    <cellStyle name="40% - Акцент2 2 3 2 12" xfId="8636"/>
    <cellStyle name="40% - Акцент2 2 3 2 13" xfId="10439"/>
    <cellStyle name="40% - Акцент2 2 3 2 2" xfId="3692"/>
    <cellStyle name="40% - Акцент2 2 3 2 3" xfId="4021"/>
    <cellStyle name="40% - Акцент2 2 3 2 4" xfId="4873"/>
    <cellStyle name="40% - Акцент2 2 3 2 5" xfId="4062"/>
    <cellStyle name="40% - Акцент2 2 3 2 6" xfId="4890"/>
    <cellStyle name="40% - Акцент2 2 3 2 7" xfId="6045"/>
    <cellStyle name="40% - Акцент2 2 3 2 8" xfId="9074"/>
    <cellStyle name="40% - Акцент2 2 3 2 9" xfId="10020"/>
    <cellStyle name="40% - Акцент2 2 3 3" xfId="6043"/>
    <cellStyle name="40% — акцент2 2 3 3" xfId="4023"/>
    <cellStyle name="40% - Акцент2 2 3 4" xfId="9072"/>
    <cellStyle name="40% — акцент2 2 3 4" xfId="4874"/>
    <cellStyle name="40% - Акцент2 2 3 5" xfId="10022"/>
    <cellStyle name="40% — акцент2 2 3 5" xfId="4064"/>
    <cellStyle name="40% - Акцент2 2 3 6" xfId="8894"/>
    <cellStyle name="40% — акцент2 2 3 6" xfId="4891"/>
    <cellStyle name="40% - Акцент2 2 3 7" xfId="10225"/>
    <cellStyle name="40% — акцент2 2 3 7" xfId="6044"/>
    <cellStyle name="40% - Акцент2 2 3 8" xfId="8635"/>
    <cellStyle name="40% — акцент2 2 3 8" xfId="9073"/>
    <cellStyle name="40% - Акцент2 2 3 9" xfId="10442"/>
    <cellStyle name="40% — акцент2 2 3 9" xfId="10021"/>
    <cellStyle name="40% - Акцент2 2 4" xfId="963"/>
    <cellStyle name="40% — акцент2 2 4" xfId="6001"/>
    <cellStyle name="40% - Акцент2 2 4 2" xfId="964"/>
    <cellStyle name="40% - Акцент2 2 4 2 2" xfId="3693"/>
    <cellStyle name="40% - Акцент2 2 4 2 3" xfId="6047"/>
    <cellStyle name="40% - Акцент2 2 4 3" xfId="6046"/>
    <cellStyle name="40% - Акцент2 2 4 4" xfId="9075"/>
    <cellStyle name="40% - Акцент2 2 4 5" xfId="10019"/>
    <cellStyle name="40% - Акцент2 2 4 6" xfId="8897"/>
    <cellStyle name="40% - Акцент2 2 4 7" xfId="10223"/>
    <cellStyle name="40% - Акцент2 2 4 8" xfId="8637"/>
    <cellStyle name="40% - Акцент2 2 4 9" xfId="10438"/>
    <cellStyle name="40% - Акцент2 2 5" xfId="965"/>
    <cellStyle name="40% — акцент2 2 5" xfId="9044"/>
    <cellStyle name="40% - Акцент2 2 5 2" xfId="966"/>
    <cellStyle name="40% - Акцент2 2 5 2 2" xfId="3694"/>
    <cellStyle name="40% - Акцент2 2 5 2 3" xfId="6049"/>
    <cellStyle name="40% - Акцент2 2 5 3" xfId="6048"/>
    <cellStyle name="40% - Акцент2 2 5 4" xfId="10018"/>
    <cellStyle name="40% - Акцент2 2 5 5" xfId="8899"/>
    <cellStyle name="40% - Акцент2 2 5 6" xfId="10219"/>
    <cellStyle name="40% - Акцент2 2 5 7" xfId="8638"/>
    <cellStyle name="40% - Акцент2 2 5 8" xfId="10437"/>
    <cellStyle name="40% - Акцент2 2 6" xfId="967"/>
    <cellStyle name="40% — акцент2 2 6" xfId="10059"/>
    <cellStyle name="40% - Акцент2 2 6 2" xfId="968"/>
    <cellStyle name="40% - Акцент2 2 6 2 2" xfId="3695"/>
    <cellStyle name="40% - Акцент2 2 6 2 3" xfId="6051"/>
    <cellStyle name="40% - Акцент2 2 6 3" xfId="6050"/>
    <cellStyle name="40% - Акцент2 2 6 4" xfId="8900"/>
    <cellStyle name="40% - Акцент2 2 6 5" xfId="10217"/>
    <cellStyle name="40% - Акцент2 2 6 6" xfId="8639"/>
    <cellStyle name="40% - Акцент2 2 6 7" xfId="10436"/>
    <cellStyle name="40% - Акцент2 2 7" xfId="969"/>
    <cellStyle name="40% — акцент2 2 7" xfId="8857"/>
    <cellStyle name="40% - Акцент2 2 7 2" xfId="970"/>
    <cellStyle name="40% - Акцент2 2 7 2 2" xfId="3696"/>
    <cellStyle name="40% - Акцент2 2 7 2 3" xfId="6053"/>
    <cellStyle name="40% - Акцент2 2 7 3" xfId="6052"/>
    <cellStyle name="40% - Акцент2 2 7 4" xfId="10216"/>
    <cellStyle name="40% - Акцент2 2 7 5" xfId="8640"/>
    <cellStyle name="40% - Акцент2 2 7 6" xfId="10435"/>
    <cellStyle name="40% - Акцент2 2 8" xfId="971"/>
    <cellStyle name="40% — акцент2 2 8" xfId="10256"/>
    <cellStyle name="40% - Акцент2 2 8 2" xfId="972"/>
    <cellStyle name="40% - Акцент2 2 8 2 2" xfId="6055"/>
    <cellStyle name="40% - Акцент2 2 8 3" xfId="973"/>
    <cellStyle name="40% - Акцент2 2 8 3 2" xfId="3697"/>
    <cellStyle name="40% - Акцент2 2 8 3 3" xfId="6056"/>
    <cellStyle name="40% - Акцент2 2 8 4" xfId="6054"/>
    <cellStyle name="40% - Акцент2 2 8 5" xfId="8641"/>
    <cellStyle name="40% - Акцент2 2 8 6" xfId="10431"/>
    <cellStyle name="40% - Акцент2 2 9" xfId="974"/>
    <cellStyle name="40% — акцент2 2 9" xfId="8613"/>
    <cellStyle name="40% - Акцент2 2 9 2" xfId="975"/>
    <cellStyle name="40% - Акцент2 2 9 2 2" xfId="6058"/>
    <cellStyle name="40% - Акцент2 2 9 3" xfId="976"/>
    <cellStyle name="40% - Акцент2 2 9 3 2" xfId="3698"/>
    <cellStyle name="40% - Акцент2 2 9 3 3" xfId="6059"/>
    <cellStyle name="40% - Акцент2 2 9 4" xfId="6057"/>
    <cellStyle name="40% - Акцент2 2 9 5" xfId="10427"/>
    <cellStyle name="40% - Акцент2 3" xfId="977"/>
    <cellStyle name="40% — акцент2 3" xfId="978"/>
    <cellStyle name="40% - Акцент2 3 10" xfId="979"/>
    <cellStyle name="40% — акцент2 3 10" xfId="10422"/>
    <cellStyle name="40% - Акцент2 3 10 2" xfId="980"/>
    <cellStyle name="40% - Акцент2 3 10 2 2" xfId="6063"/>
    <cellStyle name="40% - Акцент2 3 10 3" xfId="981"/>
    <cellStyle name="40% - Акцент2 3 10 3 2" xfId="3699"/>
    <cellStyle name="40% - Акцент2 3 10 3 3" xfId="6064"/>
    <cellStyle name="40% - Акцент2 3 10 4" xfId="6062"/>
    <cellStyle name="40% - Акцент2 3 11" xfId="982"/>
    <cellStyle name="40% - Акцент2 3 11 2" xfId="983"/>
    <cellStyle name="40% - Акцент2 3 11 2 2" xfId="6066"/>
    <cellStyle name="40% - Акцент2 3 11 3" xfId="984"/>
    <cellStyle name="40% - Акцент2 3 11 3 2" xfId="3700"/>
    <cellStyle name="40% - Акцент2 3 11 3 3" xfId="6067"/>
    <cellStyle name="40% - Акцент2 3 11 4" xfId="6065"/>
    <cellStyle name="40% - Акцент2 3 12" xfId="985"/>
    <cellStyle name="40% - Акцент2 3 12 2" xfId="986"/>
    <cellStyle name="40% - Акцент2 3 12 2 2" xfId="6069"/>
    <cellStyle name="40% - Акцент2 3 12 3" xfId="987"/>
    <cellStyle name="40% - Акцент2 3 12 3 2" xfId="3701"/>
    <cellStyle name="40% - Акцент2 3 12 3 3" xfId="6070"/>
    <cellStyle name="40% - Акцент2 3 12 4" xfId="6068"/>
    <cellStyle name="40% - Акцент2 3 13" xfId="988"/>
    <cellStyle name="40% - Акцент2 3 13 2" xfId="989"/>
    <cellStyle name="40% - Акцент2 3 13 2 2" xfId="6072"/>
    <cellStyle name="40% - Акцент2 3 13 3" xfId="990"/>
    <cellStyle name="40% - Акцент2 3 13 3 2" xfId="3702"/>
    <cellStyle name="40% - Акцент2 3 13 3 3" xfId="6073"/>
    <cellStyle name="40% - Акцент2 3 13 4" xfId="6071"/>
    <cellStyle name="40% - Акцент2 3 14" xfId="991"/>
    <cellStyle name="40% - Акцент2 3 14 2" xfId="992"/>
    <cellStyle name="40% - Акцент2 3 14 2 2" xfId="6075"/>
    <cellStyle name="40% - Акцент2 3 14 3" xfId="993"/>
    <cellStyle name="40% - Акцент2 3 14 3 2" xfId="3703"/>
    <cellStyle name="40% - Акцент2 3 14 3 3" xfId="6076"/>
    <cellStyle name="40% - Акцент2 3 14 4" xfId="6074"/>
    <cellStyle name="40% - Акцент2 3 15" xfId="994"/>
    <cellStyle name="40% - Акцент2 3 15 2" xfId="995"/>
    <cellStyle name="40% - Акцент2 3 15 2 2" xfId="6078"/>
    <cellStyle name="40% - Акцент2 3 15 3" xfId="996"/>
    <cellStyle name="40% - Акцент2 3 15 3 2" xfId="3704"/>
    <cellStyle name="40% - Акцент2 3 15 3 3" xfId="6079"/>
    <cellStyle name="40% - Акцент2 3 15 4" xfId="6077"/>
    <cellStyle name="40% - Акцент2 3 16" xfId="997"/>
    <cellStyle name="40% - Акцент2 3 16 2" xfId="998"/>
    <cellStyle name="40% - Акцент2 3 16 2 2" xfId="6081"/>
    <cellStyle name="40% - Акцент2 3 16 3" xfId="999"/>
    <cellStyle name="40% - Акцент2 3 16 3 2" xfId="3705"/>
    <cellStyle name="40% - Акцент2 3 16 3 3" xfId="6082"/>
    <cellStyle name="40% - Акцент2 3 16 4" xfId="6080"/>
    <cellStyle name="40% - Акцент2 3 17" xfId="1000"/>
    <cellStyle name="40% - Акцент2 3 17 2" xfId="1001"/>
    <cellStyle name="40% - Акцент2 3 17 2 2" xfId="6084"/>
    <cellStyle name="40% - Акцент2 3 17 3" xfId="1002"/>
    <cellStyle name="40% - Акцент2 3 17 3 2" xfId="3706"/>
    <cellStyle name="40% - Акцент2 3 17 3 3" xfId="6085"/>
    <cellStyle name="40% - Акцент2 3 17 4" xfId="6083"/>
    <cellStyle name="40% - Акцент2 3 18" xfId="1003"/>
    <cellStyle name="40% - Акцент2 3 18 2" xfId="1004"/>
    <cellStyle name="40% - Акцент2 3 18 2 2" xfId="6087"/>
    <cellStyle name="40% - Акцент2 3 18 3" xfId="1005"/>
    <cellStyle name="40% - Акцент2 3 18 3 2" xfId="3707"/>
    <cellStyle name="40% - Акцент2 3 18 3 3" xfId="6088"/>
    <cellStyle name="40% - Акцент2 3 18 4" xfId="6086"/>
    <cellStyle name="40% - Акцент2 3 19" xfId="1006"/>
    <cellStyle name="40% - Акцент2 3 19 2" xfId="1007"/>
    <cellStyle name="40% - Акцент2 3 19 2 2" xfId="6090"/>
    <cellStyle name="40% - Акцент2 3 19 3" xfId="1008"/>
    <cellStyle name="40% - Акцент2 3 19 3 2" xfId="3708"/>
    <cellStyle name="40% - Акцент2 3 19 3 3" xfId="6091"/>
    <cellStyle name="40% - Акцент2 3 19 4" xfId="6089"/>
    <cellStyle name="40% - Акцент2 3 2" xfId="1009"/>
    <cellStyle name="40% — акцент2 3 2" xfId="1010"/>
    <cellStyle name="40% - Акцент2 3 2 10" xfId="10176"/>
    <cellStyle name="40% — акцент2 3 2 10" xfId="8945"/>
    <cellStyle name="40% - Акцент2 3 2 11" xfId="8688"/>
    <cellStyle name="40% — акцент2 3 2 11" xfId="8692"/>
    <cellStyle name="40% - Акцент2 3 2 12" xfId="10394"/>
    <cellStyle name="40% — акцент2 3 2 12" xfId="10393"/>
    <cellStyle name="40% - Акцент2 3 2 2" xfId="1011"/>
    <cellStyle name="40% — акцент2 3 2 2" xfId="3710"/>
    <cellStyle name="40% - Акцент2 3 2 2 10" xfId="10392"/>
    <cellStyle name="40% - Акцент2 3 2 2 2" xfId="1012"/>
    <cellStyle name="40% - Акцент2 3 2 2 2 2" xfId="6095"/>
    <cellStyle name="40% - Акцент2 3 2 2 3" xfId="1013"/>
    <cellStyle name="40% - Акцент2 3 2 2 3 2" xfId="3712"/>
    <cellStyle name="40% - Акцент2 3 2 2 3 3" xfId="6096"/>
    <cellStyle name="40% - Акцент2 3 2 2 4" xfId="6094"/>
    <cellStyle name="40% - Акцент2 3 2 2 5" xfId="9107"/>
    <cellStyle name="40% - Акцент2 3 2 2 6" xfId="9985"/>
    <cellStyle name="40% - Акцент2 3 2 2 7" xfId="8946"/>
    <cellStyle name="40% - Акцент2 3 2 2 8" xfId="10174"/>
    <cellStyle name="40% - Акцент2 3 2 2 9" xfId="8693"/>
    <cellStyle name="40% - Акцент2 3 2 3" xfId="1014"/>
    <cellStyle name="40% — акцент2 3 2 3" xfId="3974"/>
    <cellStyle name="40% - Акцент2 3 2 3 10" xfId="10173"/>
    <cellStyle name="40% - Акцент2 3 2 3 11" xfId="8696"/>
    <cellStyle name="40% - Акцент2 3 2 3 12" xfId="10389"/>
    <cellStyle name="40% - Акцент2 3 2 3 2" xfId="3713"/>
    <cellStyle name="40% - Акцент2 3 2 3 3" xfId="4868"/>
    <cellStyle name="40% - Акцент2 3 2 3 4" xfId="4010"/>
    <cellStyle name="40% - Акцент2 3 2 3 5" xfId="4885"/>
    <cellStyle name="40% - Акцент2 3 2 3 6" xfId="6097"/>
    <cellStyle name="40% - Акцент2 3 2 3 7" xfId="9110"/>
    <cellStyle name="40% - Акцент2 3 2 3 8" xfId="9984"/>
    <cellStyle name="40% - Акцент2 3 2 3 9" xfId="8947"/>
    <cellStyle name="40% - Акцент2 3 2 4" xfId="1015"/>
    <cellStyle name="40% — акцент2 3 2 4" xfId="4869"/>
    <cellStyle name="40% - Акцент2 3 2 4 10" xfId="8697"/>
    <cellStyle name="40% - Акцент2 3 2 4 11" xfId="10388"/>
    <cellStyle name="40% - Акцент2 3 2 4 2" xfId="3714"/>
    <cellStyle name="40% - Акцент2 3 2 4 3" xfId="4009"/>
    <cellStyle name="40% - Акцент2 3 2 4 4" xfId="4884"/>
    <cellStyle name="40% - Акцент2 3 2 4 5" xfId="6098"/>
    <cellStyle name="40% - Акцент2 3 2 4 6" xfId="9111"/>
    <cellStyle name="40% - Акцент2 3 2 4 7" xfId="9983"/>
    <cellStyle name="40% - Акцент2 3 2 4 8" xfId="8948"/>
    <cellStyle name="40% - Акцент2 3 2 4 9" xfId="10170"/>
    <cellStyle name="40% - Акцент2 3 2 5" xfId="6099"/>
    <cellStyle name="40% — акцент2 3 2 5" xfId="4018"/>
    <cellStyle name="40% - Акцент2 3 2 6" xfId="6092"/>
    <cellStyle name="40% — акцент2 3 2 6" xfId="4886"/>
    <cellStyle name="40% - Акцент2 3 2 7" xfId="9105"/>
    <cellStyle name="40% — акцент2 3 2 7" xfId="6093"/>
    <cellStyle name="40% - Акцент2 3 2 8" xfId="9987"/>
    <cellStyle name="40% — акцент2 3 2 8" xfId="9106"/>
    <cellStyle name="40% - Акцент2 3 2 9" xfId="8944"/>
    <cellStyle name="40% — акцент2 3 2 9" xfId="9986"/>
    <cellStyle name="40% - Акцент2 3 20" xfId="1016"/>
    <cellStyle name="40% - Акцент2 3 20 2" xfId="3715"/>
    <cellStyle name="40% - Акцент2 3 20 3" xfId="6100"/>
    <cellStyle name="40% - Акцент2 3 21" xfId="1017"/>
    <cellStyle name="40% - Акцент2 3 21 2" xfId="3716"/>
    <cellStyle name="40% - Акцент2 3 21 3" xfId="6101"/>
    <cellStyle name="40% - Акцент2 3 22" xfId="6102"/>
    <cellStyle name="40% - Акцент2 3 23" xfId="6060"/>
    <cellStyle name="40% - Акцент2 3 24" xfId="9079"/>
    <cellStyle name="40% - Акцент2 3 25" xfId="10009"/>
    <cellStyle name="40% - Акцент2 3 26" xfId="8915"/>
    <cellStyle name="40% - Акцент2 3 27" xfId="10211"/>
    <cellStyle name="40% - Акцент2 3 28" xfId="8650"/>
    <cellStyle name="40% - Акцент2 3 29" xfId="10423"/>
    <cellStyle name="40% - Акцент2 3 3" xfId="1018"/>
    <cellStyle name="40% — акцент2 3 3" xfId="1019"/>
    <cellStyle name="40% — акцент2 3 3 10" xfId="8952"/>
    <cellStyle name="40% - Акцент2 3 3 2" xfId="1020"/>
    <cellStyle name="40% — акцент2 3 3 2" xfId="3718"/>
    <cellStyle name="40% - Акцент2 3 3 2 10" xfId="8953"/>
    <cellStyle name="40% - Акцент2 3 3 2 11" xfId="10167"/>
    <cellStyle name="40% - Акцент2 3 3 2 12" xfId="8710"/>
    <cellStyle name="40% - Акцент2 3 3 2 13" xfId="10372"/>
    <cellStyle name="40% - Акцент2 3 3 2 2" xfId="3719"/>
    <cellStyle name="40% - Акцент2 3 3 2 3" xfId="3967"/>
    <cellStyle name="40% - Акцент2 3 3 2 4" xfId="4866"/>
    <cellStyle name="40% - Акцент2 3 3 2 5" xfId="4004"/>
    <cellStyle name="40% - Акцент2 3 3 2 6" xfId="4879"/>
    <cellStyle name="40% - Акцент2 3 3 2 7" xfId="6105"/>
    <cellStyle name="40% - Акцент2 3 3 2 8" xfId="9117"/>
    <cellStyle name="40% - Акцент2 3 3 2 9" xfId="9976"/>
    <cellStyle name="40% - Акцент2 3 3 3" xfId="6103"/>
    <cellStyle name="40% — акцент2 3 3 3" xfId="3968"/>
    <cellStyle name="40% - Акцент2 3 3 4" xfId="9115"/>
    <cellStyle name="40% — акцент2 3 3 4" xfId="4867"/>
    <cellStyle name="40% - Акцент2 3 3 5" xfId="9980"/>
    <cellStyle name="40% — акцент2 3 3 5" xfId="4006"/>
    <cellStyle name="40% - Акцент2 3 3 6" xfId="8951"/>
    <cellStyle name="40% — акцент2 3 3 6" xfId="4883"/>
    <cellStyle name="40% - Акцент2 3 3 7" xfId="10168"/>
    <cellStyle name="40% — акцент2 3 3 7" xfId="6104"/>
    <cellStyle name="40% - Акцент2 3 3 8" xfId="8708"/>
    <cellStyle name="40% — акцент2 3 3 8" xfId="9116"/>
    <cellStyle name="40% - Акцент2 3 3 9" xfId="10378"/>
    <cellStyle name="40% — акцент2 3 3 9" xfId="9977"/>
    <cellStyle name="40% - Акцент2 3 4" xfId="1021"/>
    <cellStyle name="40% — акцент2 3 4" xfId="6061"/>
    <cellStyle name="40% - Акцент2 3 4 2" xfId="1022"/>
    <cellStyle name="40% - Акцент2 3 4 2 2" xfId="3720"/>
    <cellStyle name="40% - Акцент2 3 4 2 3" xfId="6107"/>
    <cellStyle name="40% - Акцент2 3 4 3" xfId="6106"/>
    <cellStyle name="40% - Акцент2 3 4 4" xfId="9118"/>
    <cellStyle name="40% - Акцент2 3 4 5" xfId="9975"/>
    <cellStyle name="40% - Акцент2 3 4 6" xfId="8954"/>
    <cellStyle name="40% - Акцент2 3 4 7" xfId="10164"/>
    <cellStyle name="40% - Акцент2 3 4 8" xfId="8711"/>
    <cellStyle name="40% - Акцент2 3 4 9" xfId="10367"/>
    <cellStyle name="40% - Акцент2 3 5" xfId="1023"/>
    <cellStyle name="40% — акцент2 3 5" xfId="9080"/>
    <cellStyle name="40% - Акцент2 3 5 2" xfId="1024"/>
    <cellStyle name="40% - Акцент2 3 5 2 2" xfId="3721"/>
    <cellStyle name="40% - Акцент2 3 5 2 3" xfId="6109"/>
    <cellStyle name="40% - Акцент2 3 5 3" xfId="6108"/>
    <cellStyle name="40% - Акцент2 3 5 4" xfId="9974"/>
    <cellStyle name="40% - Акцент2 3 5 5" xfId="8955"/>
    <cellStyle name="40% - Акцент2 3 5 6" xfId="10161"/>
    <cellStyle name="40% - Акцент2 3 5 7" xfId="8717"/>
    <cellStyle name="40% - Акцент2 3 5 8" xfId="10365"/>
    <cellStyle name="40% - Акцент2 3 6" xfId="1025"/>
    <cellStyle name="40% — акцент2 3 6" xfId="10008"/>
    <cellStyle name="40% - Акцент2 3 6 2" xfId="1026"/>
    <cellStyle name="40% - Акцент2 3 6 2 2" xfId="3722"/>
    <cellStyle name="40% - Акцент2 3 6 2 3" xfId="6111"/>
    <cellStyle name="40% - Акцент2 3 6 3" xfId="6110"/>
    <cellStyle name="40% - Акцент2 3 6 4" xfId="8956"/>
    <cellStyle name="40% - Акцент2 3 6 5" xfId="10156"/>
    <cellStyle name="40% - Акцент2 3 6 6" xfId="8723"/>
    <cellStyle name="40% - Акцент2 3 6 7" xfId="10362"/>
    <cellStyle name="40% - Акцент2 3 7" xfId="1027"/>
    <cellStyle name="40% — акцент2 3 7" xfId="8916"/>
    <cellStyle name="40% - Акцент2 3 7 2" xfId="1028"/>
    <cellStyle name="40% - Акцент2 3 7 2 2" xfId="3724"/>
    <cellStyle name="40% - Акцент2 3 7 2 3" xfId="6113"/>
    <cellStyle name="40% - Акцент2 3 7 3" xfId="6112"/>
    <cellStyle name="40% - Акцент2 3 7 4" xfId="10155"/>
    <cellStyle name="40% - Акцент2 3 7 5" xfId="8731"/>
    <cellStyle name="40% - Акцент2 3 7 6" xfId="10358"/>
    <cellStyle name="40% - Акцент2 3 8" xfId="1029"/>
    <cellStyle name="40% — акцент2 3 8" xfId="10209"/>
    <cellStyle name="40% - Акцент2 3 8 2" xfId="1030"/>
    <cellStyle name="40% - Акцент2 3 8 2 2" xfId="6115"/>
    <cellStyle name="40% - Акцент2 3 8 3" xfId="1031"/>
    <cellStyle name="40% - Акцент2 3 8 3 2" xfId="3726"/>
    <cellStyle name="40% - Акцент2 3 8 3 3" xfId="6116"/>
    <cellStyle name="40% - Акцент2 3 8 4" xfId="6114"/>
    <cellStyle name="40% - Акцент2 3 8 5" xfId="8732"/>
    <cellStyle name="40% - Акцент2 3 8 6" xfId="10357"/>
    <cellStyle name="40% - Акцент2 3 9" xfId="1032"/>
    <cellStyle name="40% — акцент2 3 9" xfId="8657"/>
    <cellStyle name="40% - Акцент2 3 9 2" xfId="1033"/>
    <cellStyle name="40% - Акцент2 3 9 2 2" xfId="6118"/>
    <cellStyle name="40% - Акцент2 3 9 3" xfId="1034"/>
    <cellStyle name="40% - Акцент2 3 9 3 2" xfId="3728"/>
    <cellStyle name="40% - Акцент2 3 9 3 3" xfId="6119"/>
    <cellStyle name="40% - Акцент2 3 9 4" xfId="6117"/>
    <cellStyle name="40% - Акцент2 3 9 5" xfId="10356"/>
    <cellStyle name="40% — акцент2 4" xfId="1035"/>
    <cellStyle name="40% — акцент2 4 2" xfId="1036"/>
    <cellStyle name="40% — акцент2 4 2 2" xfId="3729"/>
    <cellStyle name="40% — акцент2 4 2 3" xfId="6121"/>
    <cellStyle name="40% — акцент2 4 3" xfId="6120"/>
    <cellStyle name="40% — акцент2 5" xfId="1037"/>
    <cellStyle name="40% — акцент2 5 2" xfId="1038"/>
    <cellStyle name="40% — акцент2 5 2 2" xfId="6123"/>
    <cellStyle name="40% — акцент2 5 3" xfId="1039"/>
    <cellStyle name="40% — акцент2 5 3 2" xfId="3732"/>
    <cellStyle name="40% — акцент2 5 3 3" xfId="6124"/>
    <cellStyle name="40% — акцент2 5 4" xfId="6122"/>
    <cellStyle name="40% — акцент2 6" xfId="1040"/>
    <cellStyle name="40% — акцент2 6 2" xfId="1041"/>
    <cellStyle name="40% — акцент2 6 2 2" xfId="6126"/>
    <cellStyle name="40% — акцент2 6 3" xfId="1042"/>
    <cellStyle name="40% — акцент2 6 3 2" xfId="3735"/>
    <cellStyle name="40% — акцент2 6 3 3" xfId="6127"/>
    <cellStyle name="40% — акцент2 6 4" xfId="6125"/>
    <cellStyle name="40% — акцент2 7" xfId="1043"/>
    <cellStyle name="40% — акцент2 7 2" xfId="1044"/>
    <cellStyle name="40% — акцент2 7 2 2" xfId="6129"/>
    <cellStyle name="40% — акцент2 7 3" xfId="1045"/>
    <cellStyle name="40% — акцент2 7 3 2" xfId="3737"/>
    <cellStyle name="40% — акцент2 7 3 3" xfId="6130"/>
    <cellStyle name="40% — акцент2 7 4" xfId="6128"/>
    <cellStyle name="40% — акцент2 8" xfId="1046"/>
    <cellStyle name="40% — акцент2 8 2" xfId="1047"/>
    <cellStyle name="40% — акцент2 8 2 2" xfId="6132"/>
    <cellStyle name="40% — акцент2 8 3" xfId="1048"/>
    <cellStyle name="40% — акцент2 8 3 2" xfId="3738"/>
    <cellStyle name="40% — акцент2 8 3 3" xfId="6133"/>
    <cellStyle name="40% — акцент2 8 4" xfId="6131"/>
    <cellStyle name="40% — акцент2 9" xfId="1049"/>
    <cellStyle name="40% — акцент2 9 2" xfId="1050"/>
    <cellStyle name="40% — акцент2 9 2 2" xfId="6135"/>
    <cellStyle name="40% — акцент2 9 3" xfId="1051"/>
    <cellStyle name="40% — акцент2 9 3 2" xfId="3741"/>
    <cellStyle name="40% — акцент2 9 3 3" xfId="6136"/>
    <cellStyle name="40% — акцент2 9 4" xfId="6134"/>
    <cellStyle name="40% — акцент3" xfId="1052"/>
    <cellStyle name="40% — акцент3 10" xfId="1053"/>
    <cellStyle name="40% — акцент3 10 2" xfId="1054"/>
    <cellStyle name="40% — акцент3 10 2 2" xfId="6139"/>
    <cellStyle name="40% — акцент3 10 3" xfId="1055"/>
    <cellStyle name="40% — акцент3 10 3 2" xfId="3743"/>
    <cellStyle name="40% — акцент3 10 3 3" xfId="6140"/>
    <cellStyle name="40% — акцент3 10 4" xfId="6138"/>
    <cellStyle name="40% — акцент3 11" xfId="1056"/>
    <cellStyle name="40% — акцент3 11 2" xfId="3744"/>
    <cellStyle name="40% — акцент3 11 3" xfId="6141"/>
    <cellStyle name="40% — акцент3 12" xfId="1057"/>
    <cellStyle name="40% — акцент3 12 2" xfId="6142"/>
    <cellStyle name="40% — акцент3 13" xfId="6143"/>
    <cellStyle name="40% — акцент3 14" xfId="6137"/>
    <cellStyle name="40% - Акцент3 2" xfId="1058"/>
    <cellStyle name="40% — акцент3 2" xfId="1059"/>
    <cellStyle name="40% - Акцент3 2 10" xfId="1060"/>
    <cellStyle name="40% — акцент3 2 10" xfId="10338"/>
    <cellStyle name="40% - Акцент3 2 10 2" xfId="1061"/>
    <cellStyle name="40% - Акцент3 2 10 2 2" xfId="6147"/>
    <cellStyle name="40% - Акцент3 2 10 3" xfId="1062"/>
    <cellStyle name="40% - Акцент3 2 10 3 2" xfId="3748"/>
    <cellStyle name="40% - Акцент3 2 10 3 3" xfId="6148"/>
    <cellStyle name="40% - Акцент3 2 10 4" xfId="6146"/>
    <cellStyle name="40% - Акцент3 2 11" xfId="1063"/>
    <cellStyle name="40% - Акцент3 2 11 2" xfId="1064"/>
    <cellStyle name="40% - Акцент3 2 11 2 2" xfId="6150"/>
    <cellStyle name="40% - Акцент3 2 11 3" xfId="1065"/>
    <cellStyle name="40% - Акцент3 2 11 3 2" xfId="3749"/>
    <cellStyle name="40% - Акцент3 2 11 3 3" xfId="6151"/>
    <cellStyle name="40% - Акцент3 2 11 4" xfId="6149"/>
    <cellStyle name="40% - Акцент3 2 12" xfId="1066"/>
    <cellStyle name="40% - Акцент3 2 12 2" xfId="1067"/>
    <cellStyle name="40% - Акцент3 2 12 2 2" xfId="6153"/>
    <cellStyle name="40% - Акцент3 2 12 3" xfId="1068"/>
    <cellStyle name="40% - Акцент3 2 12 3 2" xfId="3750"/>
    <cellStyle name="40% - Акцент3 2 12 3 3" xfId="6154"/>
    <cellStyle name="40% - Акцент3 2 12 4" xfId="6152"/>
    <cellStyle name="40% - Акцент3 2 13" xfId="1069"/>
    <cellStyle name="40% - Акцент3 2 13 2" xfId="1070"/>
    <cellStyle name="40% - Акцент3 2 13 2 2" xfId="6156"/>
    <cellStyle name="40% - Акцент3 2 13 3" xfId="1071"/>
    <cellStyle name="40% - Акцент3 2 13 3 2" xfId="3751"/>
    <cellStyle name="40% - Акцент3 2 13 3 3" xfId="6157"/>
    <cellStyle name="40% - Акцент3 2 13 4" xfId="6155"/>
    <cellStyle name="40% - Акцент3 2 14" xfId="1072"/>
    <cellStyle name="40% - Акцент3 2 14 2" xfId="1073"/>
    <cellStyle name="40% - Акцент3 2 14 2 2" xfId="6159"/>
    <cellStyle name="40% - Акцент3 2 14 3" xfId="1074"/>
    <cellStyle name="40% - Акцент3 2 14 3 2" xfId="3752"/>
    <cellStyle name="40% - Акцент3 2 14 3 3" xfId="6160"/>
    <cellStyle name="40% - Акцент3 2 14 4" xfId="6158"/>
    <cellStyle name="40% - Акцент3 2 15" xfId="1075"/>
    <cellStyle name="40% - Акцент3 2 15 2" xfId="1076"/>
    <cellStyle name="40% - Акцент3 2 15 2 2" xfId="6162"/>
    <cellStyle name="40% - Акцент3 2 15 3" xfId="1077"/>
    <cellStyle name="40% - Акцент3 2 15 3 2" xfId="3753"/>
    <cellStyle name="40% - Акцент3 2 15 3 3" xfId="6163"/>
    <cellStyle name="40% - Акцент3 2 15 4" xfId="6161"/>
    <cellStyle name="40% - Акцент3 2 16" xfId="1078"/>
    <cellStyle name="40% - Акцент3 2 16 2" xfId="1079"/>
    <cellStyle name="40% - Акцент3 2 16 2 2" xfId="6165"/>
    <cellStyle name="40% - Акцент3 2 16 3" xfId="1080"/>
    <cellStyle name="40% - Акцент3 2 16 3 2" xfId="3754"/>
    <cellStyle name="40% - Акцент3 2 16 3 3" xfId="6166"/>
    <cellStyle name="40% - Акцент3 2 16 4" xfId="6164"/>
    <cellStyle name="40% - Акцент3 2 17" xfId="1081"/>
    <cellStyle name="40% - Акцент3 2 17 2" xfId="1082"/>
    <cellStyle name="40% - Акцент3 2 17 2 2" xfId="6168"/>
    <cellStyle name="40% - Акцент3 2 17 3" xfId="1083"/>
    <cellStyle name="40% - Акцент3 2 17 3 2" xfId="3755"/>
    <cellStyle name="40% - Акцент3 2 17 3 3" xfId="6169"/>
    <cellStyle name="40% - Акцент3 2 17 4" xfId="6167"/>
    <cellStyle name="40% - Акцент3 2 18" xfId="1084"/>
    <cellStyle name="40% - Акцент3 2 18 2" xfId="1085"/>
    <cellStyle name="40% - Акцент3 2 18 2 2" xfId="6171"/>
    <cellStyle name="40% - Акцент3 2 18 3" xfId="1086"/>
    <cellStyle name="40% - Акцент3 2 18 3 2" xfId="3756"/>
    <cellStyle name="40% - Акцент3 2 18 3 3" xfId="6172"/>
    <cellStyle name="40% - Акцент3 2 18 4" xfId="6170"/>
    <cellStyle name="40% - Акцент3 2 19" xfId="1087"/>
    <cellStyle name="40% - Акцент3 2 19 2" xfId="1088"/>
    <cellStyle name="40% - Акцент3 2 19 2 2" xfId="6174"/>
    <cellStyle name="40% - Акцент3 2 19 3" xfId="1089"/>
    <cellStyle name="40% - Акцент3 2 19 3 2" xfId="3757"/>
    <cellStyle name="40% - Акцент3 2 19 3 3" xfId="6175"/>
    <cellStyle name="40% - Акцент3 2 19 4" xfId="6173"/>
    <cellStyle name="40% - Акцент3 2 2" xfId="1090"/>
    <cellStyle name="40% — акцент3 2 2" xfId="1091"/>
    <cellStyle name="40% - Акцент3 2 2 10" xfId="10105"/>
    <cellStyle name="40% — акцент3 2 2 10" xfId="9028"/>
    <cellStyle name="40% - Акцент3 2 2 11" xfId="8784"/>
    <cellStyle name="40% — акцент3 2 2 11" xfId="8785"/>
    <cellStyle name="40% - Акцент3 2 2 12" xfId="10292"/>
    <cellStyle name="40% — акцент3 2 2 12" xfId="10291"/>
    <cellStyle name="40% - Акцент3 2 2 2" xfId="1092"/>
    <cellStyle name="40% — акцент3 2 2 2" xfId="3758"/>
    <cellStyle name="40% - Акцент3 2 2 2 10" xfId="10290"/>
    <cellStyle name="40% - Акцент3 2 2 2 2" xfId="1093"/>
    <cellStyle name="40% - Акцент3 2 2 2 2 2" xfId="6179"/>
    <cellStyle name="40% - Акцент3 2 2 2 3" xfId="1094"/>
    <cellStyle name="40% - Акцент3 2 2 2 3 2" xfId="3759"/>
    <cellStyle name="40% - Акцент3 2 2 2 3 3" xfId="6180"/>
    <cellStyle name="40% - Акцент3 2 2 2 4" xfId="6178"/>
    <cellStyle name="40% - Акцент3 2 2 2 5" xfId="9158"/>
    <cellStyle name="40% - Акцент3 2 2 2 6" xfId="9917"/>
    <cellStyle name="40% - Акцент3 2 2 2 7" xfId="9029"/>
    <cellStyle name="40% - Акцент3 2 2 2 8" xfId="10098"/>
    <cellStyle name="40% - Акцент3 2 2 2 9" xfId="8786"/>
    <cellStyle name="40% - Акцент3 2 2 3" xfId="1095"/>
    <cellStyle name="40% — акцент3 2 2 3" xfId="3902"/>
    <cellStyle name="40% - Акцент3 2 2 3 10" xfId="10091"/>
    <cellStyle name="40% - Акцент3 2 2 3 11" xfId="8789"/>
    <cellStyle name="40% - Акцент3 2 2 3 12" xfId="10277"/>
    <cellStyle name="40% - Акцент3 2 2 3 2" xfId="3760"/>
    <cellStyle name="40% - Акцент3 2 2 3 3" xfId="4848"/>
    <cellStyle name="40% - Акцент3 2 2 3 4" xfId="3929"/>
    <cellStyle name="40% - Акцент3 2 2 3 5" xfId="4856"/>
    <cellStyle name="40% - Акцент3 2 2 3 6" xfId="6181"/>
    <cellStyle name="40% - Акцент3 2 2 3 7" xfId="9160"/>
    <cellStyle name="40% - Акцент3 2 2 3 8" xfId="9915"/>
    <cellStyle name="40% - Акцент3 2 2 3 9" xfId="9032"/>
    <cellStyle name="40% - Акцент3 2 2 4" xfId="1096"/>
    <cellStyle name="40% — акцент3 2 2 4" xfId="4850"/>
    <cellStyle name="40% - Акцент3 2 2 4 10" xfId="8791"/>
    <cellStyle name="40% - Акцент3 2 2 4 11" xfId="10276"/>
    <cellStyle name="40% - Акцент3 2 2 4 2" xfId="3761"/>
    <cellStyle name="40% - Акцент3 2 2 4 3" xfId="3927"/>
    <cellStyle name="40% - Акцент3 2 2 4 4" xfId="4855"/>
    <cellStyle name="40% - Акцент3 2 2 4 5" xfId="6182"/>
    <cellStyle name="40% - Акцент3 2 2 4 6" xfId="9161"/>
    <cellStyle name="40% - Акцент3 2 2 4 7" xfId="9914"/>
    <cellStyle name="40% - Акцент3 2 2 4 8" xfId="9033"/>
    <cellStyle name="40% - Акцент3 2 2 4 9" xfId="10090"/>
    <cellStyle name="40% - Акцент3 2 2 5" xfId="6183"/>
    <cellStyle name="40% — акцент3 2 2 5" xfId="3933"/>
    <cellStyle name="40% - Акцент3 2 2 6" xfId="6176"/>
    <cellStyle name="40% — акцент3 2 2 6" xfId="4857"/>
    <cellStyle name="40% - Акцент3 2 2 7" xfId="9156"/>
    <cellStyle name="40% — акцент3 2 2 7" xfId="6177"/>
    <cellStyle name="40% - Акцент3 2 2 8" xfId="9919"/>
    <cellStyle name="40% — акцент3 2 2 8" xfId="9157"/>
    <cellStyle name="40% - Акцент3 2 2 9" xfId="9027"/>
    <cellStyle name="40% — акцент3 2 2 9" xfId="9918"/>
    <cellStyle name="40% - Акцент3 2 20" xfId="1097"/>
    <cellStyle name="40% - Акцент3 2 20 2" xfId="3762"/>
    <cellStyle name="40% - Акцент3 2 20 3" xfId="6184"/>
    <cellStyle name="40% - Акцент3 2 21" xfId="1098"/>
    <cellStyle name="40% - Акцент3 2 21 2" xfId="3763"/>
    <cellStyle name="40% - Акцент3 2 21 3" xfId="6185"/>
    <cellStyle name="40% - Акцент3 2 22" xfId="6186"/>
    <cellStyle name="40% - Акцент3 2 23" xfId="6144"/>
    <cellStyle name="40% - Акцент3 2 24" xfId="9134"/>
    <cellStyle name="40% - Акцент3 2 25" xfId="9944"/>
    <cellStyle name="40% - Акцент3 2 26" xfId="8992"/>
    <cellStyle name="40% - Акцент3 2 27" xfId="10128"/>
    <cellStyle name="40% - Акцент3 2 28" xfId="8742"/>
    <cellStyle name="40% - Акцент3 2 29" xfId="10339"/>
    <cellStyle name="40% - Акцент3 2 3" xfId="1099"/>
    <cellStyle name="40% — акцент3 2 3" xfId="1100"/>
    <cellStyle name="40% — акцент3 2 3 10" xfId="9047"/>
    <cellStyle name="40% - Акцент3 2 3 2" xfId="1101"/>
    <cellStyle name="40% — акцент3 2 3 2" xfId="3764"/>
    <cellStyle name="40% - Акцент3 2 3 2 10" xfId="9048"/>
    <cellStyle name="40% - Акцент3 2 3 2 11" xfId="10078"/>
    <cellStyle name="40% - Акцент3 2 3 2 12" xfId="8820"/>
    <cellStyle name="40% - Акцент3 2 3 2 13" xfId="10268"/>
    <cellStyle name="40% - Акцент3 2 3 2 2" xfId="3765"/>
    <cellStyle name="40% - Акцент3 2 3 2 3" xfId="3895"/>
    <cellStyle name="40% - Акцент3 2 3 2 4" xfId="4846"/>
    <cellStyle name="40% - Акцент3 2 3 2 5" xfId="3923"/>
    <cellStyle name="40% - Акцент3 2 3 2 6" xfId="4853"/>
    <cellStyle name="40% - Акцент3 2 3 2 7" xfId="6189"/>
    <cellStyle name="40% - Акцент3 2 3 2 8" xfId="9166"/>
    <cellStyle name="40% - Акцент3 2 3 2 9" xfId="9910"/>
    <cellStyle name="40% - Акцент3 2 3 3" xfId="6187"/>
    <cellStyle name="40% — акцент3 2 3 3" xfId="3896"/>
    <cellStyle name="40% - Акцент3 2 3 4" xfId="9164"/>
    <cellStyle name="40% — акцент3 2 3 4" xfId="4847"/>
    <cellStyle name="40% - Акцент3 2 3 5" xfId="9912"/>
    <cellStyle name="40% — акцент3 2 3 5" xfId="3924"/>
    <cellStyle name="40% - Акцент3 2 3 6" xfId="9042"/>
    <cellStyle name="40% — акцент3 2 3 6" xfId="4854"/>
    <cellStyle name="40% - Акцент3 2 3 7" xfId="10080"/>
    <cellStyle name="40% — акцент3 2 3 7" xfId="6188"/>
    <cellStyle name="40% - Акцент3 2 3 8" xfId="8800"/>
    <cellStyle name="40% — акцент3 2 3 8" xfId="9165"/>
    <cellStyle name="40% - Акцент3 2 3 9" xfId="10269"/>
    <cellStyle name="40% — акцент3 2 3 9" xfId="9911"/>
    <cellStyle name="40% - Акцент3 2 4" xfId="1102"/>
    <cellStyle name="40% — акцент3 2 4" xfId="6145"/>
    <cellStyle name="40% - Акцент3 2 4 2" xfId="1103"/>
    <cellStyle name="40% - Акцент3 2 4 2 2" xfId="3766"/>
    <cellStyle name="40% - Акцент3 2 4 2 3" xfId="6191"/>
    <cellStyle name="40% - Акцент3 2 4 3" xfId="6190"/>
    <cellStyle name="40% - Акцент3 2 4 4" xfId="9167"/>
    <cellStyle name="40% - Акцент3 2 4 5" xfId="9905"/>
    <cellStyle name="40% - Акцент3 2 4 6" xfId="9052"/>
    <cellStyle name="40% - Акцент3 2 4 7" xfId="10077"/>
    <cellStyle name="40% - Акцент3 2 4 8" xfId="8824"/>
    <cellStyle name="40% - Акцент3 2 4 9" xfId="10267"/>
    <cellStyle name="40% - Акцент3 2 5" xfId="1104"/>
    <cellStyle name="40% — акцент3 2 5" xfId="9135"/>
    <cellStyle name="40% - Акцент3 2 5 2" xfId="1105"/>
    <cellStyle name="40% - Акцент3 2 5 2 2" xfId="3767"/>
    <cellStyle name="40% - Акцент3 2 5 2 3" xfId="6193"/>
    <cellStyle name="40% - Акцент3 2 5 3" xfId="6192"/>
    <cellStyle name="40% - Акцент3 2 5 4" xfId="9904"/>
    <cellStyle name="40% - Акцент3 2 5 5" xfId="9053"/>
    <cellStyle name="40% - Акцент3 2 5 6" xfId="10075"/>
    <cellStyle name="40% - Акцент3 2 5 7" xfId="8826"/>
    <cellStyle name="40% - Акцент3 2 5 8" xfId="10264"/>
    <cellStyle name="40% - Акцент3 2 6" xfId="1106"/>
    <cellStyle name="40% — акцент3 2 6" xfId="9943"/>
    <cellStyle name="40% - Акцент3 2 6 2" xfId="1107"/>
    <cellStyle name="40% - Акцент3 2 6 2 2" xfId="3768"/>
    <cellStyle name="40% - Акцент3 2 6 2 3" xfId="6195"/>
    <cellStyle name="40% - Акцент3 2 6 3" xfId="6194"/>
    <cellStyle name="40% - Акцент3 2 6 4" xfId="9055"/>
    <cellStyle name="40% - Акцент3 2 6 5" xfId="10073"/>
    <cellStyle name="40% - Акцент3 2 6 6" xfId="8832"/>
    <cellStyle name="40% - Акцент3 2 6 7" xfId="10260"/>
    <cellStyle name="40% - Акцент3 2 7" xfId="1108"/>
    <cellStyle name="40% — акцент3 2 7" xfId="8993"/>
    <cellStyle name="40% - Акцент3 2 7 2" xfId="1109"/>
    <cellStyle name="40% - Акцент3 2 7 2 2" xfId="3769"/>
    <cellStyle name="40% - Акцент3 2 7 2 3" xfId="6197"/>
    <cellStyle name="40% - Акцент3 2 7 3" xfId="6196"/>
    <cellStyle name="40% - Акцент3 2 7 4" xfId="10071"/>
    <cellStyle name="40% - Акцент3 2 7 5" xfId="8834"/>
    <cellStyle name="40% - Акцент3 2 7 6" xfId="10255"/>
    <cellStyle name="40% - Акцент3 2 8" xfId="1110"/>
    <cellStyle name="40% — акцент3 2 8" xfId="10125"/>
    <cellStyle name="40% - Акцент3 2 8 2" xfId="1111"/>
    <cellStyle name="40% - Акцент3 2 8 2 2" xfId="6199"/>
    <cellStyle name="40% - Акцент3 2 8 3" xfId="1112"/>
    <cellStyle name="40% - Акцент3 2 8 3 2" xfId="3771"/>
    <cellStyle name="40% - Акцент3 2 8 3 3" xfId="6200"/>
    <cellStyle name="40% - Акцент3 2 8 4" xfId="6198"/>
    <cellStyle name="40% - Акцент3 2 8 5" xfId="8835"/>
    <cellStyle name="40% - Акцент3 2 8 6" xfId="10254"/>
    <cellStyle name="40% - Акцент3 2 9" xfId="1113"/>
    <cellStyle name="40% — акцент3 2 9" xfId="8743"/>
    <cellStyle name="40% - Акцент3 2 9 2" xfId="1114"/>
    <cellStyle name="40% - Акцент3 2 9 2 2" xfId="6202"/>
    <cellStyle name="40% - Акцент3 2 9 3" xfId="1115"/>
    <cellStyle name="40% - Акцент3 2 9 3 2" xfId="3773"/>
    <cellStyle name="40% - Акцент3 2 9 3 3" xfId="6203"/>
    <cellStyle name="40% - Акцент3 2 9 4" xfId="6201"/>
    <cellStyle name="40% - Акцент3 2 9 5" xfId="10253"/>
    <cellStyle name="40% - Акцент3 3" xfId="1116"/>
    <cellStyle name="40% — акцент3 3" xfId="1117"/>
    <cellStyle name="40% - Акцент3 3 10" xfId="1118"/>
    <cellStyle name="40% — акцент3 3 10" xfId="10251"/>
    <cellStyle name="40% - Акцент3 3 10 2" xfId="1119"/>
    <cellStyle name="40% - Акцент3 3 10 2 2" xfId="6207"/>
    <cellStyle name="40% - Акцент3 3 10 3" xfId="1120"/>
    <cellStyle name="40% - Акцент3 3 10 3 2" xfId="3774"/>
    <cellStyle name="40% - Акцент3 3 10 3 3" xfId="6208"/>
    <cellStyle name="40% - Акцент3 3 10 4" xfId="6206"/>
    <cellStyle name="40% - Акцент3 3 11" xfId="1121"/>
    <cellStyle name="40% - Акцент3 3 11 2" xfId="1122"/>
    <cellStyle name="40% - Акцент3 3 11 2 2" xfId="6210"/>
    <cellStyle name="40% - Акцент3 3 11 3" xfId="1123"/>
    <cellStyle name="40% - Акцент3 3 11 3 2" xfId="3775"/>
    <cellStyle name="40% - Акцент3 3 11 3 3" xfId="6211"/>
    <cellStyle name="40% - Акцент3 3 11 4" xfId="6209"/>
    <cellStyle name="40% - Акцент3 3 12" xfId="1124"/>
    <cellStyle name="40% - Акцент3 3 12 2" xfId="1125"/>
    <cellStyle name="40% - Акцент3 3 12 2 2" xfId="6213"/>
    <cellStyle name="40% - Акцент3 3 12 3" xfId="1126"/>
    <cellStyle name="40% - Акцент3 3 12 3 2" xfId="3777"/>
    <cellStyle name="40% - Акцент3 3 12 3 3" xfId="6214"/>
    <cellStyle name="40% - Акцент3 3 12 4" xfId="6212"/>
    <cellStyle name="40% - Акцент3 3 13" xfId="1127"/>
    <cellStyle name="40% - Акцент3 3 13 2" xfId="1128"/>
    <cellStyle name="40% - Акцент3 3 13 2 2" xfId="6216"/>
    <cellStyle name="40% - Акцент3 3 13 3" xfId="1129"/>
    <cellStyle name="40% - Акцент3 3 13 3 2" xfId="3778"/>
    <cellStyle name="40% - Акцент3 3 13 3 3" xfId="6217"/>
    <cellStyle name="40% - Акцент3 3 13 4" xfId="6215"/>
    <cellStyle name="40% - Акцент3 3 14" xfId="1130"/>
    <cellStyle name="40% - Акцент3 3 14 2" xfId="1131"/>
    <cellStyle name="40% - Акцент3 3 14 2 2" xfId="6219"/>
    <cellStyle name="40% - Акцент3 3 14 3" xfId="1132"/>
    <cellStyle name="40% - Акцент3 3 14 3 2" xfId="3779"/>
    <cellStyle name="40% - Акцент3 3 14 3 3" xfId="6220"/>
    <cellStyle name="40% - Акцент3 3 14 4" xfId="6218"/>
    <cellStyle name="40% - Акцент3 3 15" xfId="1133"/>
    <cellStyle name="40% - Акцент3 3 15 2" xfId="1134"/>
    <cellStyle name="40% - Акцент3 3 15 2 2" xfId="6222"/>
    <cellStyle name="40% - Акцент3 3 15 3" xfId="1135"/>
    <cellStyle name="40% - Акцент3 3 15 3 2" xfId="3781"/>
    <cellStyle name="40% - Акцент3 3 15 3 3" xfId="6223"/>
    <cellStyle name="40% - Акцент3 3 15 4" xfId="6221"/>
    <cellStyle name="40% - Акцент3 3 16" xfId="1136"/>
    <cellStyle name="40% - Акцент3 3 16 2" xfId="1137"/>
    <cellStyle name="40% - Акцент3 3 16 2 2" xfId="6225"/>
    <cellStyle name="40% - Акцент3 3 16 3" xfId="1138"/>
    <cellStyle name="40% - Акцент3 3 16 3 2" xfId="3782"/>
    <cellStyle name="40% - Акцент3 3 16 3 3" xfId="6226"/>
    <cellStyle name="40% - Акцент3 3 16 4" xfId="6224"/>
    <cellStyle name="40% - Акцент3 3 17" xfId="1139"/>
    <cellStyle name="40% - Акцент3 3 17 2" xfId="1140"/>
    <cellStyle name="40% - Акцент3 3 17 2 2" xfId="6228"/>
    <cellStyle name="40% - Акцент3 3 17 3" xfId="1141"/>
    <cellStyle name="40% - Акцент3 3 17 3 2" xfId="3784"/>
    <cellStyle name="40% - Акцент3 3 17 3 3" xfId="6229"/>
    <cellStyle name="40% - Акцент3 3 17 4" xfId="6227"/>
    <cellStyle name="40% - Акцент3 3 18" xfId="1142"/>
    <cellStyle name="40% - Акцент3 3 18 2" xfId="1143"/>
    <cellStyle name="40% - Акцент3 3 18 2 2" xfId="6231"/>
    <cellStyle name="40% - Акцент3 3 18 3" xfId="1144"/>
    <cellStyle name="40% - Акцент3 3 18 3 2" xfId="3787"/>
    <cellStyle name="40% - Акцент3 3 18 3 3" xfId="6232"/>
    <cellStyle name="40% - Акцент3 3 18 4" xfId="6230"/>
    <cellStyle name="40% - Акцент3 3 19" xfId="1145"/>
    <cellStyle name="40% - Акцент3 3 19 2" xfId="1146"/>
    <cellStyle name="40% - Акцент3 3 19 2 2" xfId="6234"/>
    <cellStyle name="40% - Акцент3 3 19 3" xfId="1147"/>
    <cellStyle name="40% - Акцент3 3 19 3 2" xfId="3789"/>
    <cellStyle name="40% - Акцент3 3 19 3 3" xfId="6235"/>
    <cellStyle name="40% - Акцент3 3 19 4" xfId="6233"/>
    <cellStyle name="40% - Акцент3 3 2" xfId="1148"/>
    <cellStyle name="40% — акцент3 3 2" xfId="1149"/>
    <cellStyle name="40% - Акцент3 3 2 10" xfId="10010"/>
    <cellStyle name="40% — акцент3 3 2 10" xfId="9093"/>
    <cellStyle name="40% - Акцент3 3 2 11" xfId="8875"/>
    <cellStyle name="40% — акцент3 3 2 11" xfId="8876"/>
    <cellStyle name="40% - Акцент3 3 2 12" xfId="10194"/>
    <cellStyle name="40% — акцент3 3 2 12" xfId="10193"/>
    <cellStyle name="40% - Акцент3 3 2 2" xfId="1150"/>
    <cellStyle name="40% — акцент3 3 2 2" xfId="3790"/>
    <cellStyle name="40% - Акцент3 3 2 2 10" xfId="10192"/>
    <cellStyle name="40% - Акцент3 3 2 2 2" xfId="1151"/>
    <cellStyle name="40% - Акцент3 3 2 2 2 2" xfId="6239"/>
    <cellStyle name="40% - Акцент3 3 2 2 3" xfId="1152"/>
    <cellStyle name="40% - Акцент3 3 2 2 3 2" xfId="3792"/>
    <cellStyle name="40% - Акцент3 3 2 2 3 3" xfId="6240"/>
    <cellStyle name="40% - Акцент3 3 2 2 4" xfId="6238"/>
    <cellStyle name="40% - Акцент3 3 2 2 5" xfId="9202"/>
    <cellStyle name="40% - Акцент3 3 2 2 6" xfId="9870"/>
    <cellStyle name="40% - Акцент3 3 2 2 7" xfId="9097"/>
    <cellStyle name="40% - Акцент3 3 2 2 8" xfId="10007"/>
    <cellStyle name="40% - Акцент3 3 2 2 9" xfId="8878"/>
    <cellStyle name="40% - Акцент3 3 2 3" xfId="1153"/>
    <cellStyle name="40% — акцент3 3 2 3" xfId="3848"/>
    <cellStyle name="40% - Акцент3 3 2 3 10" xfId="10006"/>
    <cellStyle name="40% - Акцент3 3 2 3 11" xfId="8882"/>
    <cellStyle name="40% - Акцент3 3 2 3 12" xfId="10186"/>
    <cellStyle name="40% - Акцент3 3 2 3 2" xfId="3793"/>
    <cellStyle name="40% - Акцент3 3 2 3 3" xfId="4834"/>
    <cellStyle name="40% - Акцент3 3 2 3 4" xfId="3880"/>
    <cellStyle name="40% - Акцент3 3 2 3 5" xfId="4842"/>
    <cellStyle name="40% - Акцент3 3 2 3 6" xfId="6241"/>
    <cellStyle name="40% - Акцент3 3 2 3 7" xfId="9205"/>
    <cellStyle name="40% - Акцент3 3 2 3 8" xfId="9865"/>
    <cellStyle name="40% - Акцент3 3 2 3 9" xfId="9098"/>
    <cellStyle name="40% - Акцент3 3 2 4" xfId="1154"/>
    <cellStyle name="40% — акцент3 3 2 4" xfId="4835"/>
    <cellStyle name="40% - Акцент3 3 2 4 10" xfId="8885"/>
    <cellStyle name="40% - Акцент3 3 2 4 11" xfId="10185"/>
    <cellStyle name="40% - Акцент3 3 2 4 2" xfId="3794"/>
    <cellStyle name="40% - Акцент3 3 2 4 3" xfId="3878"/>
    <cellStyle name="40% - Акцент3 3 2 4 4" xfId="4841"/>
    <cellStyle name="40% - Акцент3 3 2 4 5" xfId="6242"/>
    <cellStyle name="40% - Акцент3 3 2 4 6" xfId="9206"/>
    <cellStyle name="40% - Акцент3 3 2 4 7" xfId="9864"/>
    <cellStyle name="40% - Акцент3 3 2 4 8" xfId="9099"/>
    <cellStyle name="40% - Акцент3 3 2 4 9" xfId="10005"/>
    <cellStyle name="40% - Акцент3 3 2 5" xfId="6243"/>
    <cellStyle name="40% — акцент3 3 2 5" xfId="3885"/>
    <cellStyle name="40% - Акцент3 3 2 6" xfId="6236"/>
    <cellStyle name="40% — акцент3 3 2 6" xfId="4845"/>
    <cellStyle name="40% - Акцент3 3 2 7" xfId="9200"/>
    <cellStyle name="40% — акцент3 3 2 7" xfId="6237"/>
    <cellStyle name="40% - Акцент3 3 2 8" xfId="9872"/>
    <cellStyle name="40% — акцент3 3 2 8" xfId="9201"/>
    <cellStyle name="40% - Акцент3 3 2 9" xfId="9092"/>
    <cellStyle name="40% — акцент3 3 2 9" xfId="9871"/>
    <cellStyle name="40% - Акцент3 3 20" xfId="1155"/>
    <cellStyle name="40% - Акцент3 3 20 2" xfId="3795"/>
    <cellStyle name="40% - Акцент3 3 20 3" xfId="6244"/>
    <cellStyle name="40% - Акцент3 3 21" xfId="1156"/>
    <cellStyle name="40% - Акцент3 3 21 2" xfId="3796"/>
    <cellStyle name="40% - Акцент3 3 21 3" xfId="6245"/>
    <cellStyle name="40% - Акцент3 3 22" xfId="6246"/>
    <cellStyle name="40% - Акцент3 3 23" xfId="6204"/>
    <cellStyle name="40% - Акцент3 3 24" xfId="9176"/>
    <cellStyle name="40% - Акцент3 3 25" xfId="9891"/>
    <cellStyle name="40% - Акцент3 3 26" xfId="9061"/>
    <cellStyle name="40% - Акцент3 3 27" xfId="10057"/>
    <cellStyle name="40% - Акцент3 3 28" xfId="8836"/>
    <cellStyle name="40% - Акцент3 3 29" xfId="10252"/>
    <cellStyle name="40% - Акцент3 3 3" xfId="1157"/>
    <cellStyle name="40% — акцент3 3 3" xfId="1158"/>
    <cellStyle name="40% — акцент3 3 3 10" xfId="9103"/>
    <cellStyle name="40% - Акцент3 3 3 2" xfId="1159"/>
    <cellStyle name="40% — акцент3 3 3 2" xfId="3798"/>
    <cellStyle name="40% - Акцент3 3 3 2 10" xfId="9104"/>
    <cellStyle name="40% - Акцент3 3 3 2 11" xfId="9994"/>
    <cellStyle name="40% - Акцент3 3 3 2 12" xfId="8892"/>
    <cellStyle name="40% - Акцент3 3 3 2 13" xfId="10183"/>
    <cellStyle name="40% - Акцент3 3 3 2 2" xfId="3799"/>
    <cellStyle name="40% - Акцент3 3 3 2 3" xfId="3842"/>
    <cellStyle name="40% - Акцент3 3 3 2 4" xfId="4832"/>
    <cellStyle name="40% - Акцент3 3 3 2 5" xfId="3869"/>
    <cellStyle name="40% - Акцент3 3 3 2 6" xfId="4836"/>
    <cellStyle name="40% - Акцент3 3 3 2 7" xfId="6249"/>
    <cellStyle name="40% - Акцент3 3 3 2 8" xfId="9212"/>
    <cellStyle name="40% - Акцент3 3 3 2 9" xfId="9854"/>
    <cellStyle name="40% - Акцент3 3 3 3" xfId="6247"/>
    <cellStyle name="40% — акцент3 3 3 3" xfId="3844"/>
    <cellStyle name="40% - Акцент3 3 3 4" xfId="9210"/>
    <cellStyle name="40% — акцент3 3 3 4" xfId="4833"/>
    <cellStyle name="40% - Акцент3 3 3 5" xfId="9856"/>
    <cellStyle name="40% — акцент3 3 3 5" xfId="3871"/>
    <cellStyle name="40% - Акцент3 3 3 6" xfId="9102"/>
    <cellStyle name="40% — акцент3 3 3 6" xfId="4837"/>
    <cellStyle name="40% - Акцент3 3 3 7" xfId="9998"/>
    <cellStyle name="40% — акцент3 3 3 7" xfId="6248"/>
    <cellStyle name="40% - Акцент3 3 3 8" xfId="8889"/>
    <cellStyle name="40% — акцент3 3 3 8" xfId="9211"/>
    <cellStyle name="40% - Акцент3 3 3 9" xfId="10184"/>
    <cellStyle name="40% — акцент3 3 3 9" xfId="9855"/>
    <cellStyle name="40% - Акцент3 3 4" xfId="1160"/>
    <cellStyle name="40% — акцент3 3 4" xfId="6205"/>
    <cellStyle name="40% - Акцент3 3 4 2" xfId="1161"/>
    <cellStyle name="40% - Акцент3 3 4 2 2" xfId="3801"/>
    <cellStyle name="40% - Акцент3 3 4 2 3" xfId="6251"/>
    <cellStyle name="40% - Акцент3 3 4 3" xfId="6250"/>
    <cellStyle name="40% - Акцент3 3 4 4" xfId="9213"/>
    <cellStyle name="40% - Акцент3 3 4 5" xfId="9853"/>
    <cellStyle name="40% - Акцент3 3 4 6" xfId="9108"/>
    <cellStyle name="40% - Акцент3 3 4 7" xfId="9993"/>
    <cellStyle name="40% - Акцент3 3 4 8" xfId="8893"/>
    <cellStyle name="40% - Акцент3 3 4 9" xfId="10182"/>
    <cellStyle name="40% - Акцент3 3 5" xfId="1162"/>
    <cellStyle name="40% — акцент3 3 5" xfId="9177"/>
    <cellStyle name="40% - Акцент3 3 5 2" xfId="1163"/>
    <cellStyle name="40% - Акцент3 3 5 2 2" xfId="3803"/>
    <cellStyle name="40% - Акцент3 3 5 2 3" xfId="6253"/>
    <cellStyle name="40% - Акцент3 3 5 3" xfId="6252"/>
    <cellStyle name="40% - Акцент3 3 5 4" xfId="9852"/>
    <cellStyle name="40% - Акцент3 3 5 5" xfId="9112"/>
    <cellStyle name="40% - Акцент3 3 5 6" xfId="9992"/>
    <cellStyle name="40% - Акцент3 3 5 7" xfId="8898"/>
    <cellStyle name="40% - Акцент3 3 5 8" xfId="10181"/>
    <cellStyle name="40% - Акцент3 3 6" xfId="1164"/>
    <cellStyle name="40% — акцент3 3 6" xfId="9890"/>
    <cellStyle name="40% - Акцент3 3 6 2" xfId="1165"/>
    <cellStyle name="40% - Акцент3 3 6 2 2" xfId="3804"/>
    <cellStyle name="40% - Акцент3 3 6 2 3" xfId="6255"/>
    <cellStyle name="40% - Акцент3 3 6 3" xfId="6254"/>
    <cellStyle name="40% - Акцент3 3 6 4" xfId="9113"/>
    <cellStyle name="40% - Акцент3 3 6 5" xfId="9991"/>
    <cellStyle name="40% - Акцент3 3 6 6" xfId="8901"/>
    <cellStyle name="40% - Акцент3 3 6 7" xfId="10180"/>
    <cellStyle name="40% - Акцент3 3 7" xfId="1166"/>
    <cellStyle name="40% — акцент3 3 7" xfId="9062"/>
    <cellStyle name="40% - Акцент3 3 7 2" xfId="1167"/>
    <cellStyle name="40% - Акцент3 3 7 2 2" xfId="3806"/>
    <cellStyle name="40% - Акцент3 3 7 2 3" xfId="6257"/>
    <cellStyle name="40% - Акцент3 3 7 3" xfId="6256"/>
    <cellStyle name="40% - Акцент3 3 7 4" xfId="9990"/>
    <cellStyle name="40% - Акцент3 3 7 5" xfId="8905"/>
    <cellStyle name="40% - Акцент3 3 7 6" xfId="10179"/>
    <cellStyle name="40% - Акцент3 3 8" xfId="1168"/>
    <cellStyle name="40% — акцент3 3 8" xfId="10056"/>
    <cellStyle name="40% - Акцент3 3 8 2" xfId="1169"/>
    <cellStyle name="40% - Акцент3 3 8 2 2" xfId="6259"/>
    <cellStyle name="40% - Акцент3 3 8 3" xfId="1170"/>
    <cellStyle name="40% - Акцент3 3 8 3 2" xfId="3807"/>
    <cellStyle name="40% - Акцент3 3 8 3 3" xfId="6260"/>
    <cellStyle name="40% - Акцент3 3 8 4" xfId="6258"/>
    <cellStyle name="40% - Акцент3 3 8 5" xfId="8908"/>
    <cellStyle name="40% - Акцент3 3 8 6" xfId="10175"/>
    <cellStyle name="40% - Акцент3 3 9" xfId="1171"/>
    <cellStyle name="40% — акцент3 3 9" xfId="8837"/>
    <cellStyle name="40% - Акцент3 3 9 2" xfId="1172"/>
    <cellStyle name="40% - Акцент3 3 9 2 2" xfId="6262"/>
    <cellStyle name="40% - Акцент3 3 9 3" xfId="1173"/>
    <cellStyle name="40% - Акцент3 3 9 3 2" xfId="3808"/>
    <cellStyle name="40% - Акцент3 3 9 3 3" xfId="6263"/>
    <cellStyle name="40% - Акцент3 3 9 4" xfId="6261"/>
    <cellStyle name="40% - Акцент3 3 9 5" xfId="10169"/>
    <cellStyle name="40% — акцент3 4" xfId="1174"/>
    <cellStyle name="40% — акцент3 4 2" xfId="1175"/>
    <cellStyle name="40% — акцент3 4 2 2" xfId="3809"/>
    <cellStyle name="40% — акцент3 4 2 3" xfId="6265"/>
    <cellStyle name="40% — акцент3 4 3" xfId="6264"/>
    <cellStyle name="40% — акцент3 5" xfId="1176"/>
    <cellStyle name="40% — акцент3 5 2" xfId="1177"/>
    <cellStyle name="40% — акцент3 5 2 2" xfId="6267"/>
    <cellStyle name="40% — акцент3 5 3" xfId="1178"/>
    <cellStyle name="40% — акцент3 5 3 2" xfId="3810"/>
    <cellStyle name="40% — акцент3 5 3 3" xfId="6268"/>
    <cellStyle name="40% — акцент3 5 4" xfId="6266"/>
    <cellStyle name="40% — акцент3 6" xfId="1179"/>
    <cellStyle name="40% — акцент3 6 2" xfId="1180"/>
    <cellStyle name="40% — акцент3 6 2 2" xfId="6270"/>
    <cellStyle name="40% — акцент3 6 3" xfId="1181"/>
    <cellStyle name="40% — акцент3 6 3 2" xfId="3811"/>
    <cellStyle name="40% — акцент3 6 3 3" xfId="6271"/>
    <cellStyle name="40% — акцент3 6 4" xfId="6269"/>
    <cellStyle name="40% — акцент3 7" xfId="1182"/>
    <cellStyle name="40% — акцент3 7 2" xfId="1183"/>
    <cellStyle name="40% — акцент3 7 2 2" xfId="6273"/>
    <cellStyle name="40% — акцент3 7 3" xfId="1184"/>
    <cellStyle name="40% — акцент3 7 3 2" xfId="3812"/>
    <cellStyle name="40% — акцент3 7 3 3" xfId="6274"/>
    <cellStyle name="40% — акцент3 7 4" xfId="6272"/>
    <cellStyle name="40% — акцент3 8" xfId="1185"/>
    <cellStyle name="40% — акцент3 8 2" xfId="1186"/>
    <cellStyle name="40% — акцент3 8 2 2" xfId="6276"/>
    <cellStyle name="40% — акцент3 8 3" xfId="1187"/>
    <cellStyle name="40% — акцент3 8 3 2" xfId="3814"/>
    <cellStyle name="40% — акцент3 8 3 3" xfId="6277"/>
    <cellStyle name="40% — акцент3 8 4" xfId="6275"/>
    <cellStyle name="40% — акцент3 9" xfId="1188"/>
    <cellStyle name="40% — акцент3 9 2" xfId="1189"/>
    <cellStyle name="40% — акцент3 9 2 2" xfId="6279"/>
    <cellStyle name="40% — акцент3 9 3" xfId="1190"/>
    <cellStyle name="40% — акцент3 9 3 2" xfId="3815"/>
    <cellStyle name="40% — акцент3 9 3 3" xfId="6280"/>
    <cellStyle name="40% — акцент3 9 4" xfId="6278"/>
    <cellStyle name="40% — акцент4" xfId="1191"/>
    <cellStyle name="40% — акцент4 10" xfId="1192"/>
    <cellStyle name="40% — акцент4 10 2" xfId="1193"/>
    <cellStyle name="40% — акцент4 10 2 2" xfId="6283"/>
    <cellStyle name="40% — акцент4 10 3" xfId="1194"/>
    <cellStyle name="40% — акцент4 10 3 2" xfId="3817"/>
    <cellStyle name="40% — акцент4 10 3 3" xfId="6284"/>
    <cellStyle name="40% — акцент4 10 4" xfId="6282"/>
    <cellStyle name="40% — акцент4 11" xfId="1195"/>
    <cellStyle name="40% — акцент4 11 2" xfId="3818"/>
    <cellStyle name="40% — акцент4 11 3" xfId="6285"/>
    <cellStyle name="40% — акцент4 12" xfId="1196"/>
    <cellStyle name="40% — акцент4 12 2" xfId="6286"/>
    <cellStyle name="40% — акцент4 13" xfId="6287"/>
    <cellStyle name="40% — акцент4 14" xfId="6281"/>
    <cellStyle name="40% - Акцент4 2" xfId="1197"/>
    <cellStyle name="40% — акцент4 2" xfId="1198"/>
    <cellStyle name="40% - Акцент4 2 10" xfId="1199"/>
    <cellStyle name="40% — акцент4 2 10" xfId="10134"/>
    <cellStyle name="40% - Акцент4 2 10 2" xfId="1200"/>
    <cellStyle name="40% - Акцент4 2 10 2 2" xfId="6291"/>
    <cellStyle name="40% - Акцент4 2 10 3" xfId="1201"/>
    <cellStyle name="40% - Акцент4 2 10 3 2" xfId="3821"/>
    <cellStyle name="40% - Акцент4 2 10 3 3" xfId="6292"/>
    <cellStyle name="40% - Акцент4 2 10 4" xfId="6290"/>
    <cellStyle name="40% - Акцент4 2 11" xfId="1202"/>
    <cellStyle name="40% - Акцент4 2 11 2" xfId="1203"/>
    <cellStyle name="40% - Акцент4 2 11 2 2" xfId="6294"/>
    <cellStyle name="40% - Акцент4 2 11 3" xfId="1204"/>
    <cellStyle name="40% - Акцент4 2 11 3 2" xfId="3822"/>
    <cellStyle name="40% - Акцент4 2 11 3 3" xfId="6295"/>
    <cellStyle name="40% - Акцент4 2 11 4" xfId="6293"/>
    <cellStyle name="40% - Акцент4 2 12" xfId="1205"/>
    <cellStyle name="40% - Акцент4 2 12 2" xfId="1206"/>
    <cellStyle name="40% - Акцент4 2 12 2 2" xfId="6297"/>
    <cellStyle name="40% - Акцент4 2 12 3" xfId="1207"/>
    <cellStyle name="40% - Акцент4 2 12 3 2" xfId="3823"/>
    <cellStyle name="40% - Акцент4 2 12 3 3" xfId="6298"/>
    <cellStyle name="40% - Акцент4 2 12 4" xfId="6296"/>
    <cellStyle name="40% - Акцент4 2 13" xfId="1208"/>
    <cellStyle name="40% - Акцент4 2 13 2" xfId="1209"/>
    <cellStyle name="40% - Акцент4 2 13 2 2" xfId="6300"/>
    <cellStyle name="40% - Акцент4 2 13 3" xfId="1210"/>
    <cellStyle name="40% - Акцент4 2 13 3 2" xfId="3824"/>
    <cellStyle name="40% - Акцент4 2 13 3 3" xfId="6301"/>
    <cellStyle name="40% - Акцент4 2 13 4" xfId="6299"/>
    <cellStyle name="40% - Акцент4 2 14" xfId="1211"/>
    <cellStyle name="40% - Акцент4 2 14 2" xfId="1212"/>
    <cellStyle name="40% - Акцент4 2 14 2 2" xfId="6303"/>
    <cellStyle name="40% - Акцент4 2 14 3" xfId="1213"/>
    <cellStyle name="40% - Акцент4 2 14 3 2" xfId="3825"/>
    <cellStyle name="40% - Акцент4 2 14 3 3" xfId="6304"/>
    <cellStyle name="40% - Акцент4 2 14 4" xfId="6302"/>
    <cellStyle name="40% - Акцент4 2 15" xfId="1214"/>
    <cellStyle name="40% - Акцент4 2 15 2" xfId="1215"/>
    <cellStyle name="40% - Акцент4 2 15 2 2" xfId="6306"/>
    <cellStyle name="40% - Акцент4 2 15 3" xfId="1216"/>
    <cellStyle name="40% - Акцент4 2 15 3 2" xfId="3826"/>
    <cellStyle name="40% - Акцент4 2 15 3 3" xfId="6307"/>
    <cellStyle name="40% - Акцент4 2 15 4" xfId="6305"/>
    <cellStyle name="40% - Акцент4 2 16" xfId="1217"/>
    <cellStyle name="40% - Акцент4 2 16 2" xfId="1218"/>
    <cellStyle name="40% - Акцент4 2 16 2 2" xfId="6309"/>
    <cellStyle name="40% - Акцент4 2 16 3" xfId="1219"/>
    <cellStyle name="40% - Акцент4 2 16 3 2" xfId="3827"/>
    <cellStyle name="40% - Акцент4 2 16 3 3" xfId="6310"/>
    <cellStyle name="40% - Акцент4 2 16 4" xfId="6308"/>
    <cellStyle name="40% - Акцент4 2 17" xfId="1220"/>
    <cellStyle name="40% - Акцент4 2 17 2" xfId="1221"/>
    <cellStyle name="40% - Акцент4 2 17 2 2" xfId="6312"/>
    <cellStyle name="40% - Акцент4 2 17 3" xfId="1222"/>
    <cellStyle name="40% - Акцент4 2 17 3 2" xfId="3828"/>
    <cellStyle name="40% - Акцент4 2 17 3 3" xfId="6313"/>
    <cellStyle name="40% - Акцент4 2 17 4" xfId="6311"/>
    <cellStyle name="40% - Акцент4 2 18" xfId="1223"/>
    <cellStyle name="40% - Акцент4 2 18 2" xfId="1224"/>
    <cellStyle name="40% - Акцент4 2 18 2 2" xfId="6315"/>
    <cellStyle name="40% - Акцент4 2 18 3" xfId="1225"/>
    <cellStyle name="40% - Акцент4 2 18 3 2" xfId="3829"/>
    <cellStyle name="40% - Акцент4 2 18 3 3" xfId="6316"/>
    <cellStyle name="40% - Акцент4 2 18 4" xfId="6314"/>
    <cellStyle name="40% - Акцент4 2 19" xfId="1226"/>
    <cellStyle name="40% - Акцент4 2 19 2" xfId="1227"/>
    <cellStyle name="40% - Акцент4 2 19 2 2" xfId="6318"/>
    <cellStyle name="40% - Акцент4 2 19 3" xfId="1228"/>
    <cellStyle name="40% - Акцент4 2 19 3 2" xfId="3830"/>
    <cellStyle name="40% - Акцент4 2 19 3 3" xfId="6319"/>
    <cellStyle name="40% - Акцент4 2 19 4" xfId="6317"/>
    <cellStyle name="40% - Акцент4 2 2" xfId="1229"/>
    <cellStyle name="40% — акцент4 2 2" xfId="1230"/>
    <cellStyle name="40% - Акцент4 2 2 10" xfId="9925"/>
    <cellStyle name="40% — акцент4 2 2 10" xfId="9171"/>
    <cellStyle name="40% - Акцент4 2 2 11" xfId="8990"/>
    <cellStyle name="40% — акцент4 2 2 11" xfId="8991"/>
    <cellStyle name="40% - Акцент4 2 2 12" xfId="10092"/>
    <cellStyle name="40% — акцент4 2 2 12" xfId="10089"/>
    <cellStyle name="40% - Акцент4 2 2 2" xfId="1231"/>
    <cellStyle name="40% — акцент4 2 2 2" xfId="3831"/>
    <cellStyle name="40% - Акцент4 2 2 2 10" xfId="10086"/>
    <cellStyle name="40% - Акцент4 2 2 2 2" xfId="1232"/>
    <cellStyle name="40% - Акцент4 2 2 2 2 2" xfId="6323"/>
    <cellStyle name="40% - Акцент4 2 2 2 3" xfId="1233"/>
    <cellStyle name="40% - Акцент4 2 2 2 3 2" xfId="3832"/>
    <cellStyle name="40% - Акцент4 2 2 2 3 3" xfId="6324"/>
    <cellStyle name="40% - Акцент4 2 2 2 4" xfId="6322"/>
    <cellStyle name="40% - Акцент4 2 2 2 5" xfId="9258"/>
    <cellStyle name="40% - Акцент4 2 2 2 6" xfId="9797"/>
    <cellStyle name="40% - Акцент4 2 2 2 7" xfId="9172"/>
    <cellStyle name="40% - Акцент4 2 2 2 8" xfId="9923"/>
    <cellStyle name="40% - Акцент4 2 2 2 9" xfId="8994"/>
    <cellStyle name="40% - Акцент4 2 2 3" xfId="1234"/>
    <cellStyle name="40% — акцент4 2 2 3" xfId="3776"/>
    <cellStyle name="40% - Акцент4 2 2 3 10" xfId="9920"/>
    <cellStyle name="40% - Акцент4 2 2 3 11" xfId="8998"/>
    <cellStyle name="40% - Акцент4 2 2 3 12" xfId="10079"/>
    <cellStyle name="40% - Акцент4 2 2 3 2" xfId="3833"/>
    <cellStyle name="40% - Акцент4 2 2 3 3" xfId="4814"/>
    <cellStyle name="40% - Акцент4 2 2 3 4" xfId="3797"/>
    <cellStyle name="40% - Акцент4 2 2 3 5" xfId="4822"/>
    <cellStyle name="40% - Акцент4 2 2 3 6" xfId="6325"/>
    <cellStyle name="40% - Акцент4 2 2 3 7" xfId="9261"/>
    <cellStyle name="40% - Акцент4 2 2 3 8" xfId="9794"/>
    <cellStyle name="40% - Акцент4 2 2 3 9" xfId="9174"/>
    <cellStyle name="40% - Акцент4 2 2 4" xfId="1235"/>
    <cellStyle name="40% — акцент4 2 2 4" xfId="4815"/>
    <cellStyle name="40% - Акцент4 2 2 4 10" xfId="9002"/>
    <cellStyle name="40% - Акцент4 2 2 4 11" xfId="10076"/>
    <cellStyle name="40% - Акцент4 2 2 4 2" xfId="3834"/>
    <cellStyle name="40% - Акцент4 2 2 4 3" xfId="3791"/>
    <cellStyle name="40% - Акцент4 2 2 4 4" xfId="4821"/>
    <cellStyle name="40% - Акцент4 2 2 4 5" xfId="6326"/>
    <cellStyle name="40% - Акцент4 2 2 4 6" xfId="9262"/>
    <cellStyle name="40% - Акцент4 2 2 4 7" xfId="9793"/>
    <cellStyle name="40% - Акцент4 2 2 4 8" xfId="9175"/>
    <cellStyle name="40% - Акцент4 2 2 4 9" xfId="9916"/>
    <cellStyle name="40% - Акцент4 2 2 5" xfId="6327"/>
    <cellStyle name="40% — акцент4 2 2 5" xfId="3805"/>
    <cellStyle name="40% - Акцент4 2 2 6" xfId="6320"/>
    <cellStyle name="40% — акцент4 2 2 6" xfId="4823"/>
    <cellStyle name="40% - Акцент4 2 2 7" xfId="9256"/>
    <cellStyle name="40% — акцент4 2 2 7" xfId="6321"/>
    <cellStyle name="40% - Акцент4 2 2 8" xfId="9799"/>
    <cellStyle name="40% — акцент4 2 2 8" xfId="9257"/>
    <cellStyle name="40% - Акцент4 2 2 9" xfId="9170"/>
    <cellStyle name="40% — акцент4 2 2 9" xfId="9798"/>
    <cellStyle name="40% - Акцент4 2 20" xfId="1236"/>
    <cellStyle name="40% - Акцент4 2 20 2" xfId="3835"/>
    <cellStyle name="40% - Акцент4 2 20 3" xfId="6328"/>
    <cellStyle name="40% - Акцент4 2 21" xfId="1237"/>
    <cellStyle name="40% - Акцент4 2 21 2" xfId="3836"/>
    <cellStyle name="40% - Акцент4 2 21 3" xfId="6329"/>
    <cellStyle name="40% - Акцент4 2 22" xfId="6330"/>
    <cellStyle name="40% - Акцент4 2 23" xfId="6288"/>
    <cellStyle name="40% - Акцент4 2 24" xfId="9242"/>
    <cellStyle name="40% - Акцент4 2 25" xfId="9828"/>
    <cellStyle name="40% - Акцент4 2 26" xfId="9131"/>
    <cellStyle name="40% - Акцент4 2 27" xfId="9958"/>
    <cellStyle name="40% - Акцент4 2 28" xfId="8942"/>
    <cellStyle name="40% - Акцент4 2 29" xfId="10136"/>
    <cellStyle name="40% - Акцент4 2 3" xfId="1238"/>
    <cellStyle name="40% — акцент4 2 3" xfId="1239"/>
    <cellStyle name="40% — акцент4 2 3 10" xfId="9179"/>
    <cellStyle name="40% - Акцент4 2 3 2" xfId="1240"/>
    <cellStyle name="40% — акцент4 2 3 2" xfId="3837"/>
    <cellStyle name="40% - Акцент4 2 3 2 10" xfId="9180"/>
    <cellStyle name="40% - Акцент4 2 3 2 11" xfId="9903"/>
    <cellStyle name="40% - Акцент4 2 3 2 12" xfId="9012"/>
    <cellStyle name="40% - Акцент4 2 3 2 13" xfId="10054"/>
    <cellStyle name="40% - Акцент4 2 3 2 2" xfId="3838"/>
    <cellStyle name="40% - Акцент4 2 3 2 3" xfId="3770"/>
    <cellStyle name="40% - Акцент4 2 3 2 4" xfId="4812"/>
    <cellStyle name="40% - Акцент4 2 3 2 5" xfId="3786"/>
    <cellStyle name="40% - Акцент4 2 3 2 6" xfId="4819"/>
    <cellStyle name="40% - Акцент4 2 3 2 7" xfId="6333"/>
    <cellStyle name="40% - Акцент4 2 3 2 8" xfId="9267"/>
    <cellStyle name="40% - Акцент4 2 3 2 9" xfId="9788"/>
    <cellStyle name="40% - Акцент4 2 3 3" xfId="6331"/>
    <cellStyle name="40% — акцент4 2 3 3" xfId="3772"/>
    <cellStyle name="40% - Акцент4 2 3 4" xfId="9265"/>
    <cellStyle name="40% — акцент4 2 3 4" xfId="4813"/>
    <cellStyle name="40% - Акцент4 2 3 5" xfId="9790"/>
    <cellStyle name="40% — акцент4 2 3 5" xfId="3788"/>
    <cellStyle name="40% - Акцент4 2 3 6" xfId="9178"/>
    <cellStyle name="40% — акцент4 2 3 6" xfId="4820"/>
    <cellStyle name="40% - Акцент4 2 3 7" xfId="9913"/>
    <cellStyle name="40% — акцент4 2 3 7" xfId="6332"/>
    <cellStyle name="40% - Акцент4 2 3 8" xfId="9006"/>
    <cellStyle name="40% — акцент4 2 3 8" xfId="9266"/>
    <cellStyle name="40% - Акцент4 2 3 9" xfId="10064"/>
    <cellStyle name="40% — акцент4 2 3 9" xfId="9789"/>
    <cellStyle name="40% - Акцент4 2 4" xfId="1241"/>
    <cellStyle name="40% — акцент4 2 4" xfId="6289"/>
    <cellStyle name="40% - Акцент4 2 4 2" xfId="1242"/>
    <cellStyle name="40% - Акцент4 2 4 2 2" xfId="3839"/>
    <cellStyle name="40% - Акцент4 2 4 2 3" xfId="6335"/>
    <cellStyle name="40% - Акцент4 2 4 3" xfId="6334"/>
    <cellStyle name="40% - Акцент4 2 4 4" xfId="9268"/>
    <cellStyle name="40% - Акцент4 2 4 5" xfId="9787"/>
    <cellStyle name="40% - Акцент4 2 4 6" xfId="9181"/>
    <cellStyle name="40% - Акцент4 2 4 7" xfId="9895"/>
    <cellStyle name="40% - Акцент4 2 4 8" xfId="9013"/>
    <cellStyle name="40% - Акцент4 2 4 9" xfId="10052"/>
    <cellStyle name="40% - Акцент4 2 5" xfId="1243"/>
    <cellStyle name="40% — акцент4 2 5" xfId="9243"/>
    <cellStyle name="40% - Акцент4 2 5 2" xfId="1244"/>
    <cellStyle name="40% - Акцент4 2 5 2 2" xfId="3840"/>
    <cellStyle name="40% - Акцент4 2 5 2 3" xfId="6337"/>
    <cellStyle name="40% - Акцент4 2 5 3" xfId="6336"/>
    <cellStyle name="40% - Акцент4 2 5 4" xfId="9785"/>
    <cellStyle name="40% - Акцент4 2 5 5" xfId="9183"/>
    <cellStyle name="40% - Акцент4 2 5 6" xfId="9894"/>
    <cellStyle name="40% - Акцент4 2 5 7" xfId="9014"/>
    <cellStyle name="40% - Акцент4 2 5 8" xfId="10048"/>
    <cellStyle name="40% - Акцент4 2 6" xfId="1245"/>
    <cellStyle name="40% — акцент4 2 6" xfId="9827"/>
    <cellStyle name="40% - Акцент4 2 6 2" xfId="1246"/>
    <cellStyle name="40% - Акцент4 2 6 2 2" xfId="3841"/>
    <cellStyle name="40% - Акцент4 2 6 2 3" xfId="6339"/>
    <cellStyle name="40% - Акцент4 2 6 3" xfId="6338"/>
    <cellStyle name="40% - Акцент4 2 6 4" xfId="9185"/>
    <cellStyle name="40% - Акцент4 2 6 5" xfId="9893"/>
    <cellStyle name="40% - Акцент4 2 6 6" xfId="9016"/>
    <cellStyle name="40% - Акцент4 2 6 7" xfId="10044"/>
    <cellStyle name="40% - Акцент4 2 7" xfId="1247"/>
    <cellStyle name="40% — акцент4 2 7" xfId="9132"/>
    <cellStyle name="40% - Акцент4 2 7 2" xfId="1248"/>
    <cellStyle name="40% - Акцент4 2 7 2 2" xfId="3843"/>
    <cellStyle name="40% - Акцент4 2 7 2 3" xfId="6341"/>
    <cellStyle name="40% - Акцент4 2 7 3" xfId="6340"/>
    <cellStyle name="40% - Акцент4 2 7 4" xfId="9892"/>
    <cellStyle name="40% - Акцент4 2 7 5" xfId="9017"/>
    <cellStyle name="40% - Акцент4 2 7 6" xfId="10043"/>
    <cellStyle name="40% - Акцент4 2 8" xfId="1249"/>
    <cellStyle name="40% — акцент4 2 8" xfId="9957"/>
    <cellStyle name="40% - Акцент4 2 8 2" xfId="1250"/>
    <cellStyle name="40% - Акцент4 2 8 2 2" xfId="6343"/>
    <cellStyle name="40% - Акцент4 2 8 3" xfId="1251"/>
    <cellStyle name="40% - Акцент4 2 8 3 2" xfId="3845"/>
    <cellStyle name="40% - Акцент4 2 8 3 3" xfId="6344"/>
    <cellStyle name="40% - Акцент4 2 8 4" xfId="6342"/>
    <cellStyle name="40% - Акцент4 2 8 5" xfId="9021"/>
    <cellStyle name="40% - Акцент4 2 8 6" xfId="10040"/>
    <cellStyle name="40% - Акцент4 2 9" xfId="1252"/>
    <cellStyle name="40% — акцент4 2 9" xfId="8943"/>
    <cellStyle name="40% - Акцент4 2 9 2" xfId="1253"/>
    <cellStyle name="40% - Акцент4 2 9 2 2" xfId="6346"/>
    <cellStyle name="40% - Акцент4 2 9 3" xfId="1254"/>
    <cellStyle name="40% - Акцент4 2 9 3 2" xfId="3846"/>
    <cellStyle name="40% - Акцент4 2 9 3 3" xfId="6347"/>
    <cellStyle name="40% - Акцент4 2 9 4" xfId="6345"/>
    <cellStyle name="40% - Акцент4 2 9 5" xfId="10023"/>
    <cellStyle name="40% - Акцент4 3" xfId="1255"/>
    <cellStyle name="40% — акцент4 3" xfId="1256"/>
    <cellStyle name="40% - Акцент4 3 10" xfId="1257"/>
    <cellStyle name="40% — акцент4 3 10" xfId="10011"/>
    <cellStyle name="40% - Акцент4 3 10 2" xfId="1258"/>
    <cellStyle name="40% - Акцент4 3 10 2 2" xfId="6351"/>
    <cellStyle name="40% - Акцент4 3 10 3" xfId="1259"/>
    <cellStyle name="40% - Акцент4 3 10 3 2" xfId="3847"/>
    <cellStyle name="40% - Акцент4 3 10 3 3" xfId="6352"/>
    <cellStyle name="40% - Акцент4 3 10 4" xfId="6350"/>
    <cellStyle name="40% - Акцент4 3 11" xfId="1260"/>
    <cellStyle name="40% - Акцент4 3 11 2" xfId="1261"/>
    <cellStyle name="40% - Акцент4 3 11 2 2" xfId="6354"/>
    <cellStyle name="40% - Акцент4 3 11 3" xfId="1262"/>
    <cellStyle name="40% - Акцент4 3 11 3 2" xfId="3849"/>
    <cellStyle name="40% - Акцент4 3 11 3 3" xfId="6355"/>
    <cellStyle name="40% - Акцент4 3 11 4" xfId="6353"/>
    <cellStyle name="40% - Акцент4 3 12" xfId="1263"/>
    <cellStyle name="40% - Акцент4 3 12 2" xfId="1264"/>
    <cellStyle name="40% - Акцент4 3 12 2 2" xfId="6357"/>
    <cellStyle name="40% - Акцент4 3 12 3" xfId="1265"/>
    <cellStyle name="40% - Акцент4 3 12 3 2" xfId="3850"/>
    <cellStyle name="40% - Акцент4 3 12 3 3" xfId="6358"/>
    <cellStyle name="40% - Акцент4 3 12 4" xfId="6356"/>
    <cellStyle name="40% - Акцент4 3 13" xfId="1266"/>
    <cellStyle name="40% - Акцент4 3 13 2" xfId="1267"/>
    <cellStyle name="40% - Акцент4 3 13 2 2" xfId="6360"/>
    <cellStyle name="40% - Акцент4 3 13 3" xfId="1268"/>
    <cellStyle name="40% - Акцент4 3 13 3 2" xfId="3851"/>
    <cellStyle name="40% - Акцент4 3 13 3 3" xfId="6361"/>
    <cellStyle name="40% - Акцент4 3 13 4" xfId="6359"/>
    <cellStyle name="40% - Акцент4 3 14" xfId="1269"/>
    <cellStyle name="40% - Акцент4 3 14 2" xfId="1270"/>
    <cellStyle name="40% - Акцент4 3 14 2 2" xfId="6363"/>
    <cellStyle name="40% - Акцент4 3 14 3" xfId="1271"/>
    <cellStyle name="40% - Акцент4 3 14 3 2" xfId="3852"/>
    <cellStyle name="40% - Акцент4 3 14 3 3" xfId="6364"/>
    <cellStyle name="40% - Акцент4 3 14 4" xfId="6362"/>
    <cellStyle name="40% - Акцент4 3 15" xfId="1272"/>
    <cellStyle name="40% - Акцент4 3 15 2" xfId="1273"/>
    <cellStyle name="40% - Акцент4 3 15 2 2" xfId="6366"/>
    <cellStyle name="40% - Акцент4 3 15 3" xfId="1274"/>
    <cellStyle name="40% - Акцент4 3 15 3 2" xfId="3853"/>
    <cellStyle name="40% - Акцент4 3 15 3 3" xfId="6367"/>
    <cellStyle name="40% - Акцент4 3 15 4" xfId="6365"/>
    <cellStyle name="40% - Акцент4 3 16" xfId="1275"/>
    <cellStyle name="40% - Акцент4 3 16 2" xfId="1276"/>
    <cellStyle name="40% - Акцент4 3 16 2 2" xfId="6369"/>
    <cellStyle name="40% - Акцент4 3 16 3" xfId="1277"/>
    <cellStyle name="40% - Акцент4 3 16 3 2" xfId="3854"/>
    <cellStyle name="40% - Акцент4 3 16 3 3" xfId="6370"/>
    <cellStyle name="40% - Акцент4 3 16 4" xfId="6368"/>
    <cellStyle name="40% - Акцент4 3 17" xfId="1278"/>
    <cellStyle name="40% - Акцент4 3 17 2" xfId="1279"/>
    <cellStyle name="40% - Акцент4 3 17 2 2" xfId="6372"/>
    <cellStyle name="40% - Акцент4 3 17 3" xfId="1280"/>
    <cellStyle name="40% - Акцент4 3 17 3 2" xfId="3855"/>
    <cellStyle name="40% - Акцент4 3 17 3 3" xfId="6373"/>
    <cellStyle name="40% - Акцент4 3 17 4" xfId="6371"/>
    <cellStyle name="40% - Акцент4 3 18" xfId="1281"/>
    <cellStyle name="40% - Акцент4 3 18 2" xfId="1282"/>
    <cellStyle name="40% - Акцент4 3 18 2 2" xfId="6375"/>
    <cellStyle name="40% - Акцент4 3 18 3" xfId="1283"/>
    <cellStyle name="40% - Акцент4 3 18 3 2" xfId="3857"/>
    <cellStyle name="40% - Акцент4 3 18 3 3" xfId="6376"/>
    <cellStyle name="40% - Акцент4 3 18 4" xfId="6374"/>
    <cellStyle name="40% - Акцент4 3 19" xfId="1284"/>
    <cellStyle name="40% - Акцент4 3 19 2" xfId="1285"/>
    <cellStyle name="40% - Акцент4 3 19 2 2" xfId="6378"/>
    <cellStyle name="40% - Акцент4 3 19 3" xfId="1286"/>
    <cellStyle name="40% - Акцент4 3 19 3 2" xfId="3858"/>
    <cellStyle name="40% - Акцент4 3 19 3 3" xfId="6379"/>
    <cellStyle name="40% - Акцент4 3 19 4" xfId="6377"/>
    <cellStyle name="40% - Акцент4 3 2" xfId="1287"/>
    <cellStyle name="40% — акцент4 3 2" xfId="1288"/>
    <cellStyle name="40% - Акцент4 3 2 10" xfId="9847"/>
    <cellStyle name="40% — акцент4 3 2 10" xfId="9234"/>
    <cellStyle name="40% - Акцент4 3 2 11" xfId="9078"/>
    <cellStyle name="40% — акцент4 3 2 11" xfId="9081"/>
    <cellStyle name="40% - Акцент4 3 2 12" xfId="9973"/>
    <cellStyle name="40% — акцент4 3 2 12" xfId="9972"/>
    <cellStyle name="40% - Акцент4 3 2 2" xfId="1289"/>
    <cellStyle name="40% — акцент4 3 2 2" xfId="3859"/>
    <cellStyle name="40% - Акцент4 3 2 2 10" xfId="9971"/>
    <cellStyle name="40% - Акцент4 3 2 2 2" xfId="1290"/>
    <cellStyle name="40% - Акцент4 3 2 2 2 2" xfId="6383"/>
    <cellStyle name="40% - Акцент4 3 2 2 3" xfId="1291"/>
    <cellStyle name="40% - Акцент4 3 2 2 3 2" xfId="3861"/>
    <cellStyle name="40% - Акцент4 3 2 2 3 3" xfId="6384"/>
    <cellStyle name="40% - Акцент4 3 2 2 4" xfId="6382"/>
    <cellStyle name="40% - Акцент4 3 2 2 5" xfId="9306"/>
    <cellStyle name="40% - Акцент4 3 2 2 6" xfId="9754"/>
    <cellStyle name="40% - Акцент4 3 2 2 7" xfId="9235"/>
    <cellStyle name="40% - Акцент4 3 2 2 8" xfId="9843"/>
    <cellStyle name="40% - Акцент4 3 2 2 9" xfId="9083"/>
    <cellStyle name="40% - Акцент4 3 2 3" xfId="1292"/>
    <cellStyle name="40% — акцент4 3 2 3" xfId="3727"/>
    <cellStyle name="40% - Акцент4 3 2 3 10" xfId="9841"/>
    <cellStyle name="40% - Акцент4 3 2 3 11" xfId="9088"/>
    <cellStyle name="40% - Акцент4 3 2 3 12" xfId="9966"/>
    <cellStyle name="40% - Акцент4 3 2 3 2" xfId="3862"/>
    <cellStyle name="40% - Акцент4 3 2 3 3" xfId="3216"/>
    <cellStyle name="40% - Акцент4 3 2 3 4" xfId="3742"/>
    <cellStyle name="40% - Акцент4 3 2 3 5" xfId="3191"/>
    <cellStyle name="40% - Акцент4 3 2 3 6" xfId="6385"/>
    <cellStyle name="40% - Акцент4 3 2 3 7" xfId="9309"/>
    <cellStyle name="40% - Акцент4 3 2 3 8" xfId="9751"/>
    <cellStyle name="40% - Акцент4 3 2 3 9" xfId="9237"/>
    <cellStyle name="40% - Акцент4 3 2 4" xfId="1293"/>
    <cellStyle name="40% — акцент4 3 2 4" xfId="3213"/>
    <cellStyle name="40% - Акцент4 3 2 4 10" xfId="9089"/>
    <cellStyle name="40% - Акцент4 3 2 4 11" xfId="9965"/>
    <cellStyle name="40% - Акцент4 3 2 4 2" xfId="3863"/>
    <cellStyle name="40% - Акцент4 3 2 4 3" xfId="3739"/>
    <cellStyle name="40% - Акцент4 3 2 4 4" xfId="3193"/>
    <cellStyle name="40% - Акцент4 3 2 4 5" xfId="6386"/>
    <cellStyle name="40% - Акцент4 3 2 4 6" xfId="9310"/>
    <cellStyle name="40% - Акцент4 3 2 4 7" xfId="9750"/>
    <cellStyle name="40% - Акцент4 3 2 4 8" xfId="9238"/>
    <cellStyle name="40% - Акцент4 3 2 4 9" xfId="9840"/>
    <cellStyle name="40% - Акцент4 3 2 5" xfId="6387"/>
    <cellStyle name="40% — акцент4 3 2 5" xfId="3747"/>
    <cellStyle name="40% - Акцент4 3 2 6" xfId="6380"/>
    <cellStyle name="40% — акцент4 3 2 6" xfId="3188"/>
    <cellStyle name="40% - Акцент4 3 2 7" xfId="9304"/>
    <cellStyle name="40% — акцент4 3 2 7" xfId="6381"/>
    <cellStyle name="40% - Акцент4 3 2 8" xfId="9756"/>
    <cellStyle name="40% — акцент4 3 2 8" xfId="9305"/>
    <cellStyle name="40% - Акцент4 3 2 9" xfId="9233"/>
    <cellStyle name="40% — акцент4 3 2 9" xfId="9755"/>
    <cellStyle name="40% - Акцент4 3 20" xfId="1294"/>
    <cellStyle name="40% - Акцент4 3 20 2" xfId="3864"/>
    <cellStyle name="40% - Акцент4 3 20 3" xfId="6388"/>
    <cellStyle name="40% - Акцент4 3 21" xfId="1295"/>
    <cellStyle name="40% - Акцент4 3 21 2" xfId="3865"/>
    <cellStyle name="40% - Акцент4 3 21 3" xfId="6389"/>
    <cellStyle name="40% - Акцент4 3 22" xfId="6390"/>
    <cellStyle name="40% - Акцент4 3 23" xfId="6348"/>
    <cellStyle name="40% - Акцент4 3 24" xfId="9279"/>
    <cellStyle name="40% - Акцент4 3 25" xfId="9776"/>
    <cellStyle name="40% - Акцент4 3 26" xfId="9193"/>
    <cellStyle name="40% - Акцент4 3 27" xfId="9883"/>
    <cellStyle name="40% - Акцент4 3 28" xfId="9026"/>
    <cellStyle name="40% - Акцент4 3 29" xfId="10015"/>
    <cellStyle name="40% - Акцент4 3 3" xfId="1296"/>
    <cellStyle name="40% — акцент4 3 3" xfId="1297"/>
    <cellStyle name="40% — акцент4 3 3 10" xfId="9246"/>
    <cellStyle name="40% - Акцент4 3 3 2" xfId="1298"/>
    <cellStyle name="40% — акцент4 3 3 2" xfId="3867"/>
    <cellStyle name="40% - Акцент4 3 3 2 10" xfId="9247"/>
    <cellStyle name="40% - Акцент4 3 3 2 11" xfId="9835"/>
    <cellStyle name="40% - Акцент4 3 3 2 12" xfId="9114"/>
    <cellStyle name="40% - Акцент4 3 3 2 13" xfId="9956"/>
    <cellStyle name="40% - Акцент4 3 3 2 2" xfId="3868"/>
    <cellStyle name="40% - Акцент4 3 3 2 3" xfId="3709"/>
    <cellStyle name="40% - Акцент4 3 3 2 4" xfId="3223"/>
    <cellStyle name="40% - Акцент4 3 3 2 5" xfId="3733"/>
    <cellStyle name="40% - Акцент4 3 3 2 6" xfId="3197"/>
    <cellStyle name="40% - Акцент4 3 3 2 7" xfId="6393"/>
    <cellStyle name="40% - Акцент4 3 3 2 8" xfId="9317"/>
    <cellStyle name="40% - Акцент4 3 3 2 9" xfId="9745"/>
    <cellStyle name="40% - Акцент4 3 3 3" xfId="6391"/>
    <cellStyle name="40% — акцент4 3 3 3" xfId="3711"/>
    <cellStyle name="40% - Акцент4 3 3 4" xfId="9315"/>
    <cellStyle name="40% — акцент4 3 3 4" xfId="3222"/>
    <cellStyle name="40% - Акцент4 3 3 5" xfId="9747"/>
    <cellStyle name="40% — акцент4 3 3 5" xfId="3734"/>
    <cellStyle name="40% - Акцент4 3 3 6" xfId="9245"/>
    <cellStyle name="40% — акцент4 3 3 6" xfId="3196"/>
    <cellStyle name="40% - Акцент4 3 3 7" xfId="9836"/>
    <cellStyle name="40% — акцент4 3 3 7" xfId="6392"/>
    <cellStyle name="40% - Акцент4 3 3 8" xfId="9109"/>
    <cellStyle name="40% — акцент4 3 3 8" xfId="9316"/>
    <cellStyle name="40% - Акцент4 3 3 9" xfId="9959"/>
    <cellStyle name="40% — акцент4 3 3 9" xfId="9746"/>
    <cellStyle name="40% - Акцент4 3 4" xfId="1299"/>
    <cellStyle name="40% — акцент4 3 4" xfId="6349"/>
    <cellStyle name="40% - Акцент4 3 4 2" xfId="1300"/>
    <cellStyle name="40% - Акцент4 3 4 2 2" xfId="3870"/>
    <cellStyle name="40% - Акцент4 3 4 2 3" xfId="6395"/>
    <cellStyle name="40% - Акцент4 3 4 3" xfId="6394"/>
    <cellStyle name="40% - Акцент4 3 4 4" xfId="9318"/>
    <cellStyle name="40% - Акцент4 3 4 5" xfId="9744"/>
    <cellStyle name="40% - Акцент4 3 4 6" xfId="9248"/>
    <cellStyle name="40% - Акцент4 3 4 7" xfId="9834"/>
    <cellStyle name="40% - Акцент4 3 4 8" xfId="9119"/>
    <cellStyle name="40% - Акцент4 3 4 9" xfId="9955"/>
    <cellStyle name="40% - Акцент4 3 5" xfId="1301"/>
    <cellStyle name="40% — акцент4 3 5" xfId="9280"/>
    <cellStyle name="40% - Акцент4 3 5 2" xfId="1302"/>
    <cellStyle name="40% - Акцент4 3 5 2 2" xfId="3872"/>
    <cellStyle name="40% - Акцент4 3 5 2 3" xfId="6397"/>
    <cellStyle name="40% - Акцент4 3 5 3" xfId="6396"/>
    <cellStyle name="40% - Акцент4 3 5 4" xfId="9742"/>
    <cellStyle name="40% - Акцент4 3 5 5" xfId="9249"/>
    <cellStyle name="40% - Акцент4 3 5 6" xfId="9832"/>
    <cellStyle name="40% - Акцент4 3 5 7" xfId="9120"/>
    <cellStyle name="40% - Акцент4 3 5 8" xfId="9954"/>
    <cellStyle name="40% - Акцент4 3 6" xfId="1303"/>
    <cellStyle name="40% — акцент4 3 6" xfId="9775"/>
    <cellStyle name="40% - Акцент4 3 6 2" xfId="1304"/>
    <cellStyle name="40% - Акцент4 3 6 2 2" xfId="3874"/>
    <cellStyle name="40% - Акцент4 3 6 2 3" xfId="6399"/>
    <cellStyle name="40% - Акцент4 3 6 3" xfId="6398"/>
    <cellStyle name="40% - Акцент4 3 6 4" xfId="9250"/>
    <cellStyle name="40% - Акцент4 3 6 5" xfId="9830"/>
    <cellStyle name="40% - Акцент4 3 6 6" xfId="9121"/>
    <cellStyle name="40% - Акцент4 3 6 7" xfId="9952"/>
    <cellStyle name="40% - Акцент4 3 7" xfId="1305"/>
    <cellStyle name="40% — акцент4 3 7" xfId="9194"/>
    <cellStyle name="40% - Акцент4 3 7 2" xfId="1306"/>
    <cellStyle name="40% - Акцент4 3 7 2 2" xfId="3876"/>
    <cellStyle name="40% - Акцент4 3 7 2 3" xfId="6401"/>
    <cellStyle name="40% - Акцент4 3 7 3" xfId="6400"/>
    <cellStyle name="40% - Акцент4 3 7 4" xfId="9829"/>
    <cellStyle name="40% - Акцент4 3 7 5" xfId="9122"/>
    <cellStyle name="40% - Акцент4 3 7 6" xfId="9946"/>
    <cellStyle name="40% - Акцент4 3 8" xfId="1307"/>
    <cellStyle name="40% — акцент4 3 8" xfId="9880"/>
    <cellStyle name="40% - Акцент4 3 8 2" xfId="1308"/>
    <cellStyle name="40% - Акцент4 3 8 2 2" xfId="6403"/>
    <cellStyle name="40% - Акцент4 3 8 3" xfId="1309"/>
    <cellStyle name="40% - Акцент4 3 8 3 2" xfId="3877"/>
    <cellStyle name="40% - Акцент4 3 8 3 3" xfId="6404"/>
    <cellStyle name="40% - Акцент4 3 8 4" xfId="6402"/>
    <cellStyle name="40% - Акцент4 3 8 5" xfId="9123"/>
    <cellStyle name="40% - Акцент4 3 8 6" xfId="9942"/>
    <cellStyle name="40% - Акцент4 3 9" xfId="1310"/>
    <cellStyle name="40% — акцент4 3 9" xfId="9031"/>
    <cellStyle name="40% - Акцент4 3 9 2" xfId="1311"/>
    <cellStyle name="40% - Акцент4 3 9 2 2" xfId="6406"/>
    <cellStyle name="40% - Акцент4 3 9 3" xfId="1312"/>
    <cellStyle name="40% - Акцент4 3 9 3 2" xfId="3879"/>
    <cellStyle name="40% - Акцент4 3 9 3 3" xfId="6407"/>
    <cellStyle name="40% - Акцент4 3 9 4" xfId="6405"/>
    <cellStyle name="40% - Акцент4 3 9 5" xfId="9931"/>
    <cellStyle name="40% — акцент4 4" xfId="1313"/>
    <cellStyle name="40% — акцент4 4 2" xfId="1314"/>
    <cellStyle name="40% — акцент4 4 2 2" xfId="3881"/>
    <cellStyle name="40% — акцент4 4 2 3" xfId="6409"/>
    <cellStyle name="40% — акцент4 4 3" xfId="6408"/>
    <cellStyle name="40% — акцент4 5" xfId="1315"/>
    <cellStyle name="40% — акцент4 5 2" xfId="1316"/>
    <cellStyle name="40% — акцент4 5 2 2" xfId="6411"/>
    <cellStyle name="40% — акцент4 5 3" xfId="1317"/>
    <cellStyle name="40% — акцент4 5 3 2" xfId="3884"/>
    <cellStyle name="40% — акцент4 5 3 3" xfId="6412"/>
    <cellStyle name="40% — акцент4 5 4" xfId="6410"/>
    <cellStyle name="40% — акцент4 6" xfId="1318"/>
    <cellStyle name="40% — акцент4 6 2" xfId="1319"/>
    <cellStyle name="40% — акцент4 6 2 2" xfId="6414"/>
    <cellStyle name="40% — акцент4 6 3" xfId="1320"/>
    <cellStyle name="40% — акцент4 6 3 2" xfId="3886"/>
    <cellStyle name="40% — акцент4 6 3 3" xfId="6415"/>
    <cellStyle name="40% — акцент4 6 4" xfId="6413"/>
    <cellStyle name="40% — акцент4 7" xfId="1321"/>
    <cellStyle name="40% — акцент4 7 2" xfId="1322"/>
    <cellStyle name="40% — акцент4 7 2 2" xfId="6417"/>
    <cellStyle name="40% — акцент4 7 3" xfId="1323"/>
    <cellStyle name="40% — акцент4 7 3 2" xfId="3887"/>
    <cellStyle name="40% — акцент4 7 3 3" xfId="6418"/>
    <cellStyle name="40% — акцент4 7 4" xfId="6416"/>
    <cellStyle name="40% — акцент4 8" xfId="1324"/>
    <cellStyle name="40% — акцент4 8 2" xfId="1325"/>
    <cellStyle name="40% — акцент4 8 2 2" xfId="6420"/>
    <cellStyle name="40% — акцент4 8 3" xfId="1326"/>
    <cellStyle name="40% — акцент4 8 3 2" xfId="3890"/>
    <cellStyle name="40% — акцент4 8 3 3" xfId="6421"/>
    <cellStyle name="40% — акцент4 8 4" xfId="6419"/>
    <cellStyle name="40% — акцент4 9" xfId="1327"/>
    <cellStyle name="40% — акцент4 9 2" xfId="1328"/>
    <cellStyle name="40% — акцент4 9 2 2" xfId="6423"/>
    <cellStyle name="40% — акцент4 9 3" xfId="1329"/>
    <cellStyle name="40% — акцент4 9 3 2" xfId="3891"/>
    <cellStyle name="40% — акцент4 9 3 3" xfId="6424"/>
    <cellStyle name="40% — акцент4 9 4" xfId="6422"/>
    <cellStyle name="40% — акцент5" xfId="1330"/>
    <cellStyle name="40% — акцент5 10" xfId="1331"/>
    <cellStyle name="40% — акцент5 10 2" xfId="1332"/>
    <cellStyle name="40% — акцент5 10 2 2" xfId="6427"/>
    <cellStyle name="40% — акцент5 10 3" xfId="1333"/>
    <cellStyle name="40% — акцент5 10 3 2" xfId="3892"/>
    <cellStyle name="40% — акцент5 10 3 3" xfId="6428"/>
    <cellStyle name="40% — акцент5 10 4" xfId="6426"/>
    <cellStyle name="40% — акцент5 11" xfId="1334"/>
    <cellStyle name="40% — акцент5 11 2" xfId="3893"/>
    <cellStyle name="40% — акцент5 11 3" xfId="6429"/>
    <cellStyle name="40% — акцент5 12" xfId="1335"/>
    <cellStyle name="40% — акцент5 12 2" xfId="6430"/>
    <cellStyle name="40% — акцент5 13" xfId="6431"/>
    <cellStyle name="40% — акцент5 14" xfId="6425"/>
    <cellStyle name="40% - Акцент5 2" xfId="1336"/>
    <cellStyle name="40% — акцент5 2" xfId="1337"/>
    <cellStyle name="40% - Акцент5 2 10" xfId="1338"/>
    <cellStyle name="40% — акцент5 2 10" xfId="9873"/>
    <cellStyle name="40% - Акцент5 2 10 2" xfId="1339"/>
    <cellStyle name="40% - Акцент5 2 10 2 2" xfId="6435"/>
    <cellStyle name="40% - Акцент5 2 10 3" xfId="1340"/>
    <cellStyle name="40% - Акцент5 2 10 3 2" xfId="3894"/>
    <cellStyle name="40% - Акцент5 2 10 3 3" xfId="6436"/>
    <cellStyle name="40% - Акцент5 2 10 4" xfId="6434"/>
    <cellStyle name="40% - Акцент5 2 11" xfId="1341"/>
    <cellStyle name="40% - Акцент5 2 11 2" xfId="1342"/>
    <cellStyle name="40% - Акцент5 2 11 2 2" xfId="6438"/>
    <cellStyle name="40% - Акцент5 2 11 3" xfId="1343"/>
    <cellStyle name="40% - Акцент5 2 11 3 2" xfId="3897"/>
    <cellStyle name="40% - Акцент5 2 11 3 3" xfId="6439"/>
    <cellStyle name="40% - Акцент5 2 11 4" xfId="6437"/>
    <cellStyle name="40% - Акцент5 2 12" xfId="1344"/>
    <cellStyle name="40% - Акцент5 2 12 2" xfId="1345"/>
    <cellStyle name="40% - Акцент5 2 12 2 2" xfId="6441"/>
    <cellStyle name="40% - Акцент5 2 12 3" xfId="1346"/>
    <cellStyle name="40% - Акцент5 2 12 3 2" xfId="3898"/>
    <cellStyle name="40% - Акцент5 2 12 3 3" xfId="6442"/>
    <cellStyle name="40% - Акцент5 2 12 4" xfId="6440"/>
    <cellStyle name="40% - Акцент5 2 13" xfId="1347"/>
    <cellStyle name="40% - Акцент5 2 13 2" xfId="1348"/>
    <cellStyle name="40% - Акцент5 2 13 2 2" xfId="6444"/>
    <cellStyle name="40% - Акцент5 2 13 3" xfId="1349"/>
    <cellStyle name="40% - Акцент5 2 13 3 2" xfId="3899"/>
    <cellStyle name="40% - Акцент5 2 13 3 3" xfId="6445"/>
    <cellStyle name="40% - Акцент5 2 13 4" xfId="6443"/>
    <cellStyle name="40% - Акцент5 2 14" xfId="1350"/>
    <cellStyle name="40% - Акцент5 2 14 2" xfId="1351"/>
    <cellStyle name="40% - Акцент5 2 14 2 2" xfId="6447"/>
    <cellStyle name="40% - Акцент5 2 14 3" xfId="1352"/>
    <cellStyle name="40% - Акцент5 2 14 3 2" xfId="3900"/>
    <cellStyle name="40% - Акцент5 2 14 3 3" xfId="6448"/>
    <cellStyle name="40% - Акцент5 2 14 4" xfId="6446"/>
    <cellStyle name="40% - Акцент5 2 15" xfId="1353"/>
    <cellStyle name="40% - Акцент5 2 15 2" xfId="1354"/>
    <cellStyle name="40% - Акцент5 2 15 2 2" xfId="6450"/>
    <cellStyle name="40% - Акцент5 2 15 3" xfId="1355"/>
    <cellStyle name="40% - Акцент5 2 15 3 2" xfId="3901"/>
    <cellStyle name="40% - Акцент5 2 15 3 3" xfId="6451"/>
    <cellStyle name="40% - Акцент5 2 15 4" xfId="6449"/>
    <cellStyle name="40% - Акцент5 2 16" xfId="1356"/>
    <cellStyle name="40% - Акцент5 2 16 2" xfId="1357"/>
    <cellStyle name="40% - Акцент5 2 16 2 2" xfId="6453"/>
    <cellStyle name="40% - Акцент5 2 16 3" xfId="1358"/>
    <cellStyle name="40% - Акцент5 2 16 3 2" xfId="3903"/>
    <cellStyle name="40% - Акцент5 2 16 3 3" xfId="6454"/>
    <cellStyle name="40% - Акцент5 2 16 4" xfId="6452"/>
    <cellStyle name="40% - Акцент5 2 17" xfId="1359"/>
    <cellStyle name="40% - Акцент5 2 17 2" xfId="1360"/>
    <cellStyle name="40% - Акцент5 2 17 2 2" xfId="6456"/>
    <cellStyle name="40% - Акцент5 2 17 3" xfId="1361"/>
    <cellStyle name="40% - Акцент5 2 17 3 2" xfId="3904"/>
    <cellStyle name="40% - Акцент5 2 17 3 3" xfId="6457"/>
    <cellStyle name="40% - Акцент5 2 17 4" xfId="6455"/>
    <cellStyle name="40% - Акцент5 2 18" xfId="1362"/>
    <cellStyle name="40% - Акцент5 2 18 2" xfId="1363"/>
    <cellStyle name="40% - Акцент5 2 18 2 2" xfId="6459"/>
    <cellStyle name="40% - Акцент5 2 18 3" xfId="1364"/>
    <cellStyle name="40% - Акцент5 2 18 3 2" xfId="3905"/>
    <cellStyle name="40% - Акцент5 2 18 3 3" xfId="6460"/>
    <cellStyle name="40% - Акцент5 2 18 4" xfId="6458"/>
    <cellStyle name="40% - Акцент5 2 19" xfId="1365"/>
    <cellStyle name="40% - Акцент5 2 19 2" xfId="1366"/>
    <cellStyle name="40% - Акцент5 2 19 2 2" xfId="6462"/>
    <cellStyle name="40% - Акцент5 2 19 3" xfId="1367"/>
    <cellStyle name="40% - Акцент5 2 19 3 2" xfId="3906"/>
    <cellStyle name="40% - Акцент5 2 19 3 3" xfId="6463"/>
    <cellStyle name="40% - Акцент5 2 19 4" xfId="6461"/>
    <cellStyle name="40% - Акцент5 2 2" xfId="1368"/>
    <cellStyle name="40% — акцент5 2 2" xfId="1369"/>
    <cellStyle name="40% - Акцент5 2 2 10" xfId="9748"/>
    <cellStyle name="40% — акцент5 2 2 10" xfId="9321"/>
    <cellStyle name="40% - Акцент5 2 2 11" xfId="9203"/>
    <cellStyle name="40% — акцент5 2 2 11" xfId="9204"/>
    <cellStyle name="40% - Акцент5 2 2 12" xfId="9823"/>
    <cellStyle name="40% — акцент5 2 2 12" xfId="9822"/>
    <cellStyle name="40% - Акцент5 2 2 2" xfId="1370"/>
    <cellStyle name="40% — акцент5 2 2 2" xfId="3907"/>
    <cellStyle name="40% - Акцент5 2 2 2 10" xfId="9821"/>
    <cellStyle name="40% - Акцент5 2 2 2 2" xfId="1371"/>
    <cellStyle name="40% - Акцент5 2 2 2 2 2" xfId="6467"/>
    <cellStyle name="40% - Акцент5 2 2 2 3" xfId="1372"/>
    <cellStyle name="40% - Акцент5 2 2 2 3 2" xfId="3908"/>
    <cellStyle name="40% - Акцент5 2 2 2 3 3" xfId="6468"/>
    <cellStyle name="40% - Акцент5 2 2 2 4" xfId="6466"/>
    <cellStyle name="40% - Акцент5 2 2 2 5" xfId="9359"/>
    <cellStyle name="40% - Акцент5 2 2 2 6" xfId="9683"/>
    <cellStyle name="40% - Акцент5 2 2 2 7" xfId="9322"/>
    <cellStyle name="40% - Акцент5 2 2 2 8" xfId="9743"/>
    <cellStyle name="40% - Акцент5 2 2 2 9" xfId="9207"/>
    <cellStyle name="40% - Акцент5 2 2 3" xfId="1373"/>
    <cellStyle name="40% — акцент5 2 2 3" xfId="3659"/>
    <cellStyle name="40% - Акцент5 2 2 3 10" xfId="9734"/>
    <cellStyle name="40% - Акцент5 2 2 3 11" xfId="9219"/>
    <cellStyle name="40% - Акцент5 2 2 3 12" xfId="9818"/>
    <cellStyle name="40% - Акцент5 2 2 3 2" xfId="3909"/>
    <cellStyle name="40% - Акцент5 2 2 3 3" xfId="3293"/>
    <cellStyle name="40% - Акцент5 2 2 3 4" xfId="3663"/>
    <cellStyle name="40% - Акцент5 2 2 3 5" xfId="3279"/>
    <cellStyle name="40% - Акцент5 2 2 3 6" xfId="6469"/>
    <cellStyle name="40% - Акцент5 2 2 3 7" xfId="9361"/>
    <cellStyle name="40% - Акцент5 2 2 3 8" xfId="9681"/>
    <cellStyle name="40% - Акцент5 2 2 3 9" xfId="9324"/>
    <cellStyle name="40% - Акцент5 2 2 4" xfId="1374"/>
    <cellStyle name="40% — акцент5 2 2 4" xfId="3290"/>
    <cellStyle name="40% - Акцент5 2 2 4 10" xfId="9221"/>
    <cellStyle name="40% - Акцент5 2 2 4 11" xfId="9813"/>
    <cellStyle name="40% - Акцент5 2 2 4 2" xfId="3910"/>
    <cellStyle name="40% - Акцент5 2 2 4 3" xfId="3662"/>
    <cellStyle name="40% - Акцент5 2 2 4 4" xfId="3282"/>
    <cellStyle name="40% - Акцент5 2 2 4 5" xfId="6470"/>
    <cellStyle name="40% - Акцент5 2 2 4 6" xfId="9362"/>
    <cellStyle name="40% - Акцент5 2 2 4 7" xfId="9678"/>
    <cellStyle name="40% - Акцент5 2 2 4 8" xfId="9325"/>
    <cellStyle name="40% - Акцент5 2 2 4 9" xfId="9733"/>
    <cellStyle name="40% - Акцент5 2 2 5" xfId="6471"/>
    <cellStyle name="40% — акцент5 2 2 5" xfId="3666"/>
    <cellStyle name="40% - Акцент5 2 2 6" xfId="6464"/>
    <cellStyle name="40% — акцент5 2 2 6" xfId="3275"/>
    <cellStyle name="40% - Акцент5 2 2 7" xfId="9357"/>
    <cellStyle name="40% — акцент5 2 2 7" xfId="6465"/>
    <cellStyle name="40% - Акцент5 2 2 8" xfId="9685"/>
    <cellStyle name="40% — акцент5 2 2 8" xfId="9358"/>
    <cellStyle name="40% - Акцент5 2 2 9" xfId="9320"/>
    <cellStyle name="40% — акцент5 2 2 9" xfId="9684"/>
    <cellStyle name="40% - Акцент5 2 20" xfId="1375"/>
    <cellStyle name="40% - Акцент5 2 20 2" xfId="3911"/>
    <cellStyle name="40% - Акцент5 2 20 3" xfId="6472"/>
    <cellStyle name="40% - Акцент5 2 21" xfId="1376"/>
    <cellStyle name="40% - Акцент5 2 21 2" xfId="3912"/>
    <cellStyle name="40% - Акцент5 2 21 3" xfId="6473"/>
    <cellStyle name="40% - Акцент5 2 22" xfId="6474"/>
    <cellStyle name="40% - Акцент5 2 23" xfId="6432"/>
    <cellStyle name="40% - Акцент5 2 24" xfId="9347"/>
    <cellStyle name="40% - Акцент5 2 25" xfId="9713"/>
    <cellStyle name="40% - Акцент5 2 26" xfId="9285"/>
    <cellStyle name="40% - Акцент5 2 27" xfId="9782"/>
    <cellStyle name="40% - Акцент5 2 28" xfId="9148"/>
    <cellStyle name="40% - Акцент5 2 29" xfId="9874"/>
    <cellStyle name="40% - Акцент5 2 3" xfId="1377"/>
    <cellStyle name="40% — акцент5 2 3" xfId="1378"/>
    <cellStyle name="40% — акцент5 2 3 10" xfId="9337"/>
    <cellStyle name="40% - Акцент5 2 3 2" xfId="1379"/>
    <cellStyle name="40% — акцент5 2 3 2" xfId="3913"/>
    <cellStyle name="40% - Акцент5 2 3 2 10" xfId="9338"/>
    <cellStyle name="40% - Акцент5 2 3 2 11" xfId="9729"/>
    <cellStyle name="40% - Акцент5 2 3 2 12" xfId="9228"/>
    <cellStyle name="40% - Акцент5 2 3 2 13" xfId="9792"/>
    <cellStyle name="40% - Акцент5 2 3 2 2" xfId="3914"/>
    <cellStyle name="40% - Акцент5 2 3 2 3" xfId="3642"/>
    <cellStyle name="40% - Акцент5 2 3 2 4" xfId="3297"/>
    <cellStyle name="40% - Акцент5 2 3 2 5" xfId="3655"/>
    <cellStyle name="40% - Акцент5 2 3 2 6" xfId="3287"/>
    <cellStyle name="40% - Акцент5 2 3 2 7" xfId="6477"/>
    <cellStyle name="40% - Акцент5 2 3 2 8" xfId="9366"/>
    <cellStyle name="40% - Акцент5 2 3 2 9" xfId="9673"/>
    <cellStyle name="40% - Акцент5 2 3 3" xfId="6475"/>
    <cellStyle name="40% — акцент5 2 3 3" xfId="3648"/>
    <cellStyle name="40% - Акцент5 2 3 4" xfId="9364"/>
    <cellStyle name="40% — акцент5 2 3 4" xfId="3296"/>
    <cellStyle name="40% - Акцент5 2 3 5" xfId="9675"/>
    <cellStyle name="40% — акцент5 2 3 5" xfId="3657"/>
    <cellStyle name="40% - Акцент5 2 3 6" xfId="9334"/>
    <cellStyle name="40% — акцент5 2 3 6" xfId="3286"/>
    <cellStyle name="40% - Акцент5 2 3 7" xfId="9730"/>
    <cellStyle name="40% — акцент5 2 3 7" xfId="6476"/>
    <cellStyle name="40% - Акцент5 2 3 8" xfId="9225"/>
    <cellStyle name="40% — акцент5 2 3 8" xfId="9365"/>
    <cellStyle name="40% - Акцент5 2 3 9" xfId="9801"/>
    <cellStyle name="40% — акцент5 2 3 9" xfId="9674"/>
    <cellStyle name="40% - Акцент5 2 4" xfId="1380"/>
    <cellStyle name="40% — акцент5 2 4" xfId="6433"/>
    <cellStyle name="40% - Акцент5 2 4 2" xfId="1381"/>
    <cellStyle name="40% - Акцент5 2 4 2 2" xfId="3915"/>
    <cellStyle name="40% - Акцент5 2 4 2 3" xfId="6479"/>
    <cellStyle name="40% - Акцент5 2 4 3" xfId="6478"/>
    <cellStyle name="40% - Акцент5 2 4 4" xfId="9367"/>
    <cellStyle name="40% - Акцент5 2 4 5" xfId="9672"/>
    <cellStyle name="40% - Акцент5 2 4 6" xfId="9342"/>
    <cellStyle name="40% - Акцент5 2 4 7" xfId="9728"/>
    <cellStyle name="40% - Акцент5 2 4 8" xfId="9230"/>
    <cellStyle name="40% - Акцент5 2 4 9" xfId="9791"/>
    <cellStyle name="40% - Акцент5 2 5" xfId="1382"/>
    <cellStyle name="40% — акцент5 2 5" xfId="9348"/>
    <cellStyle name="40% - Акцент5 2 5 2" xfId="1383"/>
    <cellStyle name="40% - Акцент5 2 5 2 2" xfId="3916"/>
    <cellStyle name="40% - Акцент5 2 5 2 3" xfId="6481"/>
    <cellStyle name="40% - Акцент5 2 5 3" xfId="6480"/>
    <cellStyle name="40% - Акцент5 2 5 4" xfId="9671"/>
    <cellStyle name="40% - Акцент5 2 5 5" xfId="9343"/>
    <cellStyle name="40% - Акцент5 2 5 6" xfId="9726"/>
    <cellStyle name="40% - Акцент5 2 5 7" xfId="9232"/>
    <cellStyle name="40% - Акцент5 2 5 8" xfId="9786"/>
    <cellStyle name="40% - Акцент5 2 6" xfId="1384"/>
    <cellStyle name="40% — акцент5 2 6" xfId="9712"/>
    <cellStyle name="40% - Акцент5 2 6 2" xfId="1385"/>
    <cellStyle name="40% - Акцент5 2 6 2 2" xfId="3917"/>
    <cellStyle name="40% - Акцент5 2 6 2 3" xfId="6483"/>
    <cellStyle name="40% - Акцент5 2 6 3" xfId="6482"/>
    <cellStyle name="40% - Акцент5 2 6 4" xfId="9344"/>
    <cellStyle name="40% - Акцент5 2 6 5" xfId="9725"/>
    <cellStyle name="40% - Акцент5 2 6 6" xfId="9236"/>
    <cellStyle name="40% - Акцент5 2 6 7" xfId="9784"/>
    <cellStyle name="40% - Акцент5 2 7" xfId="1386"/>
    <cellStyle name="40% — акцент5 2 7" xfId="9286"/>
    <cellStyle name="40% - Акцент5 2 7 2" xfId="1387"/>
    <cellStyle name="40% - Акцент5 2 7 2 2" xfId="3918"/>
    <cellStyle name="40% - Акцент5 2 7 2 3" xfId="6485"/>
    <cellStyle name="40% - Акцент5 2 7 3" xfId="6484"/>
    <cellStyle name="40% - Акцент5 2 7 4" xfId="9723"/>
    <cellStyle name="40% - Акцент5 2 7 5" xfId="9241"/>
    <cellStyle name="40% - Акцент5 2 7 6" xfId="9783"/>
    <cellStyle name="40% - Акцент5 2 8" xfId="1388"/>
    <cellStyle name="40% — акцент5 2 8" xfId="9781"/>
    <cellStyle name="40% - Акцент5 2 8 2" xfId="1389"/>
    <cellStyle name="40% - Акцент5 2 8 2 2" xfId="6487"/>
    <cellStyle name="40% - Акцент5 2 8 3" xfId="1390"/>
    <cellStyle name="40% - Акцент5 2 8 3 2" xfId="3919"/>
    <cellStyle name="40% - Акцент5 2 8 3 3" xfId="6488"/>
    <cellStyle name="40% - Акцент5 2 8 4" xfId="6486"/>
    <cellStyle name="40% - Акцент5 2 8 5" xfId="9244"/>
    <cellStyle name="40% - Акцент5 2 8 6" xfId="9780"/>
    <cellStyle name="40% - Акцент5 2 9" xfId="1391"/>
    <cellStyle name="40% — акцент5 2 9" xfId="9149"/>
    <cellStyle name="40% - Акцент5 2 9 2" xfId="1392"/>
    <cellStyle name="40% - Акцент5 2 9 2 2" xfId="6490"/>
    <cellStyle name="40% - Акцент5 2 9 3" xfId="1393"/>
    <cellStyle name="40% - Акцент5 2 9 3 2" xfId="3920"/>
    <cellStyle name="40% - Акцент5 2 9 3 3" xfId="6491"/>
    <cellStyle name="40% - Акцент5 2 9 4" xfId="6489"/>
    <cellStyle name="40% - Акцент5 2 9 5" xfId="9773"/>
    <cellStyle name="40% - Акцент5 3" xfId="1394"/>
    <cellStyle name="40% — акцент5 3" xfId="1395"/>
    <cellStyle name="40% - Акцент5 3 10" xfId="1396"/>
    <cellStyle name="40% — акцент5 3 10" xfId="9771"/>
    <cellStyle name="40% - Акцент5 3 10 2" xfId="1397"/>
    <cellStyle name="40% - Акцент5 3 10 2 2" xfId="6495"/>
    <cellStyle name="40% - Акцент5 3 10 3" xfId="1398"/>
    <cellStyle name="40% - Акцент5 3 10 3 2" xfId="3921"/>
    <cellStyle name="40% - Акцент5 3 10 3 3" xfId="6496"/>
    <cellStyle name="40% - Акцент5 3 10 4" xfId="6494"/>
    <cellStyle name="40% - Акцент5 3 11" xfId="1399"/>
    <cellStyle name="40% - Акцент5 3 11 2" xfId="1400"/>
    <cellStyle name="40% - Акцент5 3 11 2 2" xfId="6498"/>
    <cellStyle name="40% - Акцент5 3 11 3" xfId="1401"/>
    <cellStyle name="40% - Акцент5 3 11 3 2" xfId="3922"/>
    <cellStyle name="40% - Акцент5 3 11 3 3" xfId="6499"/>
    <cellStyle name="40% - Акцент5 3 11 4" xfId="6497"/>
    <cellStyle name="40% - Акцент5 3 12" xfId="1402"/>
    <cellStyle name="40% - Акцент5 3 12 2" xfId="1403"/>
    <cellStyle name="40% - Акцент5 3 12 2 2" xfId="6501"/>
    <cellStyle name="40% - Акцент5 3 12 3" xfId="1404"/>
    <cellStyle name="40% - Акцент5 3 12 3 2" xfId="3925"/>
    <cellStyle name="40% - Акцент5 3 12 3 3" xfId="6502"/>
    <cellStyle name="40% - Акцент5 3 12 4" xfId="6500"/>
    <cellStyle name="40% - Акцент5 3 13" xfId="1405"/>
    <cellStyle name="40% - Акцент5 3 13 2" xfId="1406"/>
    <cellStyle name="40% - Акцент5 3 13 2 2" xfId="6504"/>
    <cellStyle name="40% - Акцент5 3 13 3" xfId="1407"/>
    <cellStyle name="40% - Акцент5 3 13 3 2" xfId="3926"/>
    <cellStyle name="40% - Акцент5 3 13 3 3" xfId="6505"/>
    <cellStyle name="40% - Акцент5 3 13 4" xfId="6503"/>
    <cellStyle name="40% - Акцент5 3 14" xfId="1408"/>
    <cellStyle name="40% - Акцент5 3 14 2" xfId="1409"/>
    <cellStyle name="40% - Акцент5 3 14 2 2" xfId="6507"/>
    <cellStyle name="40% - Акцент5 3 14 3" xfId="1410"/>
    <cellStyle name="40% - Акцент5 3 14 3 2" xfId="3928"/>
    <cellStyle name="40% - Акцент5 3 14 3 3" xfId="6508"/>
    <cellStyle name="40% - Акцент5 3 14 4" xfId="6506"/>
    <cellStyle name="40% - Акцент5 3 15" xfId="1411"/>
    <cellStyle name="40% - Акцент5 3 15 2" xfId="1412"/>
    <cellStyle name="40% - Акцент5 3 15 2 2" xfId="6510"/>
    <cellStyle name="40% - Акцент5 3 15 3" xfId="1413"/>
    <cellStyle name="40% - Акцент5 3 15 3 2" xfId="3930"/>
    <cellStyle name="40% - Акцент5 3 15 3 3" xfId="6511"/>
    <cellStyle name="40% - Акцент5 3 15 4" xfId="6509"/>
    <cellStyle name="40% - Акцент5 3 16" xfId="1414"/>
    <cellStyle name="40% - Акцент5 3 16 2" xfId="1415"/>
    <cellStyle name="40% - Акцент5 3 16 2 2" xfId="6513"/>
    <cellStyle name="40% - Акцент5 3 16 3" xfId="1416"/>
    <cellStyle name="40% - Акцент5 3 16 3 2" xfId="3932"/>
    <cellStyle name="40% - Акцент5 3 16 3 3" xfId="6514"/>
    <cellStyle name="40% - Акцент5 3 16 4" xfId="6512"/>
    <cellStyle name="40% - Акцент5 3 17" xfId="1417"/>
    <cellStyle name="40% - Акцент5 3 17 2" xfId="1418"/>
    <cellStyle name="40% - Акцент5 3 17 2 2" xfId="6516"/>
    <cellStyle name="40% - Акцент5 3 17 3" xfId="1419"/>
    <cellStyle name="40% - Акцент5 3 17 3 2" xfId="3934"/>
    <cellStyle name="40% - Акцент5 3 17 3 3" xfId="6517"/>
    <cellStyle name="40% - Акцент5 3 17 4" xfId="6515"/>
    <cellStyle name="40% - Акцент5 3 18" xfId="1420"/>
    <cellStyle name="40% - Акцент5 3 18 2" xfId="1421"/>
    <cellStyle name="40% - Акцент5 3 18 2 2" xfId="6519"/>
    <cellStyle name="40% - Акцент5 3 18 3" xfId="1422"/>
    <cellStyle name="40% - Акцент5 3 18 3 2" xfId="3936"/>
    <cellStyle name="40% - Акцент5 3 18 3 3" xfId="6520"/>
    <cellStyle name="40% - Акцент5 3 18 4" xfId="6518"/>
    <cellStyle name="40% - Акцент5 3 19" xfId="1423"/>
    <cellStyle name="40% - Акцент5 3 19 2" xfId="1424"/>
    <cellStyle name="40% - Акцент5 3 19 2 2" xfId="6522"/>
    <cellStyle name="40% - Акцент5 3 19 3" xfId="1425"/>
    <cellStyle name="40% - Акцент5 3 19 3 2" xfId="3939"/>
    <cellStyle name="40% - Акцент5 3 19 3 3" xfId="6523"/>
    <cellStyle name="40% - Акцент5 3 19 4" xfId="6521"/>
    <cellStyle name="40% - Акцент5 3 2" xfId="1426"/>
    <cellStyle name="40% — акцент5 3 2" xfId="1427"/>
    <cellStyle name="40% - Акцент5 3 2 10" xfId="9686"/>
    <cellStyle name="40% — акцент5 3 2 10" xfId="9369"/>
    <cellStyle name="40% - Акцент5 3 2 11" xfId="9288"/>
    <cellStyle name="40% — акцент5 3 2 11" xfId="9289"/>
    <cellStyle name="40% - Акцент5 3 2 12" xfId="9719"/>
    <cellStyle name="40% — акцент5 3 2 12" xfId="9716"/>
    <cellStyle name="40% - Акцент5 3 2 2" xfId="1428"/>
    <cellStyle name="40% — акцент5 3 2 2" xfId="3940"/>
    <cellStyle name="40% - Акцент5 3 2 2 10" xfId="9715"/>
    <cellStyle name="40% - Акцент5 3 2 2 2" xfId="1429"/>
    <cellStyle name="40% - Акцент5 3 2 2 2 2" xfId="6527"/>
    <cellStyle name="40% - Акцент5 3 2 2 3" xfId="1430"/>
    <cellStyle name="40% - Акцент5 3 2 2 3 2" xfId="3942"/>
    <cellStyle name="40% - Акцент5 3 2 2 3 3" xfId="6528"/>
    <cellStyle name="40% - Акцент5 3 2 2 4" xfId="6526"/>
    <cellStyle name="40% - Акцент5 3 2 2 5" xfId="9401"/>
    <cellStyle name="40% - Акцент5 3 2 2 6" xfId="9629"/>
    <cellStyle name="40% - Акцент5 3 2 2 7" xfId="9370"/>
    <cellStyle name="40% - Акцент5 3 2 2 8" xfId="9682"/>
    <cellStyle name="40% - Акцент5 3 2 2 9" xfId="9290"/>
    <cellStyle name="40% - Акцент5 3 2 3" xfId="1431"/>
    <cellStyle name="40% — акцент5 3 2 3" xfId="3600"/>
    <cellStyle name="40% - Акцент5 3 2 3 10" xfId="9677"/>
    <cellStyle name="40% - Акцент5 3 2 3 11" xfId="9291"/>
    <cellStyle name="40% - Акцент5 3 2 3 12" xfId="9696"/>
    <cellStyle name="40% - Акцент5 3 2 3 2" xfId="3943"/>
    <cellStyle name="40% - Акцент5 3 2 3 3" xfId="3344"/>
    <cellStyle name="40% - Акцент5 3 2 3 4" xfId="3597"/>
    <cellStyle name="40% - Акцент5 3 2 3 5" xfId="3335"/>
    <cellStyle name="40% - Акцент5 3 2 3 6" xfId="6529"/>
    <cellStyle name="40% - Акцент5 3 2 3 7" xfId="9403"/>
    <cellStyle name="40% - Акцент5 3 2 3 8" xfId="9628"/>
    <cellStyle name="40% - Акцент5 3 2 3 9" xfId="9371"/>
    <cellStyle name="40% - Акцент5 3 2 4" xfId="1432"/>
    <cellStyle name="40% — акцент5 3 2 4" xfId="3336"/>
    <cellStyle name="40% - Акцент5 3 2 4 10" xfId="9292"/>
    <cellStyle name="40% - Акцент5 3 2 4 11" xfId="9695"/>
    <cellStyle name="40% - Акцент5 3 2 4 2" xfId="3944"/>
    <cellStyle name="40% - Акцент5 3 2 4 3" xfId="3595"/>
    <cellStyle name="40% - Акцент5 3 2 4 4" xfId="3338"/>
    <cellStyle name="40% - Акцент5 3 2 4 5" xfId="6530"/>
    <cellStyle name="40% - Акцент5 3 2 4 6" xfId="9404"/>
    <cellStyle name="40% - Акцент5 3 2 4 7" xfId="9627"/>
    <cellStyle name="40% - Акцент5 3 2 4 8" xfId="9372"/>
    <cellStyle name="40% - Акцент5 3 2 4 9" xfId="9676"/>
    <cellStyle name="40% - Акцент5 3 2 5" xfId="6531"/>
    <cellStyle name="40% — акцент5 3 2 5" xfId="3601"/>
    <cellStyle name="40% - Акцент5 3 2 6" xfId="6524"/>
    <cellStyle name="40% — акцент5 3 2 6" xfId="3332"/>
    <cellStyle name="40% - Акцент5 3 2 7" xfId="9399"/>
    <cellStyle name="40% — акцент5 3 2 7" xfId="6525"/>
    <cellStyle name="40% - Акцент5 3 2 8" xfId="9631"/>
    <cellStyle name="40% — акцент5 3 2 8" xfId="9400"/>
    <cellStyle name="40% - Акцент5 3 2 9" xfId="9368"/>
    <cellStyle name="40% — акцент5 3 2 9" xfId="9630"/>
    <cellStyle name="40% - Акцент5 3 20" xfId="1433"/>
    <cellStyle name="40% - Акцент5 3 20 2" xfId="3945"/>
    <cellStyle name="40% - Акцент5 3 20 3" xfId="6532"/>
    <cellStyle name="40% - Акцент5 3 21" xfId="1434"/>
    <cellStyle name="40% - Акцент5 3 21 2" xfId="3946"/>
    <cellStyle name="40% - Акцент5 3 21 3" xfId="6533"/>
    <cellStyle name="40% - Акцент5 3 22" xfId="6534"/>
    <cellStyle name="40% - Акцент5 3 23" xfId="6492"/>
    <cellStyle name="40% - Акцент5 3 24" xfId="9376"/>
    <cellStyle name="40% - Акцент5 3 25" xfId="9654"/>
    <cellStyle name="40% - Акцент5 3 26" xfId="9349"/>
    <cellStyle name="40% - Акцент5 3 27" xfId="9718"/>
    <cellStyle name="40% - Акцент5 3 28" xfId="9251"/>
    <cellStyle name="40% - Акцент5 3 29" xfId="9772"/>
    <cellStyle name="40% - Акцент5 3 3" xfId="1435"/>
    <cellStyle name="40% — акцент5 3 3" xfId="1436"/>
    <cellStyle name="40% — акцент5 3 3 10" xfId="9378"/>
    <cellStyle name="40% - Акцент5 3 3 2" xfId="1437"/>
    <cellStyle name="40% — акцент5 3 3 2" xfId="3947"/>
    <cellStyle name="40% - Акцент5 3 3 2 10" xfId="9379"/>
    <cellStyle name="40% - Акцент5 3 3 2 11" xfId="9652"/>
    <cellStyle name="40% - Акцент5 3 3 2 12" xfId="9297"/>
    <cellStyle name="40% - Акцент5 3 3 2 13" xfId="9693"/>
    <cellStyle name="40% - Акцент5 3 3 2 2" xfId="3948"/>
    <cellStyle name="40% - Акцент5 3 3 2 3" xfId="3592"/>
    <cellStyle name="40% - Акцент5 3 3 2 4" xfId="3358"/>
    <cellStyle name="40% - Акцент5 3 3 2 5" xfId="3588"/>
    <cellStyle name="40% - Акцент5 3 3 2 6" xfId="3353"/>
    <cellStyle name="40% - Акцент5 3 3 2 7" xfId="6537"/>
    <cellStyle name="40% - Акцент5 3 3 2 8" xfId="9408"/>
    <cellStyle name="40% - Акцент5 3 3 2 9" xfId="9622"/>
    <cellStyle name="40% - Акцент5 3 3 3" xfId="6535"/>
    <cellStyle name="40% — акцент5 3 3 3" xfId="3593"/>
    <cellStyle name="40% - Акцент5 3 3 4" xfId="9406"/>
    <cellStyle name="40% — акцент5 3 3 4" xfId="3356"/>
    <cellStyle name="40% - Акцент5 3 3 5" xfId="9624"/>
    <cellStyle name="40% — акцент5 3 3 5" xfId="3591"/>
    <cellStyle name="40% - Акцент5 3 3 6" xfId="9375"/>
    <cellStyle name="40% — акцент5 3 3 6" xfId="3350"/>
    <cellStyle name="40% - Акцент5 3 3 7" xfId="9655"/>
    <cellStyle name="40% — акцент5 3 3 7" xfId="6536"/>
    <cellStyle name="40% - Акцент5 3 3 8" xfId="9295"/>
    <cellStyle name="40% — акцент5 3 3 8" xfId="9407"/>
    <cellStyle name="40% - Акцент5 3 3 9" xfId="9694"/>
    <cellStyle name="40% — акцент5 3 3 9" xfId="9623"/>
    <cellStyle name="40% - Акцент5 3 4" xfId="1438"/>
    <cellStyle name="40% — акцент5 3 4" xfId="6493"/>
    <cellStyle name="40% - Акцент5 3 4 2" xfId="1439"/>
    <cellStyle name="40% - Акцент5 3 4 2 2" xfId="3950"/>
    <cellStyle name="40% - Акцент5 3 4 2 3" xfId="6539"/>
    <cellStyle name="40% - Акцент5 3 4 3" xfId="6538"/>
    <cellStyle name="40% - Акцент5 3 4 4" xfId="9409"/>
    <cellStyle name="40% - Акцент5 3 4 5" xfId="9621"/>
    <cellStyle name="40% - Акцент5 3 4 6" xfId="9380"/>
    <cellStyle name="40% - Акцент5 3 4 7" xfId="9649"/>
    <cellStyle name="40% - Акцент5 3 4 8" xfId="9298"/>
    <cellStyle name="40% - Акцент5 3 4 9" xfId="9692"/>
    <cellStyle name="40% - Акцент5 3 5" xfId="1440"/>
    <cellStyle name="40% — акцент5 3 5" xfId="9377"/>
    <cellStyle name="40% - Акцент5 3 5 2" xfId="1441"/>
    <cellStyle name="40% - Акцент5 3 5 2 2" xfId="3952"/>
    <cellStyle name="40% - Акцент5 3 5 2 3" xfId="6541"/>
    <cellStyle name="40% - Акцент5 3 5 3" xfId="6540"/>
    <cellStyle name="40% - Акцент5 3 5 4" xfId="9620"/>
    <cellStyle name="40% - Акцент5 3 5 5" xfId="9381"/>
    <cellStyle name="40% - Акцент5 3 5 6" xfId="9645"/>
    <cellStyle name="40% - Акцент5 3 5 7" xfId="9301"/>
    <cellStyle name="40% - Акцент5 3 5 8" xfId="9691"/>
    <cellStyle name="40% - Акцент5 3 6" xfId="1442"/>
    <cellStyle name="40% — акцент5 3 6" xfId="9653"/>
    <cellStyle name="40% - Акцент5 3 6 2" xfId="1443"/>
    <cellStyle name="40% - Акцент5 3 6 2 2" xfId="3953"/>
    <cellStyle name="40% - Акцент5 3 6 2 3" xfId="6543"/>
    <cellStyle name="40% - Акцент5 3 6 3" xfId="6542"/>
    <cellStyle name="40% - Акцент5 3 6 4" xfId="9383"/>
    <cellStyle name="40% - Акцент5 3 6 5" xfId="9643"/>
    <cellStyle name="40% - Акцент5 3 6 6" xfId="9308"/>
    <cellStyle name="40% - Акцент5 3 6 7" xfId="9690"/>
    <cellStyle name="40% - Акцент5 3 7" xfId="1444"/>
    <cellStyle name="40% — акцент5 3 7" xfId="9350"/>
    <cellStyle name="40% - Акцент5 3 7 2" xfId="1445"/>
    <cellStyle name="40% - Акцент5 3 7 2 2" xfId="3955"/>
    <cellStyle name="40% - Акцент5 3 7 2 3" xfId="6545"/>
    <cellStyle name="40% - Акцент5 3 7 3" xfId="6544"/>
    <cellStyle name="40% - Акцент5 3 7 4" xfId="9641"/>
    <cellStyle name="40% - Акцент5 3 7 5" xfId="9323"/>
    <cellStyle name="40% - Акцент5 3 7 6" xfId="9689"/>
    <cellStyle name="40% - Акцент5 3 8" xfId="1446"/>
    <cellStyle name="40% — акцент5 3 8" xfId="9717"/>
    <cellStyle name="40% - Акцент5 3 8 2" xfId="1447"/>
    <cellStyle name="40% - Акцент5 3 8 2 2" xfId="6547"/>
    <cellStyle name="40% - Акцент5 3 8 3" xfId="1448"/>
    <cellStyle name="40% - Акцент5 3 8 3 2" xfId="3957"/>
    <cellStyle name="40% - Акцент5 3 8 3 3" xfId="6548"/>
    <cellStyle name="40% - Акцент5 3 8 4" xfId="6546"/>
    <cellStyle name="40% - Акцент5 3 8 5" xfId="9327"/>
    <cellStyle name="40% - Акцент5 3 8 6" xfId="9688"/>
    <cellStyle name="40% - Акцент5 3 9" xfId="1449"/>
    <cellStyle name="40% — акцент5 3 9" xfId="9252"/>
    <cellStyle name="40% - Акцент5 3 9 2" xfId="1450"/>
    <cellStyle name="40% - Акцент5 3 9 2 2" xfId="6550"/>
    <cellStyle name="40% - Акцент5 3 9 3" xfId="1451"/>
    <cellStyle name="40% - Акцент5 3 9 3 2" xfId="3958"/>
    <cellStyle name="40% - Акцент5 3 9 3 3" xfId="6551"/>
    <cellStyle name="40% - Акцент5 3 9 4" xfId="6549"/>
    <cellStyle name="40% - Акцент5 3 9 5" xfId="9687"/>
    <cellStyle name="40% — акцент5 4" xfId="1452"/>
    <cellStyle name="40% — акцент5 4 2" xfId="1453"/>
    <cellStyle name="40% — акцент5 4 2 2" xfId="3959"/>
    <cellStyle name="40% — акцент5 4 2 3" xfId="6553"/>
    <cellStyle name="40% — акцент5 4 3" xfId="6552"/>
    <cellStyle name="40% — акцент5 5" xfId="1454"/>
    <cellStyle name="40% — акцент5 5 2" xfId="1455"/>
    <cellStyle name="40% — акцент5 5 2 2" xfId="6555"/>
    <cellStyle name="40% — акцент5 5 3" xfId="1456"/>
    <cellStyle name="40% — акцент5 5 3 2" xfId="3960"/>
    <cellStyle name="40% — акцент5 5 3 3" xfId="6556"/>
    <cellStyle name="40% — акцент5 5 4" xfId="6554"/>
    <cellStyle name="40% — акцент5 6" xfId="1457"/>
    <cellStyle name="40% — акцент5 6 2" xfId="1458"/>
    <cellStyle name="40% — акцент5 6 2 2" xfId="6558"/>
    <cellStyle name="40% — акцент5 6 3" xfId="1459"/>
    <cellStyle name="40% — акцент5 6 3 2" xfId="3961"/>
    <cellStyle name="40% — акцент5 6 3 3" xfId="6559"/>
    <cellStyle name="40% — акцент5 6 4" xfId="6557"/>
    <cellStyle name="40% — акцент5 7" xfId="1460"/>
    <cellStyle name="40% — акцент5 7 2" xfId="1461"/>
    <cellStyle name="40% — акцент5 7 2 2" xfId="6561"/>
    <cellStyle name="40% — акцент5 7 3" xfId="1462"/>
    <cellStyle name="40% — акцент5 7 3 2" xfId="3962"/>
    <cellStyle name="40% — акцент5 7 3 3" xfId="6562"/>
    <cellStyle name="40% — акцент5 7 4" xfId="6560"/>
    <cellStyle name="40% — акцент5 8" xfId="1463"/>
    <cellStyle name="40% — акцент5 8 2" xfId="1464"/>
    <cellStyle name="40% — акцент5 8 2 2" xfId="6564"/>
    <cellStyle name="40% — акцент5 8 3" xfId="1465"/>
    <cellStyle name="40% — акцент5 8 3 2" xfId="3963"/>
    <cellStyle name="40% — акцент5 8 3 3" xfId="6565"/>
    <cellStyle name="40% — акцент5 8 4" xfId="6563"/>
    <cellStyle name="40% — акцент5 9" xfId="1466"/>
    <cellStyle name="40% — акцент5 9 2" xfId="1467"/>
    <cellStyle name="40% — акцент5 9 2 2" xfId="6567"/>
    <cellStyle name="40% — акцент5 9 3" xfId="1468"/>
    <cellStyle name="40% — акцент5 9 3 2" xfId="3964"/>
    <cellStyle name="40% — акцент5 9 3 3" xfId="6568"/>
    <cellStyle name="40% — акцент5 9 4" xfId="6566"/>
    <cellStyle name="40% — акцент6" xfId="1469"/>
    <cellStyle name="40% — акцент6 10" xfId="1470"/>
    <cellStyle name="40% — акцент6 10 2" xfId="1471"/>
    <cellStyle name="40% — акцент6 10 2 2" xfId="6571"/>
    <cellStyle name="40% — акцент6 10 3" xfId="1472"/>
    <cellStyle name="40% — акцент6 10 3 2" xfId="3965"/>
    <cellStyle name="40% — акцент6 10 3 3" xfId="6572"/>
    <cellStyle name="40% — акцент6 10 4" xfId="6570"/>
    <cellStyle name="40% — акцент6 11" xfId="1473"/>
    <cellStyle name="40% — акцент6 11 2" xfId="3966"/>
    <cellStyle name="40% — акцент6 11 3" xfId="6573"/>
    <cellStyle name="40% — акцент6 12" xfId="1474"/>
    <cellStyle name="40% — акцент6 12 2" xfId="6574"/>
    <cellStyle name="40% — акцент6 13" xfId="6575"/>
    <cellStyle name="40% — акцент6 14" xfId="6569"/>
    <cellStyle name="40% - Акцент6 2" xfId="1475"/>
    <cellStyle name="40% — акцент6 2" xfId="1476"/>
    <cellStyle name="40% - Акцент6 2 10" xfId="1477"/>
    <cellStyle name="40% — акцент6 2 10" xfId="9613"/>
    <cellStyle name="40% - Акцент6 2 10 2" xfId="1478"/>
    <cellStyle name="40% - Акцент6 2 10 2 2" xfId="6579"/>
    <cellStyle name="40% - Акцент6 2 10 3" xfId="1479"/>
    <cellStyle name="40% - Акцент6 2 10 3 2" xfId="3969"/>
    <cellStyle name="40% - Акцент6 2 10 3 3" xfId="6580"/>
    <cellStyle name="40% - Акцент6 2 10 4" xfId="6578"/>
    <cellStyle name="40% - Акцент6 2 11" xfId="1480"/>
    <cellStyle name="40% - Акцент6 2 11 2" xfId="1481"/>
    <cellStyle name="40% - Акцент6 2 11 2 2" xfId="6582"/>
    <cellStyle name="40% - Акцент6 2 11 3" xfId="1482"/>
    <cellStyle name="40% - Акцент6 2 11 3 2" xfId="3970"/>
    <cellStyle name="40% - Акцент6 2 11 3 3" xfId="6583"/>
    <cellStyle name="40% - Акцент6 2 11 4" xfId="6581"/>
    <cellStyle name="40% - Акцент6 2 12" xfId="1483"/>
    <cellStyle name="40% - Акцент6 2 12 2" xfId="1484"/>
    <cellStyle name="40% - Акцент6 2 12 2 2" xfId="6585"/>
    <cellStyle name="40% - Акцент6 2 12 3" xfId="1485"/>
    <cellStyle name="40% - Акцент6 2 12 3 2" xfId="3971"/>
    <cellStyle name="40% - Акцент6 2 12 3 3" xfId="6586"/>
    <cellStyle name="40% - Акцент6 2 12 4" xfId="6584"/>
    <cellStyle name="40% - Акцент6 2 13" xfId="1486"/>
    <cellStyle name="40% - Акцент6 2 13 2" xfId="1487"/>
    <cellStyle name="40% - Акцент6 2 13 2 2" xfId="6588"/>
    <cellStyle name="40% - Акцент6 2 13 3" xfId="1488"/>
    <cellStyle name="40% - Акцент6 2 13 3 2" xfId="3972"/>
    <cellStyle name="40% - Акцент6 2 13 3 3" xfId="6589"/>
    <cellStyle name="40% - Акцент6 2 13 4" xfId="6587"/>
    <cellStyle name="40% - Акцент6 2 14" xfId="1489"/>
    <cellStyle name="40% - Акцент6 2 14 2" xfId="1490"/>
    <cellStyle name="40% - Акцент6 2 14 2 2" xfId="6591"/>
    <cellStyle name="40% - Акцент6 2 14 3" xfId="1491"/>
    <cellStyle name="40% - Акцент6 2 14 3 2" xfId="3973"/>
    <cellStyle name="40% - Акцент6 2 14 3 3" xfId="6592"/>
    <cellStyle name="40% - Акцент6 2 14 4" xfId="6590"/>
    <cellStyle name="40% - Акцент6 2 15" xfId="1492"/>
    <cellStyle name="40% - Акцент6 2 15 2" xfId="1493"/>
    <cellStyle name="40% - Акцент6 2 15 2 2" xfId="6594"/>
    <cellStyle name="40% - Акцент6 2 15 3" xfId="1494"/>
    <cellStyle name="40% - Акцент6 2 15 3 2" xfId="3975"/>
    <cellStyle name="40% - Акцент6 2 15 3 3" xfId="6595"/>
    <cellStyle name="40% - Акцент6 2 15 4" xfId="6593"/>
    <cellStyle name="40% - Акцент6 2 16" xfId="1495"/>
    <cellStyle name="40% - Акцент6 2 16 2" xfId="1496"/>
    <cellStyle name="40% - Акцент6 2 16 2 2" xfId="6597"/>
    <cellStyle name="40% - Акцент6 2 16 3" xfId="1497"/>
    <cellStyle name="40% - Акцент6 2 16 3 2" xfId="3976"/>
    <cellStyle name="40% - Акцент6 2 16 3 3" xfId="6598"/>
    <cellStyle name="40% - Акцент6 2 16 4" xfId="6596"/>
    <cellStyle name="40% - Акцент6 2 17" xfId="1498"/>
    <cellStyle name="40% - Акцент6 2 17 2" xfId="1499"/>
    <cellStyle name="40% - Акцент6 2 17 2 2" xfId="6600"/>
    <cellStyle name="40% - Акцент6 2 17 3" xfId="1500"/>
    <cellStyle name="40% - Акцент6 2 17 3 2" xfId="3977"/>
    <cellStyle name="40% - Акцент6 2 17 3 3" xfId="6601"/>
    <cellStyle name="40% - Акцент6 2 17 4" xfId="6599"/>
    <cellStyle name="40% - Акцент6 2 18" xfId="1501"/>
    <cellStyle name="40% - Акцент6 2 18 2" xfId="1502"/>
    <cellStyle name="40% - Акцент6 2 18 2 2" xfId="6603"/>
    <cellStyle name="40% - Акцент6 2 18 3" xfId="1503"/>
    <cellStyle name="40% - Акцент6 2 18 3 2" xfId="3978"/>
    <cellStyle name="40% - Акцент6 2 18 3 3" xfId="6604"/>
    <cellStyle name="40% - Акцент6 2 18 4" xfId="6602"/>
    <cellStyle name="40% - Акцент6 2 19" xfId="1504"/>
    <cellStyle name="40% - Акцент6 2 19 2" xfId="1505"/>
    <cellStyle name="40% - Акцент6 2 19 2 2" xfId="6606"/>
    <cellStyle name="40% - Акцент6 2 19 3" xfId="1506"/>
    <cellStyle name="40% - Акцент6 2 19 3 2" xfId="3979"/>
    <cellStyle name="40% - Акцент6 2 19 3 3" xfId="6607"/>
    <cellStyle name="40% - Акцент6 2 19 4" xfId="6605"/>
    <cellStyle name="40% - Акцент6 2 2" xfId="1507"/>
    <cellStyle name="40% — акцент6 2 2" xfId="1508"/>
    <cellStyle name="40% - Акцент6 2 2 10" xfId="9584"/>
    <cellStyle name="40% — акцент6 2 2 10" xfId="9455"/>
    <cellStyle name="40% - Акцент6 2 2 11" xfId="9411"/>
    <cellStyle name="40% — акцент6 2 2 11" xfId="9412"/>
    <cellStyle name="40% - Акцент6 2 2 12" xfId="9582"/>
    <cellStyle name="40% — акцент6 2 2 12" xfId="9579"/>
    <cellStyle name="40% - Акцент6 2 2 2" xfId="1509"/>
    <cellStyle name="40% — акцент6 2 2 2" xfId="3980"/>
    <cellStyle name="40% - Акцент6 2 2 2 10" xfId="9578"/>
    <cellStyle name="40% - Акцент6 2 2 2 2" xfId="1510"/>
    <cellStyle name="40% - Акцент6 2 2 2 2 2" xfId="6611"/>
    <cellStyle name="40% - Акцент6 2 2 2 3" xfId="1511"/>
    <cellStyle name="40% - Акцент6 2 2 2 3 2" xfId="3981"/>
    <cellStyle name="40% - Акцент6 2 2 2 3 3" xfId="6612"/>
    <cellStyle name="40% - Акцент6 2 2 2 4" xfId="6610"/>
    <cellStyle name="40% - Акцент6 2 2 2 5" xfId="9462"/>
    <cellStyle name="40% - Акцент6 2 2 2 6" xfId="9567"/>
    <cellStyle name="40% - Акцент6 2 2 2 7" xfId="9456"/>
    <cellStyle name="40% - Акцент6 2 2 2 8" xfId="9583"/>
    <cellStyle name="40% - Акцент6 2 2 2 9" xfId="9413"/>
    <cellStyle name="40% - Акцент6 2 2 3" xfId="1512"/>
    <cellStyle name="40% — акцент6 2 2 3" xfId="3529"/>
    <cellStyle name="40% - Акцент6 2 2 3 10" xfId="9581"/>
    <cellStyle name="40% - Акцент6 2 2 3 11" xfId="9415"/>
    <cellStyle name="40% - Акцент6 2 2 3 12" xfId="9562"/>
    <cellStyle name="40% - Акцент6 2 2 3 2" xfId="3982"/>
    <cellStyle name="40% - Акцент6 2 2 3 3" xfId="3420"/>
    <cellStyle name="40% - Акцент6 2 2 3 4" xfId="3520"/>
    <cellStyle name="40% - Акцент6 2 2 3 5" xfId="3431"/>
    <cellStyle name="40% - Акцент6 2 2 3 6" xfId="6613"/>
    <cellStyle name="40% - Акцент6 2 2 3 7" xfId="9463"/>
    <cellStyle name="40% - Акцент6 2 2 3 8" xfId="9561"/>
    <cellStyle name="40% - Акцент6 2 2 3 9" xfId="9458"/>
    <cellStyle name="40% - Акцент6 2 2 4" xfId="1513"/>
    <cellStyle name="40% — акцент6 2 2 4" xfId="3412"/>
    <cellStyle name="40% - Акцент6 2 2 4 10" xfId="9416"/>
    <cellStyle name="40% - Акцент6 2 2 4 11" xfId="9557"/>
    <cellStyle name="40% - Акцент6 2 2 4 2" xfId="3983"/>
    <cellStyle name="40% - Акцент6 2 2 4 3" xfId="3517"/>
    <cellStyle name="40% - Акцент6 2 2 4 4" xfId="3433"/>
    <cellStyle name="40% - Акцент6 2 2 4 5" xfId="6614"/>
    <cellStyle name="40% - Акцент6 2 2 4 6" xfId="9464"/>
    <cellStyle name="40% - Акцент6 2 2 4 7" xfId="9560"/>
    <cellStyle name="40% - Акцент6 2 2 4 8" xfId="9459"/>
    <cellStyle name="40% - Акцент6 2 2 4 9" xfId="9580"/>
    <cellStyle name="40% - Акцент6 2 2 5" xfId="6615"/>
    <cellStyle name="40% — акцент6 2 2 5" xfId="3524"/>
    <cellStyle name="40% - Акцент6 2 2 6" xfId="6608"/>
    <cellStyle name="40% — акцент6 2 2 6" xfId="3424"/>
    <cellStyle name="40% - Акцент6 2 2 7" xfId="9460"/>
    <cellStyle name="40% — акцент6 2 2 7" xfId="6609"/>
    <cellStyle name="40% - Акцент6 2 2 8" xfId="9571"/>
    <cellStyle name="40% — акцент6 2 2 8" xfId="9461"/>
    <cellStyle name="40% - Акцент6 2 2 9" xfId="9454"/>
    <cellStyle name="40% — акцент6 2 2 9" xfId="9568"/>
    <cellStyle name="40% - Акцент6 2 20" xfId="1514"/>
    <cellStyle name="40% - Акцент6 2 20 2" xfId="3984"/>
    <cellStyle name="40% - Акцент6 2 20 3" xfId="6616"/>
    <cellStyle name="40% - Акцент6 2 21" xfId="1515"/>
    <cellStyle name="40% - Акцент6 2 21 2" xfId="3985"/>
    <cellStyle name="40% - Акцент6 2 21 3" xfId="6617"/>
    <cellStyle name="40% - Акцент6 2 22" xfId="6618"/>
    <cellStyle name="40% - Акцент6 2 23" xfId="6576"/>
    <cellStyle name="40% - Акцент6 2 24" xfId="9438"/>
    <cellStyle name="40% - Акцент6 2 25" xfId="9590"/>
    <cellStyle name="40% - Акцент6 2 26" xfId="9418"/>
    <cellStyle name="40% - Акцент6 2 27" xfId="9612"/>
    <cellStyle name="40% - Акцент6 2 28" xfId="9354"/>
    <cellStyle name="40% - Акцент6 2 29" xfId="9614"/>
    <cellStyle name="40% - Акцент6 2 3" xfId="1516"/>
    <cellStyle name="40% — акцент6 2 3" xfId="1517"/>
    <cellStyle name="40% — акцент6 2 3 10" xfId="9466"/>
    <cellStyle name="40% - Акцент6 2 3 2" xfId="1518"/>
    <cellStyle name="40% — акцент6 2 3 2" xfId="3986"/>
    <cellStyle name="40% - Акцент6 2 3 2 10" xfId="9467"/>
    <cellStyle name="40% - Акцент6 2 3 2 11" xfId="9559"/>
    <cellStyle name="40% - Акцент6 2 3 2 12" xfId="9425"/>
    <cellStyle name="40% - Акцент6 2 3 2 13" xfId="9547"/>
    <cellStyle name="40% - Акцент6 2 3 2 2" xfId="3987"/>
    <cellStyle name="40% - Акцент6 2 3 2 3" xfId="3521"/>
    <cellStyle name="40% - Акцент6 2 3 2 4" xfId="3429"/>
    <cellStyle name="40% - Акцент6 2 3 2 5" xfId="3513"/>
    <cellStyle name="40% - Акцент6 2 3 2 6" xfId="3438"/>
    <cellStyle name="40% - Акцент6 2 3 2 7" xfId="6621"/>
    <cellStyle name="40% - Акцент6 2 3 2 8" xfId="9471"/>
    <cellStyle name="40% - Акцент6 2 3 2 9" xfId="9553"/>
    <cellStyle name="40% - Акцент6 2 3 3" xfId="6619"/>
    <cellStyle name="40% — акцент6 2 3 3" xfId="3522"/>
    <cellStyle name="40% - Акцент6 2 3 4" xfId="9469"/>
    <cellStyle name="40% — акцент6 2 3 4" xfId="3428"/>
    <cellStyle name="40% - Акцент6 2 3 5" xfId="9555"/>
    <cellStyle name="40% — акцент6 2 3 5" xfId="3515"/>
    <cellStyle name="40% - Акцент6 2 3 6" xfId="9465"/>
    <cellStyle name="40% — акцент6 2 3 6" xfId="3436"/>
    <cellStyle name="40% - Акцент6 2 3 7" xfId="9563"/>
    <cellStyle name="40% — акцент6 2 3 7" xfId="6620"/>
    <cellStyle name="40% - Акцент6 2 3 8" xfId="9423"/>
    <cellStyle name="40% — акцент6 2 3 8" xfId="9470"/>
    <cellStyle name="40% - Акцент6 2 3 9" xfId="9548"/>
    <cellStyle name="40% — акцент6 2 3 9" xfId="9554"/>
    <cellStyle name="40% - Акцент6 2 4" xfId="1519"/>
    <cellStyle name="40% — акцент6 2 4" xfId="6577"/>
    <cellStyle name="40% - Акцент6 2 4 2" xfId="1520"/>
    <cellStyle name="40% - Акцент6 2 4 2 2" xfId="3988"/>
    <cellStyle name="40% - Акцент6 2 4 2 3" xfId="6623"/>
    <cellStyle name="40% - Акцент6 2 4 3" xfId="6622"/>
    <cellStyle name="40% - Акцент6 2 4 4" xfId="9472"/>
    <cellStyle name="40% - Акцент6 2 4 5" xfId="9552"/>
    <cellStyle name="40% - Акцент6 2 4 6" xfId="9468"/>
    <cellStyle name="40% - Акцент6 2 4 7" xfId="9558"/>
    <cellStyle name="40% - Акцент6 2 4 8" xfId="9426"/>
    <cellStyle name="40% - Акцент6 2 4 9" xfId="9546"/>
    <cellStyle name="40% - Акцент6 2 5" xfId="1521"/>
    <cellStyle name="40% — акцент6 2 5" xfId="9439"/>
    <cellStyle name="40% - Акцент6 2 5 2" xfId="1522"/>
    <cellStyle name="40% - Акцент6 2 5 2 2" xfId="3989"/>
    <cellStyle name="40% - Акцент6 2 5 2 3" xfId="6625"/>
    <cellStyle name="40% - Акцент6 2 5 3" xfId="6624"/>
    <cellStyle name="40% - Акцент6 2 5 4" xfId="9551"/>
    <cellStyle name="40% - Акцент6 2 5 5" xfId="9473"/>
    <cellStyle name="40% - Акцент6 2 5 6" xfId="9556"/>
    <cellStyle name="40% - Акцент6 2 5 7" xfId="9427"/>
    <cellStyle name="40% - Акцент6 2 5 8" xfId="9541"/>
    <cellStyle name="40% - Акцент6 2 6" xfId="1523"/>
    <cellStyle name="40% — акцент6 2 6" xfId="9589"/>
    <cellStyle name="40% - Акцент6 2 6 2" xfId="1524"/>
    <cellStyle name="40% - Акцент6 2 6 2 2" xfId="3990"/>
    <cellStyle name="40% - Акцент6 2 6 2 3" xfId="6627"/>
    <cellStyle name="40% - Акцент6 2 6 3" xfId="6626"/>
    <cellStyle name="40% - Акцент6 2 6 4" xfId="9474"/>
    <cellStyle name="40% - Акцент6 2 6 5" xfId="9550"/>
    <cellStyle name="40% - Акцент6 2 6 6" xfId="9429"/>
    <cellStyle name="40% - Акцент6 2 6 7" xfId="9538"/>
    <cellStyle name="40% - Акцент6 2 7" xfId="1525"/>
    <cellStyle name="40% — акцент6 2 7" xfId="9419"/>
    <cellStyle name="40% - Акцент6 2 7 2" xfId="1526"/>
    <cellStyle name="40% - Акцент6 2 7 2 2" xfId="3991"/>
    <cellStyle name="40% - Акцент6 2 7 2 3" xfId="6629"/>
    <cellStyle name="40% - Акцент6 2 7 3" xfId="6628"/>
    <cellStyle name="40% - Акцент6 2 7 4" xfId="9549"/>
    <cellStyle name="40% - Акцент6 2 7 5" xfId="9431"/>
    <cellStyle name="40% - Акцент6 2 7 6" xfId="9537"/>
    <cellStyle name="40% - Акцент6 2 8" xfId="1527"/>
    <cellStyle name="40% — акцент6 2 8" xfId="9611"/>
    <cellStyle name="40% - Акцент6 2 8 2" xfId="1528"/>
    <cellStyle name="40% - Акцент6 2 8 2 2" xfId="6631"/>
    <cellStyle name="40% - Акцент6 2 8 3" xfId="1529"/>
    <cellStyle name="40% - Акцент6 2 8 3 2" xfId="3992"/>
    <cellStyle name="40% - Акцент6 2 8 3 3" xfId="6632"/>
    <cellStyle name="40% - Акцент6 2 8 4" xfId="6630"/>
    <cellStyle name="40% - Акцент6 2 8 5" xfId="9441"/>
    <cellStyle name="40% - Акцент6 2 8 6" xfId="9536"/>
    <cellStyle name="40% - Акцент6 2 9" xfId="1530"/>
    <cellStyle name="40% — акцент6 2 9" xfId="9355"/>
    <cellStyle name="40% - Акцент6 2 9 2" xfId="1531"/>
    <cellStyle name="40% - Акцент6 2 9 2 2" xfId="6634"/>
    <cellStyle name="40% - Акцент6 2 9 3" xfId="1532"/>
    <cellStyle name="40% - Акцент6 2 9 3 2" xfId="3994"/>
    <cellStyle name="40% - Акцент6 2 9 3 3" xfId="6635"/>
    <cellStyle name="40% - Акцент6 2 9 4" xfId="6633"/>
    <cellStyle name="40% - Акцент6 2 9 5" xfId="9535"/>
    <cellStyle name="40% - Акцент6 3" xfId="1533"/>
    <cellStyle name="40% — акцент6 3" xfId="1534"/>
    <cellStyle name="40% - Акцент6 3 10" xfId="1535"/>
    <cellStyle name="40% — акцент6 3 10" xfId="9523"/>
    <cellStyle name="40% - Акцент6 3 10 2" xfId="1536"/>
    <cellStyle name="40% - Акцент6 3 10 2 2" xfId="6639"/>
    <cellStyle name="40% - Акцент6 3 10 3" xfId="1537"/>
    <cellStyle name="40% - Акцент6 3 10 3 2" xfId="3996"/>
    <cellStyle name="40% - Акцент6 3 10 3 3" xfId="6640"/>
    <cellStyle name="40% - Акцент6 3 10 4" xfId="6638"/>
    <cellStyle name="40% - Акцент6 3 11" xfId="1538"/>
    <cellStyle name="40% - Акцент6 3 11 2" xfId="1539"/>
    <cellStyle name="40% - Акцент6 3 11 2 2" xfId="6642"/>
    <cellStyle name="40% - Акцент6 3 11 3" xfId="1540"/>
    <cellStyle name="40% - Акцент6 3 11 3 2" xfId="3997"/>
    <cellStyle name="40% - Акцент6 3 11 3 3" xfId="6643"/>
    <cellStyle name="40% - Акцент6 3 11 4" xfId="6641"/>
    <cellStyle name="40% - Акцент6 3 12" xfId="1541"/>
    <cellStyle name="40% - Акцент6 3 12 2" xfId="1542"/>
    <cellStyle name="40% - Акцент6 3 12 2 2" xfId="6645"/>
    <cellStyle name="40% - Акцент6 3 12 3" xfId="1543"/>
    <cellStyle name="40% - Акцент6 3 12 3 2" xfId="3999"/>
    <cellStyle name="40% - Акцент6 3 12 3 3" xfId="6646"/>
    <cellStyle name="40% - Акцент6 3 12 4" xfId="6644"/>
    <cellStyle name="40% - Акцент6 3 13" xfId="1544"/>
    <cellStyle name="40% - Акцент6 3 13 2" xfId="1545"/>
    <cellStyle name="40% - Акцент6 3 13 2 2" xfId="6648"/>
    <cellStyle name="40% - Акцент6 3 13 3" xfId="1546"/>
    <cellStyle name="40% - Акцент6 3 13 3 2" xfId="4001"/>
    <cellStyle name="40% - Акцент6 3 13 3 3" xfId="6649"/>
    <cellStyle name="40% - Акцент6 3 13 4" xfId="6647"/>
    <cellStyle name="40% - Акцент6 3 14" xfId="1547"/>
    <cellStyle name="40% - Акцент6 3 14 2" xfId="1548"/>
    <cellStyle name="40% - Акцент6 3 14 2 2" xfId="6651"/>
    <cellStyle name="40% - Акцент6 3 14 3" xfId="1549"/>
    <cellStyle name="40% - Акцент6 3 14 3 2" xfId="4002"/>
    <cellStyle name="40% - Акцент6 3 14 3 3" xfId="6652"/>
    <cellStyle name="40% - Акцент6 3 14 4" xfId="6650"/>
    <cellStyle name="40% - Акцент6 3 15" xfId="1550"/>
    <cellStyle name="40% - Акцент6 3 15 2" xfId="1551"/>
    <cellStyle name="40% - Акцент6 3 15 2 2" xfId="6654"/>
    <cellStyle name="40% - Акцент6 3 15 3" xfId="1552"/>
    <cellStyle name="40% - Акцент6 3 15 3 2" xfId="4003"/>
    <cellStyle name="40% - Акцент6 3 15 3 3" xfId="6655"/>
    <cellStyle name="40% - Акцент6 3 15 4" xfId="6653"/>
    <cellStyle name="40% - Акцент6 3 16" xfId="1553"/>
    <cellStyle name="40% - Акцент6 3 16 2" xfId="1554"/>
    <cellStyle name="40% - Акцент6 3 16 2 2" xfId="6657"/>
    <cellStyle name="40% - Акцент6 3 16 3" xfId="1555"/>
    <cellStyle name="40% - Акцент6 3 16 3 2" xfId="4005"/>
    <cellStyle name="40% - Акцент6 3 16 3 3" xfId="6658"/>
    <cellStyle name="40% - Акцент6 3 16 4" xfId="6656"/>
    <cellStyle name="40% - Акцент6 3 17" xfId="1556"/>
    <cellStyle name="40% - Акцент6 3 17 2" xfId="1557"/>
    <cellStyle name="40% - Акцент6 3 17 2 2" xfId="6660"/>
    <cellStyle name="40% - Акцент6 3 17 3" xfId="1558"/>
    <cellStyle name="40% - Акцент6 3 17 3 2" xfId="4007"/>
    <cellStyle name="40% - Акцент6 3 17 3 3" xfId="6661"/>
    <cellStyle name="40% - Акцент6 3 17 4" xfId="6659"/>
    <cellStyle name="40% - Акцент6 3 18" xfId="1559"/>
    <cellStyle name="40% - Акцент6 3 18 2" xfId="1560"/>
    <cellStyle name="40% - Акцент6 3 18 2 2" xfId="6663"/>
    <cellStyle name="40% - Акцент6 3 18 3" xfId="1561"/>
    <cellStyle name="40% - Акцент6 3 18 3 2" xfId="4008"/>
    <cellStyle name="40% - Акцент6 3 18 3 3" xfId="6664"/>
    <cellStyle name="40% - Акцент6 3 18 4" xfId="6662"/>
    <cellStyle name="40% - Акцент6 3 19" xfId="1562"/>
    <cellStyle name="40% - Акцент6 3 19 2" xfId="1563"/>
    <cellStyle name="40% - Акцент6 3 19 2 2" xfId="6666"/>
    <cellStyle name="40% - Акцент6 3 19 3" xfId="1564"/>
    <cellStyle name="40% - Акцент6 3 19 3 2" xfId="4011"/>
    <cellStyle name="40% - Акцент6 3 19 3 3" xfId="6667"/>
    <cellStyle name="40% - Акцент6 3 19 4" xfId="6665"/>
    <cellStyle name="40% - Акцент6 3 2" xfId="1565"/>
    <cellStyle name="40% — акцент6 3 2" xfId="1566"/>
    <cellStyle name="40% - Акцент6 3 2 10" xfId="9493"/>
    <cellStyle name="40% — акцент6 3 2 10" xfId="9514"/>
    <cellStyle name="40% - Акцент6 3 2 11" xfId="9489"/>
    <cellStyle name="40% — акцент6 3 2 11" xfId="9490"/>
    <cellStyle name="40% - Акцент6 3 2 12" xfId="9457"/>
    <cellStyle name="40% — акцент6 3 2 12" xfId="9453"/>
    <cellStyle name="40% - Акцент6 3 2 2" xfId="1567"/>
    <cellStyle name="40% — акцент6 3 2 2" xfId="4012"/>
    <cellStyle name="40% - Акцент6 3 2 2 10" xfId="9452"/>
    <cellStyle name="40% - Акцент6 3 2 2 2" xfId="1568"/>
    <cellStyle name="40% - Акцент6 3 2 2 2 2" xfId="6671"/>
    <cellStyle name="40% - Акцент6 3 2 2 3" xfId="1569"/>
    <cellStyle name="40% - Акцент6 3 2 2 3 2" xfId="4013"/>
    <cellStyle name="40% - Акцент6 3 2 2 3 3" xfId="6672"/>
    <cellStyle name="40% - Акцент6 3 2 2 4" xfId="6670"/>
    <cellStyle name="40% - Акцент6 3 2 2 5" xfId="9499"/>
    <cellStyle name="40% - Акцент6 3 2 2 6" xfId="9515"/>
    <cellStyle name="40% - Акцент6 3 2 2 7" xfId="9518"/>
    <cellStyle name="40% - Акцент6 3 2 2 8" xfId="9491"/>
    <cellStyle name="40% - Акцент6 3 2 2 9" xfId="9492"/>
    <cellStyle name="40% - Акцент6 3 2 3" xfId="1570"/>
    <cellStyle name="40% — акцент6 3 2 3" xfId="3477"/>
    <cellStyle name="40% - Акцент6 3 2 3 10" xfId="9488"/>
    <cellStyle name="40% - Акцент6 3 2 3 11" xfId="9494"/>
    <cellStyle name="40% - Акцент6 3 2 3 12" xfId="9451"/>
    <cellStyle name="40% - Акцент6 3 2 3 2" xfId="4014"/>
    <cellStyle name="40% - Акцент6 3 2 3 3" xfId="3476"/>
    <cellStyle name="40% - Акцент6 3 2 3 4" xfId="3454"/>
    <cellStyle name="40% - Акцент6 3 2 3 5" xfId="3490"/>
    <cellStyle name="40% - Акцент6 3 2 3 6" xfId="6673"/>
    <cellStyle name="40% - Акцент6 3 2 3 7" xfId="9501"/>
    <cellStyle name="40% - Акцент6 3 2 3 8" xfId="9512"/>
    <cellStyle name="40% - Акцент6 3 2 3 9" xfId="9521"/>
    <cellStyle name="40% - Акцент6 3 2 4" xfId="1571"/>
    <cellStyle name="40% — акцент6 3 2 4" xfId="3474"/>
    <cellStyle name="40% - Акцент6 3 2 4 10" xfId="9495"/>
    <cellStyle name="40% - Акцент6 3 2 4 11" xfId="9450"/>
    <cellStyle name="40% - Акцент6 3 2 4 2" xfId="4015"/>
    <cellStyle name="40% - Акцент6 3 2 4 3" xfId="3453"/>
    <cellStyle name="40% - Акцент6 3 2 4 4" xfId="3491"/>
    <cellStyle name="40% - Акцент6 3 2 4 5" xfId="6674"/>
    <cellStyle name="40% - Акцент6 3 2 4 6" xfId="9502"/>
    <cellStyle name="40% - Акцент6 3 2 4 7" xfId="9511"/>
    <cellStyle name="40% - Акцент6 3 2 4 8" xfId="9522"/>
    <cellStyle name="40% - Акцент6 3 2 4 9" xfId="9487"/>
    <cellStyle name="40% - Акцент6 3 2 5" xfId="6675"/>
    <cellStyle name="40% — акцент6 3 2 5" xfId="3457"/>
    <cellStyle name="40% - Акцент6 3 2 6" xfId="6668"/>
    <cellStyle name="40% — акцент6 3 2 6" xfId="3487"/>
    <cellStyle name="40% - Акцент6 3 2 7" xfId="9497"/>
    <cellStyle name="40% — акцент6 3 2 7" xfId="6669"/>
    <cellStyle name="40% - Акцент6 3 2 8" xfId="9517"/>
    <cellStyle name="40% — акцент6 3 2 8" xfId="9498"/>
    <cellStyle name="40% - Акцент6 3 2 9" xfId="9513"/>
    <cellStyle name="40% — акцент6 3 2 9" xfId="9516"/>
    <cellStyle name="40% - Акцент6 3 20" xfId="1572"/>
    <cellStyle name="40% - Акцент6 3 20 2" xfId="4016"/>
    <cellStyle name="40% - Акцент6 3 20 3" xfId="6676"/>
    <cellStyle name="40% - Акцент6 3 21" xfId="1573"/>
    <cellStyle name="40% - Акцент6 3 21 2" xfId="4017"/>
    <cellStyle name="40% - Акцент6 3 21 3" xfId="6677"/>
    <cellStyle name="40% - Акцент6 3 22" xfId="6678"/>
    <cellStyle name="40% - Акцент6 3 23" xfId="6636"/>
    <cellStyle name="40% - Акцент6 3 24" xfId="9477"/>
    <cellStyle name="40% - Акцент6 3 25" xfId="9544"/>
    <cellStyle name="40% - Акцент6 3 26" xfId="9480"/>
    <cellStyle name="40% - Акцент6 3 27" xfId="9545"/>
    <cellStyle name="40% - Акцент6 3 28" xfId="9448"/>
    <cellStyle name="40% - Акцент6 3 29" xfId="9525"/>
    <cellStyle name="40% - Акцент6 3 3" xfId="1574"/>
    <cellStyle name="40% — акцент6 3 3" xfId="1575"/>
    <cellStyle name="40% — акцент6 3 3 10" xfId="9528"/>
    <cellStyle name="40% - Акцент6 3 3 2" xfId="1576"/>
    <cellStyle name="40% — акцент6 3 3 2" xfId="4019"/>
    <cellStyle name="40% - Акцент6 3 3 2 10" xfId="9529"/>
    <cellStyle name="40% - Акцент6 3 3 2 11" xfId="9485"/>
    <cellStyle name="40% - Акцент6 3 3 2 12" xfId="9519"/>
    <cellStyle name="40% - Акцент6 3 3 2 13" xfId="9430"/>
    <cellStyle name="40% - Акцент6 3 3 2 2" xfId="4020"/>
    <cellStyle name="40% - Акцент6 3 3 2 3" xfId="3468"/>
    <cellStyle name="40% - Акцент6 3 3 2 4" xfId="3482"/>
    <cellStyle name="40% - Акцент6 3 3 2 5" xfId="3448"/>
    <cellStyle name="40% - Акцент6 3 3 2 6" xfId="3502"/>
    <cellStyle name="40% - Акцент6 3 3 2 7" xfId="6681"/>
    <cellStyle name="40% - Акцент6 3 3 2 8" xfId="9508"/>
    <cellStyle name="40% - Акцент6 3 3 2 9" xfId="9503"/>
    <cellStyle name="40% - Акцент6 3 3 3" xfId="6679"/>
    <cellStyle name="40% — акцент6 3 3 3" xfId="3470"/>
    <cellStyle name="40% - Акцент6 3 3 4" xfId="9506"/>
    <cellStyle name="40% — акцент6 3 3 4" xfId="3481"/>
    <cellStyle name="40% - Акцент6 3 3 5" xfId="9505"/>
    <cellStyle name="40% — акцент6 3 3 5" xfId="3450"/>
    <cellStyle name="40% - Акцент6 3 3 6" xfId="9527"/>
    <cellStyle name="40% — акцент6 3 3 6" xfId="3499"/>
    <cellStyle name="40% - Акцент6 3 3 7" xfId="9486"/>
    <cellStyle name="40% — акцент6 3 3 7" xfId="6680"/>
    <cellStyle name="40% - Акцент6 3 3 8" xfId="9510"/>
    <cellStyle name="40% — акцент6 3 3 8" xfId="9507"/>
    <cellStyle name="40% - Акцент6 3 3 9" xfId="9442"/>
    <cellStyle name="40% — акцент6 3 3 9" xfId="9504"/>
    <cellStyle name="40% - Акцент6 3 4" xfId="1577"/>
    <cellStyle name="40% — акцент6 3 4" xfId="6637"/>
    <cellStyle name="40% - Акцент6 3 4 2" xfId="1578"/>
    <cellStyle name="40% - Акцент6 3 4 2 2" xfId="4022"/>
    <cellStyle name="40% - Акцент6 3 4 2 3" xfId="6683"/>
    <cellStyle name="40% - Акцент6 3 4 3" xfId="6682"/>
    <cellStyle name="40% - Акцент6 3 4 4" xfId="9509"/>
    <cellStyle name="40% - Акцент6 3 4 5" xfId="9500"/>
    <cellStyle name="40% - Акцент6 3 4 6" xfId="9530"/>
    <cellStyle name="40% - Акцент6 3 4 7" xfId="9484"/>
    <cellStyle name="40% - Акцент6 3 4 8" xfId="9520"/>
    <cellStyle name="40% - Акцент6 3 4 9" xfId="9428"/>
    <cellStyle name="40% - Акцент6 3 5" xfId="1579"/>
    <cellStyle name="40% — акцент6 3 5" xfId="9478"/>
    <cellStyle name="40% - Акцент6 3 5 2" xfId="1580"/>
    <cellStyle name="40% - Акцент6 3 5 2 2" xfId="4024"/>
    <cellStyle name="40% - Акцент6 3 5 2 3" xfId="6685"/>
    <cellStyle name="40% - Акцент6 3 5 3" xfId="6684"/>
    <cellStyle name="40% - Акцент6 3 5 4" xfId="9496"/>
    <cellStyle name="40% - Акцент6 3 5 5" xfId="9531"/>
    <cellStyle name="40% - Акцент6 3 5 6" xfId="9483"/>
    <cellStyle name="40% - Акцент6 3 5 7" xfId="9524"/>
    <cellStyle name="40% - Акцент6 3 5 8" xfId="9424"/>
    <cellStyle name="40% - Акцент6 3 6" xfId="1581"/>
    <cellStyle name="40% — акцент6 3 6" xfId="9543"/>
    <cellStyle name="40% - Акцент6 3 6 2" xfId="1582"/>
    <cellStyle name="40% - Акцент6 3 6 2 2" xfId="4025"/>
    <cellStyle name="40% - Акцент6 3 6 2 3" xfId="6687"/>
    <cellStyle name="40% - Акцент6 3 6 3" xfId="6686"/>
    <cellStyle name="40% - Акцент6 3 6 4" xfId="9533"/>
    <cellStyle name="40% - Акцент6 3 6 5" xfId="9482"/>
    <cellStyle name="40% - Акцент6 3 6 6" xfId="9526"/>
    <cellStyle name="40% - Акцент6 3 6 7" xfId="9420"/>
    <cellStyle name="40% - Акцент6 3 7" xfId="1583"/>
    <cellStyle name="40% — акцент6 3 7" xfId="9481"/>
    <cellStyle name="40% - Акцент6 3 7 2" xfId="1584"/>
    <cellStyle name="40% - Акцент6 3 7 2 2" xfId="4026"/>
    <cellStyle name="40% - Акцент6 3 7 2 3" xfId="6689"/>
    <cellStyle name="40% - Акцент6 3 7 3" xfId="6688"/>
    <cellStyle name="40% - Акцент6 3 7 4" xfId="9479"/>
    <cellStyle name="40% - Акцент6 3 7 5" xfId="9532"/>
    <cellStyle name="40% - Акцент6 3 7 6" xfId="9417"/>
    <cellStyle name="40% - Акцент6 3 8" xfId="1585"/>
    <cellStyle name="40% — акцент6 3 8" xfId="9542"/>
    <cellStyle name="40% - Акцент6 3 8 2" xfId="1586"/>
    <cellStyle name="40% - Акцент6 3 8 2 2" xfId="6691"/>
    <cellStyle name="40% - Акцент6 3 8 3" xfId="1587"/>
    <cellStyle name="40% - Акцент6 3 8 3 2" xfId="4028"/>
    <cellStyle name="40% - Акцент6 3 8 3 3" xfId="6692"/>
    <cellStyle name="40% - Акцент6 3 8 4" xfId="6690"/>
    <cellStyle name="40% - Акцент6 3 8 5" xfId="9534"/>
    <cellStyle name="40% - Акцент6 3 8 6" xfId="9414"/>
    <cellStyle name="40% - Акцент6 3 9" xfId="1588"/>
    <cellStyle name="40% — акцент6 3 9" xfId="9449"/>
    <cellStyle name="40% - Акцент6 3 9 2" xfId="1589"/>
    <cellStyle name="40% - Акцент6 3 9 2 2" xfId="6694"/>
    <cellStyle name="40% - Акцент6 3 9 3" xfId="1590"/>
    <cellStyle name="40% - Акцент6 3 9 3 2" xfId="4029"/>
    <cellStyle name="40% - Акцент6 3 9 3 3" xfId="6695"/>
    <cellStyle name="40% - Акцент6 3 9 4" xfId="6693"/>
    <cellStyle name="40% - Акцент6 3 9 5" xfId="9410"/>
    <cellStyle name="40% — акцент6 4" xfId="1591"/>
    <cellStyle name="40% — акцент6 4 2" xfId="1592"/>
    <cellStyle name="40% — акцент6 4 2 2" xfId="4030"/>
    <cellStyle name="40% — акцент6 4 2 3" xfId="6697"/>
    <cellStyle name="40% — акцент6 4 3" xfId="6696"/>
    <cellStyle name="40% — акцент6 5" xfId="1593"/>
    <cellStyle name="40% — акцент6 5 2" xfId="1594"/>
    <cellStyle name="40% — акцент6 5 2 2" xfId="6699"/>
    <cellStyle name="40% — акцент6 5 3" xfId="1595"/>
    <cellStyle name="40% — акцент6 5 3 2" xfId="4033"/>
    <cellStyle name="40% — акцент6 5 3 3" xfId="6700"/>
    <cellStyle name="40% — акцент6 5 4" xfId="6698"/>
    <cellStyle name="40% — акцент6 6" xfId="1596"/>
    <cellStyle name="40% — акцент6 6 2" xfId="1597"/>
    <cellStyle name="40% — акцент6 6 2 2" xfId="6702"/>
    <cellStyle name="40% — акцент6 6 3" xfId="1598"/>
    <cellStyle name="40% — акцент6 6 3 2" xfId="4035"/>
    <cellStyle name="40% — акцент6 6 3 3" xfId="6703"/>
    <cellStyle name="40% — акцент6 6 4" xfId="6701"/>
    <cellStyle name="40% — акцент6 7" xfId="1599"/>
    <cellStyle name="40% — акцент6 7 2" xfId="1600"/>
    <cellStyle name="40% — акцент6 7 2 2" xfId="6705"/>
    <cellStyle name="40% — акцент6 7 3" xfId="1601"/>
    <cellStyle name="40% — акцент6 7 3 2" xfId="4036"/>
    <cellStyle name="40% — акцент6 7 3 3" xfId="6706"/>
    <cellStyle name="40% — акцент6 7 4" xfId="6704"/>
    <cellStyle name="40% — акцент6 8" xfId="1602"/>
    <cellStyle name="40% — акцент6 8 2" xfId="1603"/>
    <cellStyle name="40% — акцент6 8 2 2" xfId="6708"/>
    <cellStyle name="40% — акцент6 8 3" xfId="1604"/>
    <cellStyle name="40% — акцент6 8 3 2" xfId="4039"/>
    <cellStyle name="40% — акцент6 8 3 3" xfId="6709"/>
    <cellStyle name="40% — акцент6 8 4" xfId="6707"/>
    <cellStyle name="40% — акцент6 9" xfId="1605"/>
    <cellStyle name="40% — акцент6 9 2" xfId="1606"/>
    <cellStyle name="40% — акцент6 9 2 2" xfId="6711"/>
    <cellStyle name="40% — акцент6 9 3" xfId="1607"/>
    <cellStyle name="40% — акцент6 9 3 2" xfId="4040"/>
    <cellStyle name="40% — акцент6 9 3 3" xfId="6712"/>
    <cellStyle name="40% — акцент6 9 4" xfId="6710"/>
    <cellStyle name="60% — акцент1" xfId="1608"/>
    <cellStyle name="60% — акцент1 10" xfId="1609"/>
    <cellStyle name="60% — акцент1 10 2" xfId="1610"/>
    <cellStyle name="60% — акцент1 10 2 2" xfId="6715"/>
    <cellStyle name="60% — акцент1 10 3" xfId="1611"/>
    <cellStyle name="60% — акцент1 10 3 2" xfId="4041"/>
    <cellStyle name="60% — акцент1 10 3 3" xfId="6716"/>
    <cellStyle name="60% — акцент1 10 4" xfId="6714"/>
    <cellStyle name="60% — акцент1 11" xfId="1612"/>
    <cellStyle name="60% — акцент1 11 2" xfId="4042"/>
    <cellStyle name="60% — акцент1 11 3" xfId="6717"/>
    <cellStyle name="60% — акцент1 12" xfId="1613"/>
    <cellStyle name="60% — акцент1 12 2" xfId="6718"/>
    <cellStyle name="60% — акцент1 13" xfId="6719"/>
    <cellStyle name="60% — акцент1 14" xfId="6713"/>
    <cellStyle name="60% - Акцент1 2" xfId="1614"/>
    <cellStyle name="60% — акцент1 2" xfId="1615"/>
    <cellStyle name="60% - Акцент1 2 10" xfId="1616"/>
    <cellStyle name="60% — акцент1 2 10" xfId="9353"/>
    <cellStyle name="60% - Акцент1 2 10 2" xfId="1617"/>
    <cellStyle name="60% - Акцент1 2 10 2 2" xfId="6723"/>
    <cellStyle name="60% - Акцент1 2 10 3" xfId="1618"/>
    <cellStyle name="60% - Акцент1 2 10 3 2" xfId="4043"/>
    <cellStyle name="60% - Акцент1 2 10 3 3" xfId="6724"/>
    <cellStyle name="60% - Акцент1 2 10 4" xfId="6722"/>
    <cellStyle name="60% - Акцент1 2 11" xfId="1619"/>
    <cellStyle name="60% - Акцент1 2 11 2" xfId="1620"/>
    <cellStyle name="60% - Акцент1 2 11 2 2" xfId="6726"/>
    <cellStyle name="60% - Акцент1 2 11 3" xfId="1621"/>
    <cellStyle name="60% - Акцент1 2 11 3 2" xfId="4044"/>
    <cellStyle name="60% - Акцент1 2 11 3 3" xfId="6727"/>
    <cellStyle name="60% - Акцент1 2 11 4" xfId="6725"/>
    <cellStyle name="60% - Акцент1 2 12" xfId="1622"/>
    <cellStyle name="60% - Акцент1 2 12 2" xfId="1623"/>
    <cellStyle name="60% - Акцент1 2 12 2 2" xfId="6729"/>
    <cellStyle name="60% - Акцент1 2 12 3" xfId="1624"/>
    <cellStyle name="60% - Акцент1 2 12 3 2" xfId="4045"/>
    <cellStyle name="60% - Акцент1 2 12 3 3" xfId="6730"/>
    <cellStyle name="60% - Акцент1 2 12 4" xfId="6728"/>
    <cellStyle name="60% - Акцент1 2 13" xfId="1625"/>
    <cellStyle name="60% - Акцент1 2 13 2" xfId="1626"/>
    <cellStyle name="60% - Акцент1 2 13 2 2" xfId="6732"/>
    <cellStyle name="60% - Акцент1 2 13 3" xfId="1627"/>
    <cellStyle name="60% - Акцент1 2 13 3 2" xfId="4046"/>
    <cellStyle name="60% - Акцент1 2 13 3 3" xfId="6733"/>
    <cellStyle name="60% - Акцент1 2 13 4" xfId="6731"/>
    <cellStyle name="60% - Акцент1 2 14" xfId="1628"/>
    <cellStyle name="60% - Акцент1 2 14 2" xfId="1629"/>
    <cellStyle name="60% - Акцент1 2 14 2 2" xfId="6735"/>
    <cellStyle name="60% - Акцент1 2 14 3" xfId="1630"/>
    <cellStyle name="60% - Акцент1 2 14 3 2" xfId="4047"/>
    <cellStyle name="60% - Акцент1 2 14 3 3" xfId="6736"/>
    <cellStyle name="60% - Акцент1 2 14 4" xfId="6734"/>
    <cellStyle name="60% - Акцент1 2 15" xfId="1631"/>
    <cellStyle name="60% - Акцент1 2 15 2" xfId="1632"/>
    <cellStyle name="60% - Акцент1 2 15 2 2" xfId="6738"/>
    <cellStyle name="60% - Акцент1 2 15 3" xfId="1633"/>
    <cellStyle name="60% - Акцент1 2 15 3 2" xfId="4048"/>
    <cellStyle name="60% - Акцент1 2 15 3 3" xfId="6739"/>
    <cellStyle name="60% - Акцент1 2 15 4" xfId="6737"/>
    <cellStyle name="60% - Акцент1 2 16" xfId="1634"/>
    <cellStyle name="60% - Акцент1 2 16 2" xfId="1635"/>
    <cellStyle name="60% - Акцент1 2 16 2 2" xfId="6741"/>
    <cellStyle name="60% - Акцент1 2 16 3" xfId="1636"/>
    <cellStyle name="60% - Акцент1 2 16 3 2" xfId="4049"/>
    <cellStyle name="60% - Акцент1 2 16 3 3" xfId="6742"/>
    <cellStyle name="60% - Акцент1 2 16 4" xfId="6740"/>
    <cellStyle name="60% - Акцент1 2 17" xfId="1637"/>
    <cellStyle name="60% - Акцент1 2 17 2" xfId="1638"/>
    <cellStyle name="60% - Акцент1 2 17 2 2" xfId="6744"/>
    <cellStyle name="60% - Акцент1 2 17 3" xfId="1639"/>
    <cellStyle name="60% - Акцент1 2 17 3 2" xfId="4050"/>
    <cellStyle name="60% - Акцент1 2 17 3 3" xfId="6745"/>
    <cellStyle name="60% - Акцент1 2 17 4" xfId="6743"/>
    <cellStyle name="60% - Акцент1 2 18" xfId="1640"/>
    <cellStyle name="60% - Акцент1 2 18 2" xfId="1641"/>
    <cellStyle name="60% - Акцент1 2 18 2 2" xfId="6747"/>
    <cellStyle name="60% - Акцент1 2 18 3" xfId="1642"/>
    <cellStyle name="60% - Акцент1 2 18 3 2" xfId="4051"/>
    <cellStyle name="60% - Акцент1 2 18 3 3" xfId="6748"/>
    <cellStyle name="60% - Акцент1 2 18 4" xfId="6746"/>
    <cellStyle name="60% - Акцент1 2 19" xfId="1643"/>
    <cellStyle name="60% - Акцент1 2 19 2" xfId="1644"/>
    <cellStyle name="60% - Акцент1 2 19 2 2" xfId="6750"/>
    <cellStyle name="60% - Акцент1 2 19 3" xfId="1645"/>
    <cellStyle name="60% - Акцент1 2 19 3 2" xfId="4052"/>
    <cellStyle name="60% - Акцент1 2 19 3 3" xfId="6751"/>
    <cellStyle name="60% - Акцент1 2 19 4" xfId="6749"/>
    <cellStyle name="60% - Акцент1 2 2" xfId="1646"/>
    <cellStyle name="60% — акцент1 2 2" xfId="1647"/>
    <cellStyle name="60% - Акцент1 2 2 10" xfId="9405"/>
    <cellStyle name="60% — акцент1 2 2 10" xfId="9592"/>
    <cellStyle name="60% - Акцент1 2 2 11" xfId="9615"/>
    <cellStyle name="60% — акцент1 2 2 11" xfId="9616"/>
    <cellStyle name="60% - Акцент1 2 2 12" xfId="9303"/>
    <cellStyle name="60% — акцент1 2 2 12" xfId="9299"/>
    <cellStyle name="60% - Акцент1 2 2 2" xfId="1648"/>
    <cellStyle name="60% — акцент1 2 2 2" xfId="4053"/>
    <cellStyle name="60% - Акцент1 2 2 2 10" xfId="9296"/>
    <cellStyle name="60% - Акцент1 2 2 2 2" xfId="1649"/>
    <cellStyle name="60% - Акцент1 2 2 2 2 2" xfId="6755"/>
    <cellStyle name="60% - Акцент1 2 2 2 3" xfId="1650"/>
    <cellStyle name="60% - Акцент1 2 2 2 3 2" xfId="4054"/>
    <cellStyle name="60% - Акцент1 2 2 2 3 3" xfId="6756"/>
    <cellStyle name="60% - Акцент1 2 2 2 4" xfId="6754"/>
    <cellStyle name="60% - Акцент1 2 2 2 5" xfId="9566"/>
    <cellStyle name="60% - Акцент1 2 2 2 6" xfId="9445"/>
    <cellStyle name="60% - Акцент1 2 2 2 7" xfId="9593"/>
    <cellStyle name="60% - Акцент1 2 2 2 8" xfId="9402"/>
    <cellStyle name="60% - Акцент1 2 2 2 9" xfId="9617"/>
    <cellStyle name="60% - Акцент1 2 2 3" xfId="1651"/>
    <cellStyle name="60% — акцент1 2 2 3" xfId="3403"/>
    <cellStyle name="60% - Акцент1 2 2 3 10" xfId="9398"/>
    <cellStyle name="60% - Акцент1 2 2 3 11" xfId="9625"/>
    <cellStyle name="60% - Акцент1 2 2 3 12" xfId="9294"/>
    <cellStyle name="60% - Акцент1 2 2 3 2" xfId="4055"/>
    <cellStyle name="60% - Акцент1 2 2 3 3" xfId="3551"/>
    <cellStyle name="60% - Акцент1 2 2 3 4" xfId="3379"/>
    <cellStyle name="60% - Акцент1 2 2 3 5" xfId="3576"/>
    <cellStyle name="60% - Акцент1 2 2 3 6" xfId="6757"/>
    <cellStyle name="60% - Акцент1 2 2 3 7" xfId="9569"/>
    <cellStyle name="60% - Акцент1 2 2 3 8" xfId="9444"/>
    <cellStyle name="60% - Акцент1 2 2 3 9" xfId="9594"/>
    <cellStyle name="60% - Акцент1 2 2 4" xfId="1652"/>
    <cellStyle name="60% — акцент1 2 2 4" xfId="3549"/>
    <cellStyle name="60% - Акцент1 2 2 4 10" xfId="9626"/>
    <cellStyle name="60% - Акцент1 2 2 4 11" xfId="9293"/>
    <cellStyle name="60% - Акцент1 2 2 4 2" xfId="4056"/>
    <cellStyle name="60% - Акцент1 2 2 4 3" xfId="3377"/>
    <cellStyle name="60% - Акцент1 2 2 4 4" xfId="3577"/>
    <cellStyle name="60% - Акцент1 2 2 4 5" xfId="6758"/>
    <cellStyle name="60% - Акцент1 2 2 4 6" xfId="9570"/>
    <cellStyle name="60% - Акцент1 2 2 4 7" xfId="9443"/>
    <cellStyle name="60% - Акцент1 2 2 4 8" xfId="9595"/>
    <cellStyle name="60% - Акцент1 2 2 4 9" xfId="9397"/>
    <cellStyle name="60% - Акцент1 2 2 5" xfId="6759"/>
    <cellStyle name="60% — акцент1 2 2 5" xfId="3382"/>
    <cellStyle name="60% - Акцент1 2 2 6" xfId="6752"/>
    <cellStyle name="60% — акцент1 2 2 6" xfId="3571"/>
    <cellStyle name="60% - Акцент1 2 2 7" xfId="9564"/>
    <cellStyle name="60% — акцент1 2 2 7" xfId="6753"/>
    <cellStyle name="60% - Акцент1 2 2 8" xfId="9447"/>
    <cellStyle name="60% — акцент1 2 2 8" xfId="9565"/>
    <cellStyle name="60% - Акцент1 2 2 9" xfId="9591"/>
    <cellStyle name="60% — акцент1 2 2 9" xfId="9446"/>
    <cellStyle name="60% - Акцент1 2 20" xfId="1653"/>
    <cellStyle name="60% - Акцент1 2 20 2" xfId="4057"/>
    <cellStyle name="60% - Акцент1 2 20 3" xfId="6760"/>
    <cellStyle name="60% - Акцент1 2 21" xfId="1654"/>
    <cellStyle name="60% - Акцент1 2 21 2" xfId="4058"/>
    <cellStyle name="60% - Акцент1 2 21 3" xfId="6761"/>
    <cellStyle name="60% - Акцент1 2 22" xfId="6762"/>
    <cellStyle name="60% - Акцент1 2 23" xfId="6720"/>
    <cellStyle name="60% - Акцент1 2 24" xfId="9539"/>
    <cellStyle name="60% - Акцент1 2 25" xfId="9476"/>
    <cellStyle name="60% - Акцент1 2 26" xfId="9572"/>
    <cellStyle name="60% - Акцент1 2 27" xfId="9440"/>
    <cellStyle name="60% - Акцент1 2 28" xfId="9585"/>
    <cellStyle name="60% - Акцент1 2 29" xfId="9356"/>
    <cellStyle name="60% - Акцент1 2 3" xfId="1655"/>
    <cellStyle name="60% — акцент1 2 3" xfId="1656"/>
    <cellStyle name="60% — акцент1 2 3 10" xfId="9602"/>
    <cellStyle name="60% - Акцент1 2 3 2" xfId="1657"/>
    <cellStyle name="60% — акцент1 2 3 2" xfId="4059"/>
    <cellStyle name="60% - Акцент1 2 3 2 10" xfId="9603"/>
    <cellStyle name="60% - Акцент1 2 3 2 11" xfId="9390"/>
    <cellStyle name="60% - Акцент1 2 3 2 12" xfId="9633"/>
    <cellStyle name="60% - Акцент1 2 3 2 13" xfId="9284"/>
    <cellStyle name="60% - Акцент1 2 3 2 2" xfId="4060"/>
    <cellStyle name="60% - Акцент1 2 3 2 3" xfId="3397"/>
    <cellStyle name="60% - Акцент1 2 3 2 4" xfId="3556"/>
    <cellStyle name="60% - Акцент1 2 3 2 5" xfId="3373"/>
    <cellStyle name="60% - Акцент1 2 3 2 6" xfId="3582"/>
    <cellStyle name="60% - Акцент1 2 3 2 7" xfId="6765"/>
    <cellStyle name="60% - Акцент1 2 3 2 8" xfId="9575"/>
    <cellStyle name="60% - Акцент1 2 3 2 9" xfId="9435"/>
    <cellStyle name="60% - Акцент1 2 3 3" xfId="6763"/>
    <cellStyle name="60% — акцент1 2 3 3" xfId="3399"/>
    <cellStyle name="60% - Акцент1 2 3 4" xfId="9573"/>
    <cellStyle name="60% — акцент1 2 3 4" xfId="3554"/>
    <cellStyle name="60% - Акцент1 2 3 5" xfId="9437"/>
    <cellStyle name="60% — акцент1 2 3 5" xfId="3374"/>
    <cellStyle name="60% - Акцент1 2 3 6" xfId="9599"/>
    <cellStyle name="60% — акцент1 2 3 6" xfId="3581"/>
    <cellStyle name="60% - Акцент1 2 3 7" xfId="9391"/>
    <cellStyle name="60% — акцент1 2 3 7" xfId="6764"/>
    <cellStyle name="60% - Акцент1 2 3 8" xfId="9632"/>
    <cellStyle name="60% — акцент1 2 3 8" xfId="9574"/>
    <cellStyle name="60% - Акцент1 2 3 9" xfId="9287"/>
    <cellStyle name="60% — акцент1 2 3 9" xfId="9436"/>
    <cellStyle name="60% - Акцент1 2 4" xfId="1658"/>
    <cellStyle name="60% — акцент1 2 4" xfId="6721"/>
    <cellStyle name="60% - Акцент1 2 4 2" xfId="1659"/>
    <cellStyle name="60% - Акцент1 2 4 2 2" xfId="4061"/>
    <cellStyle name="60% - Акцент1 2 4 2 3" xfId="6767"/>
    <cellStyle name="60% - Акцент1 2 4 3" xfId="6766"/>
    <cellStyle name="60% - Акцент1 2 4 4" xfId="9576"/>
    <cellStyle name="60% - Акцент1 2 4 5" xfId="9434"/>
    <cellStyle name="60% - Акцент1 2 4 6" xfId="9604"/>
    <cellStyle name="60% - Акцент1 2 4 7" xfId="9389"/>
    <cellStyle name="60% - Акцент1 2 4 8" xfId="9634"/>
    <cellStyle name="60% - Акцент1 2 4 9" xfId="9283"/>
    <cellStyle name="60% - Акцент1 2 5" xfId="1660"/>
    <cellStyle name="60% — акцент1 2 5" xfId="9540"/>
    <cellStyle name="60% - Акцент1 2 5 2" xfId="1661"/>
    <cellStyle name="60% - Акцент1 2 5 2 2" xfId="4063"/>
    <cellStyle name="60% - Акцент1 2 5 2 3" xfId="6769"/>
    <cellStyle name="60% - Акцент1 2 5 3" xfId="6768"/>
    <cellStyle name="60% - Акцент1 2 5 4" xfId="9432"/>
    <cellStyle name="60% - Акцент1 2 5 5" xfId="9609"/>
    <cellStyle name="60% - Акцент1 2 5 6" xfId="9382"/>
    <cellStyle name="60% - Акцент1 2 5 7" xfId="9637"/>
    <cellStyle name="60% - Акцент1 2 5 8" xfId="9277"/>
    <cellStyle name="60% - Акцент1 2 6" xfId="1662"/>
    <cellStyle name="60% — акцент1 2 6" xfId="9475"/>
    <cellStyle name="60% - Акцент1 2 6 2" xfId="1663"/>
    <cellStyle name="60% - Акцент1 2 6 2 2" xfId="4065"/>
    <cellStyle name="60% - Акцент1 2 6 2 3" xfId="6771"/>
    <cellStyle name="60% - Акцент1 2 6 3" xfId="6770"/>
    <cellStyle name="60% - Акцент1 2 6 4" xfId="9610"/>
    <cellStyle name="60% - Акцент1 2 6 5" xfId="9374"/>
    <cellStyle name="60% - Акцент1 2 6 6" xfId="9638"/>
    <cellStyle name="60% - Акцент1 2 6 7" xfId="9274"/>
    <cellStyle name="60% - Акцент1 2 7" xfId="1664"/>
    <cellStyle name="60% — акцент1 2 7" xfId="9577"/>
    <cellStyle name="60% - Акцент1 2 7 2" xfId="1665"/>
    <cellStyle name="60% - Акцент1 2 7 2 2" xfId="4066"/>
    <cellStyle name="60% - Акцент1 2 7 2 3" xfId="6773"/>
    <cellStyle name="60% - Акцент1 2 7 3" xfId="6772"/>
    <cellStyle name="60% - Акцент1 2 7 4" xfId="9373"/>
    <cellStyle name="60% - Акцент1 2 7 5" xfId="9639"/>
    <cellStyle name="60% - Акцент1 2 7 6" xfId="9273"/>
    <cellStyle name="60% - Акцент1 2 8" xfId="1666"/>
    <cellStyle name="60% — акцент1 2 8" xfId="9433"/>
    <cellStyle name="60% - Акцент1 2 8 2" xfId="1667"/>
    <cellStyle name="60% - Акцент1 2 8 2 2" xfId="6775"/>
    <cellStyle name="60% - Акцент1 2 8 3" xfId="1668"/>
    <cellStyle name="60% - Акцент1 2 8 3 2" xfId="4067"/>
    <cellStyle name="60% - Акцент1 2 8 3 3" xfId="6776"/>
    <cellStyle name="60% - Акцент1 2 8 4" xfId="6774"/>
    <cellStyle name="60% - Акцент1 2 8 5" xfId="9640"/>
    <cellStyle name="60% - Акцент1 2 8 6" xfId="9263"/>
    <cellStyle name="60% - Акцент1 2 9" xfId="1669"/>
    <cellStyle name="60% — акцент1 2 9" xfId="9586"/>
    <cellStyle name="60% - Акцент1 2 9 2" xfId="1670"/>
    <cellStyle name="60% - Акцент1 2 9 2 2" xfId="6778"/>
    <cellStyle name="60% - Акцент1 2 9 3" xfId="1671"/>
    <cellStyle name="60% - Акцент1 2 9 3 2" xfId="4070"/>
    <cellStyle name="60% - Акцент1 2 9 3 3" xfId="6779"/>
    <cellStyle name="60% - Акцент1 2 9 4" xfId="6777"/>
    <cellStyle name="60% - Акцент1 2 9 5" xfId="9255"/>
    <cellStyle name="60% - Акцент1 3" xfId="1672"/>
    <cellStyle name="60% — акцент1 3" xfId="1673"/>
    <cellStyle name="60% - Акцент1 3 10" xfId="1674"/>
    <cellStyle name="60% — акцент1 3 10" xfId="9253"/>
    <cellStyle name="60% - Акцент1 3 10 2" xfId="1675"/>
    <cellStyle name="60% - Акцент1 3 10 2 2" xfId="6783"/>
    <cellStyle name="60% - Акцент1 3 10 3" xfId="1676"/>
    <cellStyle name="60% - Акцент1 3 10 3 2" xfId="4073"/>
    <cellStyle name="60% - Акцент1 3 10 3 3" xfId="6784"/>
    <cellStyle name="60% - Акцент1 3 10 4" xfId="6782"/>
    <cellStyle name="60% - Акцент1 3 11" xfId="1677"/>
    <cellStyle name="60% - Акцент1 3 11 2" xfId="1678"/>
    <cellStyle name="60% - Акцент1 3 11 2 2" xfId="6786"/>
    <cellStyle name="60% - Акцент1 3 11 3" xfId="1679"/>
    <cellStyle name="60% - Акцент1 3 11 3 2" xfId="4075"/>
    <cellStyle name="60% - Акцент1 3 11 3 3" xfId="6787"/>
    <cellStyle name="60% - Акцент1 3 11 4" xfId="6785"/>
    <cellStyle name="60% - Акцент1 3 12" xfId="1680"/>
    <cellStyle name="60% - Акцент1 3 12 2" xfId="1681"/>
    <cellStyle name="60% - Акцент1 3 12 2 2" xfId="6789"/>
    <cellStyle name="60% - Акцент1 3 12 3" xfId="1682"/>
    <cellStyle name="60% - Акцент1 3 12 3 2" xfId="4076"/>
    <cellStyle name="60% - Акцент1 3 12 3 3" xfId="6790"/>
    <cellStyle name="60% - Акцент1 3 12 4" xfId="6788"/>
    <cellStyle name="60% - Акцент1 3 13" xfId="1683"/>
    <cellStyle name="60% - Акцент1 3 13 2" xfId="1684"/>
    <cellStyle name="60% - Акцент1 3 13 2 2" xfId="6792"/>
    <cellStyle name="60% - Акцент1 3 13 3" xfId="1685"/>
    <cellStyle name="60% - Акцент1 3 13 3 2" xfId="4079"/>
    <cellStyle name="60% - Акцент1 3 13 3 3" xfId="6793"/>
    <cellStyle name="60% - Акцент1 3 13 4" xfId="6791"/>
    <cellStyle name="60% - Акцент1 3 14" xfId="1686"/>
    <cellStyle name="60% - Акцент1 3 14 2" xfId="1687"/>
    <cellStyle name="60% - Акцент1 3 14 2 2" xfId="6795"/>
    <cellStyle name="60% - Акцент1 3 14 3" xfId="1688"/>
    <cellStyle name="60% - Акцент1 3 14 3 2" xfId="4080"/>
    <cellStyle name="60% - Акцент1 3 14 3 3" xfId="6796"/>
    <cellStyle name="60% - Акцент1 3 14 4" xfId="6794"/>
    <cellStyle name="60% - Акцент1 3 15" xfId="1689"/>
    <cellStyle name="60% - Акцент1 3 15 2" xfId="1690"/>
    <cellStyle name="60% - Акцент1 3 15 2 2" xfId="6798"/>
    <cellStyle name="60% - Акцент1 3 15 3" xfId="1691"/>
    <cellStyle name="60% - Акцент1 3 15 3 2" xfId="4081"/>
    <cellStyle name="60% - Акцент1 3 15 3 3" xfId="6799"/>
    <cellStyle name="60% - Акцент1 3 15 4" xfId="6797"/>
    <cellStyle name="60% - Акцент1 3 16" xfId="1692"/>
    <cellStyle name="60% - Акцент1 3 16 2" xfId="1693"/>
    <cellStyle name="60% - Акцент1 3 16 2 2" xfId="6801"/>
    <cellStyle name="60% - Акцент1 3 16 3" xfId="1694"/>
    <cellStyle name="60% - Акцент1 3 16 3 2" xfId="4082"/>
    <cellStyle name="60% - Акцент1 3 16 3 3" xfId="6802"/>
    <cellStyle name="60% - Акцент1 3 16 4" xfId="6800"/>
    <cellStyle name="60% - Акцент1 3 17" xfId="1695"/>
    <cellStyle name="60% - Акцент1 3 17 2" xfId="1696"/>
    <cellStyle name="60% - Акцент1 3 17 2 2" xfId="6804"/>
    <cellStyle name="60% - Акцент1 3 17 3" xfId="1697"/>
    <cellStyle name="60% - Акцент1 3 17 3 2" xfId="4084"/>
    <cellStyle name="60% - Акцент1 3 17 3 3" xfId="6805"/>
    <cellStyle name="60% - Акцент1 3 17 4" xfId="6803"/>
    <cellStyle name="60% - Акцент1 3 18" xfId="1698"/>
    <cellStyle name="60% - Акцент1 3 18 2" xfId="1699"/>
    <cellStyle name="60% - Акцент1 3 18 2 2" xfId="6807"/>
    <cellStyle name="60% - Акцент1 3 18 3" xfId="1700"/>
    <cellStyle name="60% - Акцент1 3 18 3 2" xfId="4085"/>
    <cellStyle name="60% - Акцент1 3 18 3 3" xfId="6808"/>
    <cellStyle name="60% - Акцент1 3 18 4" xfId="6806"/>
    <cellStyle name="60% - Акцент1 3 19" xfId="1701"/>
    <cellStyle name="60% - Акцент1 3 19 2" xfId="1702"/>
    <cellStyle name="60% - Акцент1 3 19 2 2" xfId="6810"/>
    <cellStyle name="60% - Акцент1 3 19 3" xfId="1703"/>
    <cellStyle name="60% - Акцент1 3 19 3 2" xfId="4088"/>
    <cellStyle name="60% - Акцент1 3 19 3 3" xfId="6811"/>
    <cellStyle name="60% - Акцент1 3 19 4" xfId="6809"/>
    <cellStyle name="60% - Акцент1 3 2" xfId="1704"/>
    <cellStyle name="60% — акцент1 3 2" xfId="1705"/>
    <cellStyle name="60% - Акцент1 3 2 10" xfId="9346"/>
    <cellStyle name="60% — акцент1 3 2 10" xfId="9647"/>
    <cellStyle name="60% - Акцент1 3 2 11" xfId="9697"/>
    <cellStyle name="60% — акцент1 3 2 11" xfId="9698"/>
    <cellStyle name="60% - Акцент1 3 2 12" xfId="9190"/>
    <cellStyle name="60% — акцент1 3 2 12" xfId="9189"/>
    <cellStyle name="60% - Акцент1 3 2 2" xfId="1706"/>
    <cellStyle name="60% — акцент1 3 2 2" xfId="4089"/>
    <cellStyle name="60% - Акцент1 3 2 2 10" xfId="9188"/>
    <cellStyle name="60% - Акцент1 3 2 2 2" xfId="1707"/>
    <cellStyle name="60% - Акцент1 3 2 2 2 2" xfId="6815"/>
    <cellStyle name="60% - Акцент1 3 2 2 3" xfId="1708"/>
    <cellStyle name="60% - Акцент1 3 2 2 3 2" xfId="4091"/>
    <cellStyle name="60% - Акцент1 3 2 2 3 3" xfId="6816"/>
    <cellStyle name="60% - Акцент1 3 2 2 4" xfId="6814"/>
    <cellStyle name="60% - Акцент1 3 2 2 5" xfId="9598"/>
    <cellStyle name="60% - Акцент1 3 2 2 6" xfId="9394"/>
    <cellStyle name="60% - Акцент1 3 2 2 7" xfId="9648"/>
    <cellStyle name="60% - Акцент1 3 2 2 8" xfId="9345"/>
    <cellStyle name="60% - Акцент1 3 2 2 9" xfId="9702"/>
    <cellStyle name="60% - Акцент1 3 2 3" xfId="1709"/>
    <cellStyle name="60% — акцент1 3 2 3" xfId="3360"/>
    <cellStyle name="60% - Акцент1 3 2 3 10" xfId="9333"/>
    <cellStyle name="60% - Акцент1 3 2 3 11" xfId="9707"/>
    <cellStyle name="60% - Акцент1 3 2 3 12" xfId="9184"/>
    <cellStyle name="60% - Акцент1 3 2 3 2" xfId="4092"/>
    <cellStyle name="60% - Акцент1 3 2 3 3" xfId="3606"/>
    <cellStyle name="60% - Акцент1 3 2 3 4" xfId="3323"/>
    <cellStyle name="60% - Акцент1 3 2 3 5" xfId="3634"/>
    <cellStyle name="60% - Акцент1 3 2 3 6" xfId="6817"/>
    <cellStyle name="60% - Акцент1 3 2 3 7" xfId="9600"/>
    <cellStyle name="60% - Акцент1 3 2 3 8" xfId="9393"/>
    <cellStyle name="60% - Акцент1 3 2 3 9" xfId="9650"/>
    <cellStyle name="60% - Акцент1 3 2 4" xfId="1710"/>
    <cellStyle name="60% — акцент1 3 2 4" xfId="3603"/>
    <cellStyle name="60% - Акцент1 3 2 4 10" xfId="9714"/>
    <cellStyle name="60% - Акцент1 3 2 4 11" xfId="9182"/>
    <cellStyle name="60% - Акцент1 3 2 4 2" xfId="4093"/>
    <cellStyle name="60% - Акцент1 3 2 4 3" xfId="3321"/>
    <cellStyle name="60% - Акцент1 3 2 4 4" xfId="3636"/>
    <cellStyle name="60% - Акцент1 3 2 4 5" xfId="6818"/>
    <cellStyle name="60% - Акцент1 3 2 4 6" xfId="9601"/>
    <cellStyle name="60% - Акцент1 3 2 4 7" xfId="9392"/>
    <cellStyle name="60% - Акцент1 3 2 4 8" xfId="9651"/>
    <cellStyle name="60% - Акцент1 3 2 4 9" xfId="9332"/>
    <cellStyle name="60% - Акцент1 3 2 5" xfId="6819"/>
    <cellStyle name="60% — акцент1 3 2 5" xfId="3326"/>
    <cellStyle name="60% - Акцент1 3 2 6" xfId="6812"/>
    <cellStyle name="60% — акцент1 3 2 6" xfId="3631"/>
    <cellStyle name="60% - Акцент1 3 2 7" xfId="9596"/>
    <cellStyle name="60% — акцент1 3 2 7" xfId="6813"/>
    <cellStyle name="60% - Акцент1 3 2 8" xfId="9396"/>
    <cellStyle name="60% — акцент1 3 2 8" xfId="9597"/>
    <cellStyle name="60% - Акцент1 3 2 9" xfId="9646"/>
    <cellStyle name="60% — акцент1 3 2 9" xfId="9395"/>
    <cellStyle name="60% - Акцент1 3 20" xfId="1711"/>
    <cellStyle name="60% - Акцент1 3 20 2" xfId="4094"/>
    <cellStyle name="60% - Акцент1 3 20 3" xfId="6820"/>
    <cellStyle name="60% - Акцент1 3 21" xfId="1712"/>
    <cellStyle name="60% - Акцент1 3 21 2" xfId="4095"/>
    <cellStyle name="60% - Акцент1 3 21 3" xfId="6821"/>
    <cellStyle name="60% - Акцент1 3 22" xfId="6822"/>
    <cellStyle name="60% - Акцент1 3 23" xfId="6780"/>
    <cellStyle name="60% - Акцент1 3 24" xfId="9587"/>
    <cellStyle name="60% - Акцент1 3 25" xfId="9422"/>
    <cellStyle name="60% - Акцент1 3 26" xfId="9618"/>
    <cellStyle name="60% - Акцент1 3 27" xfId="9363"/>
    <cellStyle name="60% - Акцент1 3 28" xfId="9642"/>
    <cellStyle name="60% - Акцент1 3 29" xfId="9254"/>
    <cellStyle name="60% - Акцент1 3 3" xfId="1713"/>
    <cellStyle name="60% — акцент1 3 3" xfId="1714"/>
    <cellStyle name="60% — акцент1 3 3 10" xfId="9660"/>
    <cellStyle name="60% - Акцент1 3 3 2" xfId="1715"/>
    <cellStyle name="60% — акцент1 3 3 2" xfId="4097"/>
    <cellStyle name="60% - Акцент1 3 3 2 10" xfId="9663"/>
    <cellStyle name="60% - Акцент1 3 3 2 11" xfId="9314"/>
    <cellStyle name="60% - Акцент1 3 3 2 12" xfId="9721"/>
    <cellStyle name="60% - Акцент1 3 3 2 13" xfId="9169"/>
    <cellStyle name="60% - Акцент1 3 3 2 2" xfId="4098"/>
    <cellStyle name="60% - Акцент1 3 3 2 3" xfId="3340"/>
    <cellStyle name="60% - Акцент1 3 3 2 4" xfId="3611"/>
    <cellStyle name="60% - Акцент1 3 3 2 5" xfId="3309"/>
    <cellStyle name="60% - Акцент1 3 3 2 6" xfId="3641"/>
    <cellStyle name="60% - Акцент1 3 3 2 7" xfId="6825"/>
    <cellStyle name="60% - Акцент1 3 3 2 8" xfId="9607"/>
    <cellStyle name="60% - Акцент1 3 3 2 9" xfId="9386"/>
    <cellStyle name="60% - Акцент1 3 3 3" xfId="6823"/>
    <cellStyle name="60% — акцент1 3 3 3" xfId="3341"/>
    <cellStyle name="60% - Акцент1 3 3 4" xfId="9605"/>
    <cellStyle name="60% — акцент1 3 3 4" xfId="3609"/>
    <cellStyle name="60% - Акцент1 3 3 5" xfId="9388"/>
    <cellStyle name="60% — акцент1 3 3 5" xfId="3315"/>
    <cellStyle name="60% - Акцент1 3 3 6" xfId="9659"/>
    <cellStyle name="60% — акцент1 3 3 6" xfId="3639"/>
    <cellStyle name="60% - Акцент1 3 3 7" xfId="9319"/>
    <cellStyle name="60% — акцент1 3 3 7" xfId="6824"/>
    <cellStyle name="60% - Акцент1 3 3 8" xfId="9720"/>
    <cellStyle name="60% — акцент1 3 3 8" xfId="9606"/>
    <cellStyle name="60% - Акцент1 3 3 9" xfId="9173"/>
    <cellStyle name="60% — акцент1 3 3 9" xfId="9387"/>
    <cellStyle name="60% - Акцент1 3 4" xfId="1716"/>
    <cellStyle name="60% — акцент1 3 4" xfId="6781"/>
    <cellStyle name="60% - Акцент1 3 4 2" xfId="1717"/>
    <cellStyle name="60% - Акцент1 3 4 2 2" xfId="4099"/>
    <cellStyle name="60% - Акцент1 3 4 2 3" xfId="6827"/>
    <cellStyle name="60% - Акцент1 3 4 3" xfId="6826"/>
    <cellStyle name="60% - Акцент1 3 4 4" xfId="9608"/>
    <cellStyle name="60% - Акцент1 3 4 5" xfId="9385"/>
    <cellStyle name="60% - Акцент1 3 4 6" xfId="9664"/>
    <cellStyle name="60% - Акцент1 3 4 7" xfId="9313"/>
    <cellStyle name="60% - Акцент1 3 4 8" xfId="9722"/>
    <cellStyle name="60% - Акцент1 3 4 9" xfId="9168"/>
    <cellStyle name="60% - Акцент1 3 5" xfId="1718"/>
    <cellStyle name="60% — акцент1 3 5" xfId="9588"/>
    <cellStyle name="60% - Акцент1 3 5 2" xfId="1719"/>
    <cellStyle name="60% - Акцент1 3 5 2 2" xfId="4101"/>
    <cellStyle name="60% - Акцент1 3 5 2 3" xfId="6829"/>
    <cellStyle name="60% - Акцент1 3 5 3" xfId="6828"/>
    <cellStyle name="60% - Акцент1 3 5 4" xfId="9384"/>
    <cellStyle name="60% - Акцент1 3 5 5" xfId="9665"/>
    <cellStyle name="60% - Акцент1 3 5 6" xfId="9307"/>
    <cellStyle name="60% - Акцент1 3 5 7" xfId="9724"/>
    <cellStyle name="60% - Акцент1 3 5 8" xfId="9163"/>
    <cellStyle name="60% - Акцент1 3 6" xfId="1720"/>
    <cellStyle name="60% — акцент1 3 6" xfId="9421"/>
    <cellStyle name="60% - Акцент1 3 6 2" xfId="1721"/>
    <cellStyle name="60% - Акцент1 3 6 2 2" xfId="4103"/>
    <cellStyle name="60% - Акцент1 3 6 2 3" xfId="6831"/>
    <cellStyle name="60% - Акцент1 3 6 3" xfId="6830"/>
    <cellStyle name="60% - Акцент1 3 6 4" xfId="9670"/>
    <cellStyle name="60% - Акцент1 3 6 5" xfId="9302"/>
    <cellStyle name="60% - Акцент1 3 6 6" xfId="9727"/>
    <cellStyle name="60% - Акцент1 3 6 7" xfId="9162"/>
    <cellStyle name="60% - Акцент1 3 7" xfId="1722"/>
    <cellStyle name="60% — акцент1 3 7" xfId="9619"/>
    <cellStyle name="60% - Акцент1 3 7 2" xfId="1723"/>
    <cellStyle name="60% - Акцент1 3 7 2 2" xfId="4104"/>
    <cellStyle name="60% - Акцент1 3 7 2 3" xfId="6833"/>
    <cellStyle name="60% - Акцент1 3 7 3" xfId="6832"/>
    <cellStyle name="60% - Акцент1 3 7 4" xfId="9300"/>
    <cellStyle name="60% - Акцент1 3 7 5" xfId="9731"/>
    <cellStyle name="60% - Акцент1 3 7 6" xfId="9159"/>
    <cellStyle name="60% - Акцент1 3 8" xfId="1724"/>
    <cellStyle name="60% — акцент1 3 8" xfId="9360"/>
    <cellStyle name="60% - Акцент1 3 8 2" xfId="1725"/>
    <cellStyle name="60% - Акцент1 3 8 2 2" xfId="6835"/>
    <cellStyle name="60% - Акцент1 3 8 3" xfId="1726"/>
    <cellStyle name="60% - Акцент1 3 8 3 2" xfId="4105"/>
    <cellStyle name="60% - Акцент1 3 8 3 3" xfId="6836"/>
    <cellStyle name="60% - Акцент1 3 8 4" xfId="6834"/>
    <cellStyle name="60% - Акцент1 3 8 5" xfId="9732"/>
    <cellStyle name="60% - Акцент1 3 8 6" xfId="9155"/>
    <cellStyle name="60% - Акцент1 3 9" xfId="1727"/>
    <cellStyle name="60% — акцент1 3 9" xfId="9644"/>
    <cellStyle name="60% - Акцент1 3 9 2" xfId="1728"/>
    <cellStyle name="60% - Акцент1 3 9 2 2" xfId="6838"/>
    <cellStyle name="60% - Акцент1 3 9 3" xfId="1729"/>
    <cellStyle name="60% - Акцент1 3 9 3 2" xfId="4106"/>
    <cellStyle name="60% - Акцент1 3 9 3 3" xfId="6839"/>
    <cellStyle name="60% - Акцент1 3 9 4" xfId="6837"/>
    <cellStyle name="60% - Акцент1 3 9 5" xfId="9147"/>
    <cellStyle name="60% — акцент1 4" xfId="1730"/>
    <cellStyle name="60% — акцент1 4 2" xfId="1731"/>
    <cellStyle name="60% — акцент1 4 2 2" xfId="4108"/>
    <cellStyle name="60% — акцент1 4 2 3" xfId="6841"/>
    <cellStyle name="60% — акцент1 4 3" xfId="6840"/>
    <cellStyle name="60% — акцент1 5" xfId="1732"/>
    <cellStyle name="60% — акцент1 5 2" xfId="1733"/>
    <cellStyle name="60% — акцент1 5 2 2" xfId="6843"/>
    <cellStyle name="60% — акцент1 5 3" xfId="1734"/>
    <cellStyle name="60% — акцент1 5 3 2" xfId="4109"/>
    <cellStyle name="60% — акцент1 5 3 3" xfId="6844"/>
    <cellStyle name="60% — акцент1 5 4" xfId="6842"/>
    <cellStyle name="60% — акцент1 6" xfId="1735"/>
    <cellStyle name="60% — акцент1 6 2" xfId="1736"/>
    <cellStyle name="60% — акцент1 6 2 2" xfId="6846"/>
    <cellStyle name="60% — акцент1 6 3" xfId="1737"/>
    <cellStyle name="60% — акцент1 6 3 2" xfId="4110"/>
    <cellStyle name="60% — акцент1 6 3 3" xfId="6847"/>
    <cellStyle name="60% — акцент1 6 4" xfId="6845"/>
    <cellStyle name="60% — акцент1 7" xfId="1738"/>
    <cellStyle name="60% — акцент1 7 2" xfId="1739"/>
    <cellStyle name="60% — акцент1 7 2 2" xfId="6849"/>
    <cellStyle name="60% — акцент1 7 3" xfId="1740"/>
    <cellStyle name="60% — акцент1 7 3 2" xfId="4111"/>
    <cellStyle name="60% — акцент1 7 3 3" xfId="6850"/>
    <cellStyle name="60% — акцент1 7 4" xfId="6848"/>
    <cellStyle name="60% — акцент1 8" xfId="1741"/>
    <cellStyle name="60% — акцент1 8 2" xfId="1742"/>
    <cellStyle name="60% — акцент1 8 2 2" xfId="6852"/>
    <cellStyle name="60% — акцент1 8 3" xfId="1743"/>
    <cellStyle name="60% — акцент1 8 3 2" xfId="4112"/>
    <cellStyle name="60% — акцент1 8 3 3" xfId="6853"/>
    <cellStyle name="60% — акцент1 8 4" xfId="6851"/>
    <cellStyle name="60% — акцент1 9" xfId="1744"/>
    <cellStyle name="60% — акцент1 9 2" xfId="1745"/>
    <cellStyle name="60% — акцент1 9 2 2" xfId="6855"/>
    <cellStyle name="60% — акцент1 9 3" xfId="1746"/>
    <cellStyle name="60% — акцент1 9 3 2" xfId="4113"/>
    <cellStyle name="60% — акцент1 9 3 3" xfId="6856"/>
    <cellStyle name="60% — акцент1 9 4" xfId="6854"/>
    <cellStyle name="60% — акцент2" xfId="1747"/>
    <cellStyle name="60% — акцент2 10" xfId="1748"/>
    <cellStyle name="60% — акцент2 10 2" xfId="1749"/>
    <cellStyle name="60% — акцент2 10 2 2" xfId="6859"/>
    <cellStyle name="60% — акцент2 10 3" xfId="1750"/>
    <cellStyle name="60% — акцент2 10 3 2" xfId="4114"/>
    <cellStyle name="60% — акцент2 10 3 3" xfId="6860"/>
    <cellStyle name="60% — акцент2 10 4" xfId="6858"/>
    <cellStyle name="60% — акцент2 11" xfId="1751"/>
    <cellStyle name="60% — акцент2 11 2" xfId="4115"/>
    <cellStyle name="60% — акцент2 11 3" xfId="6861"/>
    <cellStyle name="60% — акцент2 12" xfId="1752"/>
    <cellStyle name="60% — акцент2 12 2" xfId="6862"/>
    <cellStyle name="60% — акцент2 13" xfId="6863"/>
    <cellStyle name="60% — акцент2 14" xfId="6857"/>
    <cellStyle name="60% - Акцент2 2" xfId="1753"/>
    <cellStyle name="60% — акцент2 2" xfId="1754"/>
    <cellStyle name="60% - Акцент2 2 10" xfId="1755"/>
    <cellStyle name="60% — акцент2 2 10" xfId="9124"/>
    <cellStyle name="60% - Акцент2 2 10 2" xfId="1756"/>
    <cellStyle name="60% - Акцент2 2 10 2 2" xfId="6867"/>
    <cellStyle name="60% - Акцент2 2 10 3" xfId="1757"/>
    <cellStyle name="60% - Акцент2 2 10 3 2" xfId="4116"/>
    <cellStyle name="60% - Акцент2 2 10 3 3" xfId="6868"/>
    <cellStyle name="60% - Акцент2 2 10 4" xfId="6866"/>
    <cellStyle name="60% - Акцент2 2 11" xfId="1758"/>
    <cellStyle name="60% - Акцент2 2 11 2" xfId="1759"/>
    <cellStyle name="60% - Акцент2 2 11 2 2" xfId="6870"/>
    <cellStyle name="60% - Акцент2 2 11 3" xfId="1760"/>
    <cellStyle name="60% - Акцент2 2 11 3 2" xfId="4117"/>
    <cellStyle name="60% - Акцент2 2 11 3 3" xfId="6871"/>
    <cellStyle name="60% - Акцент2 2 11 4" xfId="6869"/>
    <cellStyle name="60% - Акцент2 2 12" xfId="1761"/>
    <cellStyle name="60% - Акцент2 2 12 2" xfId="1762"/>
    <cellStyle name="60% - Акцент2 2 12 2 2" xfId="6873"/>
    <cellStyle name="60% - Акцент2 2 12 3" xfId="1763"/>
    <cellStyle name="60% - Акцент2 2 12 3 2" xfId="4118"/>
    <cellStyle name="60% - Акцент2 2 12 3 3" xfId="6874"/>
    <cellStyle name="60% - Акцент2 2 12 4" xfId="6872"/>
    <cellStyle name="60% - Акцент2 2 13" xfId="1764"/>
    <cellStyle name="60% - Акцент2 2 13 2" xfId="1765"/>
    <cellStyle name="60% - Акцент2 2 13 2 2" xfId="6876"/>
    <cellStyle name="60% - Акцент2 2 13 3" xfId="1766"/>
    <cellStyle name="60% - Акцент2 2 13 3 2" xfId="4119"/>
    <cellStyle name="60% - Акцент2 2 13 3 3" xfId="6877"/>
    <cellStyle name="60% - Акцент2 2 13 4" xfId="6875"/>
    <cellStyle name="60% - Акцент2 2 14" xfId="1767"/>
    <cellStyle name="60% - Акцент2 2 14 2" xfId="1768"/>
    <cellStyle name="60% - Акцент2 2 14 2 2" xfId="6879"/>
    <cellStyle name="60% - Акцент2 2 14 3" xfId="1769"/>
    <cellStyle name="60% - Акцент2 2 14 3 2" xfId="4121"/>
    <cellStyle name="60% - Акцент2 2 14 3 3" xfId="6880"/>
    <cellStyle name="60% - Акцент2 2 14 4" xfId="6878"/>
    <cellStyle name="60% - Акцент2 2 15" xfId="1770"/>
    <cellStyle name="60% - Акцент2 2 15 2" xfId="1771"/>
    <cellStyle name="60% - Акцент2 2 15 2 2" xfId="6882"/>
    <cellStyle name="60% - Акцент2 2 15 3" xfId="1772"/>
    <cellStyle name="60% - Акцент2 2 15 3 2" xfId="4122"/>
    <cellStyle name="60% - Акцент2 2 15 3 3" xfId="6883"/>
    <cellStyle name="60% - Акцент2 2 15 4" xfId="6881"/>
    <cellStyle name="60% - Акцент2 2 16" xfId="1773"/>
    <cellStyle name="60% - Акцент2 2 16 2" xfId="1774"/>
    <cellStyle name="60% - Акцент2 2 16 2 2" xfId="6885"/>
    <cellStyle name="60% - Акцент2 2 16 3" xfId="1775"/>
    <cellStyle name="60% - Акцент2 2 16 3 2" xfId="4124"/>
    <cellStyle name="60% - Акцент2 2 16 3 3" xfId="6886"/>
    <cellStyle name="60% - Акцент2 2 16 4" xfId="6884"/>
    <cellStyle name="60% - Акцент2 2 17" xfId="1776"/>
    <cellStyle name="60% - Акцент2 2 17 2" xfId="1777"/>
    <cellStyle name="60% - Акцент2 2 17 2 2" xfId="6888"/>
    <cellStyle name="60% - Акцент2 2 17 3" xfId="1778"/>
    <cellStyle name="60% - Акцент2 2 17 3 2" xfId="4125"/>
    <cellStyle name="60% - Акцент2 2 17 3 3" xfId="6889"/>
    <cellStyle name="60% - Акцент2 2 17 4" xfId="6887"/>
    <cellStyle name="60% - Акцент2 2 18" xfId="1779"/>
    <cellStyle name="60% - Акцент2 2 18 2" xfId="1780"/>
    <cellStyle name="60% - Акцент2 2 18 2 2" xfId="6891"/>
    <cellStyle name="60% - Акцент2 2 18 3" xfId="1781"/>
    <cellStyle name="60% - Акцент2 2 18 3 2" xfId="4126"/>
    <cellStyle name="60% - Акцент2 2 18 3 3" xfId="6892"/>
    <cellStyle name="60% - Акцент2 2 18 4" xfId="6890"/>
    <cellStyle name="60% - Акцент2 2 19" xfId="1782"/>
    <cellStyle name="60% - Акцент2 2 19 2" xfId="1783"/>
    <cellStyle name="60% - Акцент2 2 19 2 2" xfId="6894"/>
    <cellStyle name="60% - Акцент2 2 19 3" xfId="1784"/>
    <cellStyle name="60% - Акцент2 2 19 3 2" xfId="4129"/>
    <cellStyle name="60% - Акцент2 2 19 3 3" xfId="6895"/>
    <cellStyle name="60% - Акцент2 2 19 4" xfId="6893"/>
    <cellStyle name="60% - Акцент2 2 2" xfId="1785"/>
    <cellStyle name="60% — акцент2 2 2" xfId="1786"/>
    <cellStyle name="60% - Акцент2 2 2 10" xfId="9231"/>
    <cellStyle name="60% — акцент2 2 2 10" xfId="9736"/>
    <cellStyle name="60% - Акцент2 2 2 11" xfId="9824"/>
    <cellStyle name="60% — акцент2 2 2 11" xfId="9825"/>
    <cellStyle name="60% - Акцент2 2 2 12" xfId="9066"/>
    <cellStyle name="60% — акцент2 2 2 12" xfId="9065"/>
    <cellStyle name="60% - Акцент2 2 2 2" xfId="1787"/>
    <cellStyle name="60% — акцент2 2 2 2" xfId="4130"/>
    <cellStyle name="60% - Акцент2 2 2 2 10" xfId="9063"/>
    <cellStyle name="60% - Акцент2 2 2 2 2" xfId="1788"/>
    <cellStyle name="60% - Акцент2 2 2 2 2 2" xfId="6899"/>
    <cellStyle name="60% - Акцент2 2 2 2 3" xfId="1789"/>
    <cellStyle name="60% - Акцент2 2 2 2 3 2" xfId="4131"/>
    <cellStyle name="60% - Акцент2 2 2 2 3 3" xfId="6900"/>
    <cellStyle name="60% - Акцент2 2 2 2 4" xfId="6898"/>
    <cellStyle name="60% - Акцент2 2 2 2 5" xfId="9658"/>
    <cellStyle name="60% - Акцент2 2 2 2 6" xfId="9339"/>
    <cellStyle name="60% - Акцент2 2 2 2 7" xfId="9737"/>
    <cellStyle name="60% - Акцент2 2 2 2 8" xfId="9229"/>
    <cellStyle name="60% - Акцент2 2 2 2 9" xfId="9826"/>
    <cellStyle name="60% - Акцент2 2 2 3" xfId="1790"/>
    <cellStyle name="60% — акцент2 2 2 3" xfId="3281"/>
    <cellStyle name="60% - Акцент2 2 2 3 10" xfId="9227"/>
    <cellStyle name="60% - Акцент2 2 2 3 11" xfId="9831"/>
    <cellStyle name="60% - Акцент2 2 2 3 12" xfId="9057"/>
    <cellStyle name="60% - Акцент2 2 2 3 2" xfId="4132"/>
    <cellStyle name="60% - Акцент2 2 2 3 3" xfId="3679"/>
    <cellStyle name="60% - Акцент2 2 2 3 4" xfId="3244"/>
    <cellStyle name="60% - Акцент2 2 2 3 5" xfId="3723"/>
    <cellStyle name="60% - Акцент2 2 2 3 6" xfId="6901"/>
    <cellStyle name="60% - Акцент2 2 2 3 7" xfId="9661"/>
    <cellStyle name="60% - Акцент2 2 2 3 8" xfId="9336"/>
    <cellStyle name="60% - Акцент2 2 2 3 9" xfId="9738"/>
    <cellStyle name="60% - Акцент2 2 2 4" xfId="1791"/>
    <cellStyle name="60% — акцент2 2 2 4" xfId="3676"/>
    <cellStyle name="60% - Акцент2 2 2 4 10" xfId="9833"/>
    <cellStyle name="60% - Акцент2 2 2 4 11" xfId="9056"/>
    <cellStyle name="60% - Акцент2 2 2 4 2" xfId="4133"/>
    <cellStyle name="60% - Акцент2 2 2 4 3" xfId="3238"/>
    <cellStyle name="60% - Акцент2 2 2 4 4" xfId="3725"/>
    <cellStyle name="60% - Акцент2 2 2 4 5" xfId="6902"/>
    <cellStyle name="60% - Акцент2 2 2 4 6" xfId="9662"/>
    <cellStyle name="60% - Акцент2 2 2 4 7" xfId="9335"/>
    <cellStyle name="60% - Акцент2 2 2 4 8" xfId="9739"/>
    <cellStyle name="60% - Акцент2 2 2 4 9" xfId="9226"/>
    <cellStyle name="60% - Акцент2 2 2 5" xfId="6903"/>
    <cellStyle name="60% — акцент2 2 2 5" xfId="3250"/>
    <cellStyle name="60% - Акцент2 2 2 6" xfId="6896"/>
    <cellStyle name="60% — акцент2 2 2 6" xfId="3717"/>
    <cellStyle name="60% - Акцент2 2 2 7" xfId="9656"/>
    <cellStyle name="60% — акцент2 2 2 7" xfId="6897"/>
    <cellStyle name="60% - Акцент2 2 2 8" xfId="9341"/>
    <cellStyle name="60% — акцент2 2 2 8" xfId="9657"/>
    <cellStyle name="60% - Акцент2 2 2 9" xfId="9735"/>
    <cellStyle name="60% — акцент2 2 2 9" xfId="9340"/>
    <cellStyle name="60% - Акцент2 2 20" xfId="1792"/>
    <cellStyle name="60% - Акцент2 2 20 2" xfId="4134"/>
    <cellStyle name="60% - Акцент2 2 20 3" xfId="6904"/>
    <cellStyle name="60% - Акцент2 2 21" xfId="1793"/>
    <cellStyle name="60% - Акцент2 2 21 2" xfId="4135"/>
    <cellStyle name="60% - Акцент2 2 21 3" xfId="6905"/>
    <cellStyle name="60% - Акцент2 2 22" xfId="6906"/>
    <cellStyle name="60% - Акцент2 2 23" xfId="6864"/>
    <cellStyle name="60% - Акцент2 2 24" xfId="9635"/>
    <cellStyle name="60% - Акцент2 2 25" xfId="9352"/>
    <cellStyle name="60% - Акцент2 2 26" xfId="9705"/>
    <cellStyle name="60% - Акцент2 2 27" xfId="9260"/>
    <cellStyle name="60% - Акцент2 2 28" xfId="9774"/>
    <cellStyle name="60% - Акцент2 2 29" xfId="9125"/>
    <cellStyle name="60% - Акцент2 2 3" xfId="1794"/>
    <cellStyle name="60% — акцент2 2 3" xfId="1795"/>
    <cellStyle name="60% — акцент2 2 3 10" xfId="9752"/>
    <cellStyle name="60% - Акцент2 2 3 2" xfId="1796"/>
    <cellStyle name="60% — акцент2 2 3 2" xfId="4136"/>
    <cellStyle name="60% - Акцент2 2 3 2 10" xfId="9753"/>
    <cellStyle name="60% - Акцент2 2 3 2 11" xfId="9223"/>
    <cellStyle name="60% - Акцент2 2 3 2 12" xfId="9842"/>
    <cellStyle name="60% - Акцент2 2 3 2 13" xfId="9023"/>
    <cellStyle name="60% - Акцент2 2 3 2 2" xfId="4137"/>
    <cellStyle name="60% - Акцент2 2 3 2 3" xfId="3264"/>
    <cellStyle name="60% - Акцент2 2 3 2 4" xfId="3685"/>
    <cellStyle name="60% - Акцент2 2 3 2 5" xfId="3233"/>
    <cellStyle name="60% - Акцент2 2 3 2 6" xfId="3731"/>
    <cellStyle name="60% - Акцент2 2 3 2 7" xfId="6909"/>
    <cellStyle name="60% - Акцент2 2 3 2 8" xfId="9668"/>
    <cellStyle name="60% - Акцент2 2 3 2 9" xfId="9329"/>
    <cellStyle name="60% - Акцент2 2 3 3" xfId="6907"/>
    <cellStyle name="60% — акцент2 2 3 3" xfId="3266"/>
    <cellStyle name="60% - Акцент2 2 3 4" xfId="9666"/>
    <cellStyle name="60% — акцент2 2 3 4" xfId="3683"/>
    <cellStyle name="60% - Акцент2 2 3 5" xfId="9331"/>
    <cellStyle name="60% — акцент2 2 3 5" xfId="3235"/>
    <cellStyle name="60% - Акцент2 2 3 6" xfId="9749"/>
    <cellStyle name="60% — акцент2 2 3 6" xfId="3730"/>
    <cellStyle name="60% - Акцент2 2 3 7" xfId="9224"/>
    <cellStyle name="60% — акцент2 2 3 7" xfId="6908"/>
    <cellStyle name="60% - Акцент2 2 3 8" xfId="9839"/>
    <cellStyle name="60% — акцент2 2 3 8" xfId="9667"/>
    <cellStyle name="60% - Акцент2 2 3 9" xfId="9024"/>
    <cellStyle name="60% — акцент2 2 3 9" xfId="9330"/>
    <cellStyle name="60% - Акцент2 2 4" xfId="1797"/>
    <cellStyle name="60% — акцент2 2 4" xfId="6865"/>
    <cellStyle name="60% - Акцент2 2 4 2" xfId="1798"/>
    <cellStyle name="60% - Акцент2 2 4 2 2" xfId="4138"/>
    <cellStyle name="60% - Акцент2 2 4 2 3" xfId="6911"/>
    <cellStyle name="60% - Акцент2 2 4 3" xfId="6910"/>
    <cellStyle name="60% - Акцент2 2 4 4" xfId="9669"/>
    <cellStyle name="60% - Акцент2 2 4 5" xfId="9328"/>
    <cellStyle name="60% - Акцент2 2 4 6" xfId="9757"/>
    <cellStyle name="60% - Акцент2 2 4 7" xfId="9222"/>
    <cellStyle name="60% - Акцент2 2 4 8" xfId="9844"/>
    <cellStyle name="60% - Акцент2 2 4 9" xfId="9022"/>
    <cellStyle name="60% - Акцент2 2 5" xfId="1799"/>
    <cellStyle name="60% — акцент2 2 5" xfId="9636"/>
    <cellStyle name="60% - Акцент2 2 5 2" xfId="1800"/>
    <cellStyle name="60% - Акцент2 2 5 2 2" xfId="4139"/>
    <cellStyle name="60% - Акцент2 2 5 2 3" xfId="6913"/>
    <cellStyle name="60% - Акцент2 2 5 3" xfId="6912"/>
    <cellStyle name="60% - Акцент2 2 5 4" xfId="9326"/>
    <cellStyle name="60% - Акцент2 2 5 5" xfId="9758"/>
    <cellStyle name="60% - Акцент2 2 5 6" xfId="9220"/>
    <cellStyle name="60% - Акцент2 2 5 7" xfId="9848"/>
    <cellStyle name="60% - Акцент2 2 5 8" xfId="9020"/>
    <cellStyle name="60% - Акцент2 2 6" xfId="1801"/>
    <cellStyle name="60% — акцент2 2 6" xfId="9351"/>
    <cellStyle name="60% - Акцент2 2 6 2" xfId="1802"/>
    <cellStyle name="60% - Акцент2 2 6 2 2" xfId="4140"/>
    <cellStyle name="60% - Акцент2 2 6 2 3" xfId="6915"/>
    <cellStyle name="60% - Акцент2 2 6 3" xfId="6914"/>
    <cellStyle name="60% - Акцент2 2 6 4" xfId="9759"/>
    <cellStyle name="60% - Акцент2 2 6 5" xfId="9218"/>
    <cellStyle name="60% - Акцент2 2 6 6" xfId="9849"/>
    <cellStyle name="60% - Акцент2 2 6 7" xfId="9015"/>
    <cellStyle name="60% - Акцент2 2 7" xfId="1803"/>
    <cellStyle name="60% — акцент2 2 7" xfId="9706"/>
    <cellStyle name="60% - Акцент2 2 7 2" xfId="1804"/>
    <cellStyle name="60% - Акцент2 2 7 2 2" xfId="4141"/>
    <cellStyle name="60% - Акцент2 2 7 2 3" xfId="6917"/>
    <cellStyle name="60% - Акцент2 2 7 3" xfId="6916"/>
    <cellStyle name="60% - Акцент2 2 7 4" xfId="9214"/>
    <cellStyle name="60% - Акцент2 2 7 5" xfId="9850"/>
    <cellStyle name="60% - Акцент2 2 7 6" xfId="9011"/>
    <cellStyle name="60% - Акцент2 2 8" xfId="1805"/>
    <cellStyle name="60% — акцент2 2 8" xfId="9259"/>
    <cellStyle name="60% - Акцент2 2 8 2" xfId="1806"/>
    <cellStyle name="60% - Акцент2 2 8 2 2" xfId="6919"/>
    <cellStyle name="60% - Акцент2 2 8 3" xfId="1807"/>
    <cellStyle name="60% - Акцент2 2 8 3 2" xfId="4142"/>
    <cellStyle name="60% - Акцент2 2 8 3 3" xfId="6920"/>
    <cellStyle name="60% - Акцент2 2 8 4" xfId="6918"/>
    <cellStyle name="60% - Акцент2 2 8 5" xfId="9851"/>
    <cellStyle name="60% - Акцент2 2 8 6" xfId="9005"/>
    <cellStyle name="60% - Акцент2 2 9" xfId="1808"/>
    <cellStyle name="60% — акцент2 2 9" xfId="9779"/>
    <cellStyle name="60% - Акцент2 2 9 2" xfId="1809"/>
    <cellStyle name="60% - Акцент2 2 9 2 2" xfId="6922"/>
    <cellStyle name="60% - Акцент2 2 9 3" xfId="1810"/>
    <cellStyle name="60% - Акцент2 2 9 3 2" xfId="4144"/>
    <cellStyle name="60% - Акцент2 2 9 3 3" xfId="6923"/>
    <cellStyle name="60% - Акцент2 2 9 4" xfId="6921"/>
    <cellStyle name="60% - Акцент2 2 9 5" xfId="8997"/>
    <cellStyle name="60% - Акцент2 3" xfId="1811"/>
    <cellStyle name="60% — акцент2 3" xfId="1812"/>
    <cellStyle name="60% - Акцент2 3 10" xfId="1813"/>
    <cellStyle name="60% — акцент2 3 10" xfId="8988"/>
    <cellStyle name="60% - Акцент2 3 10 2" xfId="1814"/>
    <cellStyle name="60% - Акцент2 3 10 2 2" xfId="6927"/>
    <cellStyle name="60% - Акцент2 3 10 3" xfId="1815"/>
    <cellStyle name="60% - Акцент2 3 10 3 2" xfId="4146"/>
    <cellStyle name="60% - Акцент2 3 10 3 3" xfId="6928"/>
    <cellStyle name="60% - Акцент2 3 10 4" xfId="6926"/>
    <cellStyle name="60% - Акцент2 3 11" xfId="1816"/>
    <cellStyle name="60% - Акцент2 3 11 2" xfId="1817"/>
    <cellStyle name="60% - Акцент2 3 11 2 2" xfId="6930"/>
    <cellStyle name="60% - Акцент2 3 11 3" xfId="1818"/>
    <cellStyle name="60% - Акцент2 3 11 3 2" xfId="4149"/>
    <cellStyle name="60% - Акцент2 3 11 3 3" xfId="6931"/>
    <cellStyle name="60% - Акцент2 3 11 4" xfId="6929"/>
    <cellStyle name="60% - Акцент2 3 12" xfId="1819"/>
    <cellStyle name="60% - Акцент2 3 12 2" xfId="1820"/>
    <cellStyle name="60% - Акцент2 3 12 2 2" xfId="6933"/>
    <cellStyle name="60% - Акцент2 3 12 3" xfId="1821"/>
    <cellStyle name="60% - Акцент2 3 12 3 2" xfId="4150"/>
    <cellStyle name="60% - Акцент2 3 12 3 3" xfId="6934"/>
    <cellStyle name="60% - Акцент2 3 12 4" xfId="6932"/>
    <cellStyle name="60% - Акцент2 3 13" xfId="1822"/>
    <cellStyle name="60% - Акцент2 3 13 2" xfId="1823"/>
    <cellStyle name="60% - Акцент2 3 13 2 2" xfId="6936"/>
    <cellStyle name="60% - Акцент2 3 13 3" xfId="1824"/>
    <cellStyle name="60% - Акцент2 3 13 3 2" xfId="4152"/>
    <cellStyle name="60% - Акцент2 3 13 3 3" xfId="6937"/>
    <cellStyle name="60% - Акцент2 3 13 4" xfId="6935"/>
    <cellStyle name="60% - Акцент2 3 14" xfId="1825"/>
    <cellStyle name="60% - Акцент2 3 14 2" xfId="1826"/>
    <cellStyle name="60% - Акцент2 3 14 2 2" xfId="6939"/>
    <cellStyle name="60% - Акцент2 3 14 3" xfId="1827"/>
    <cellStyle name="60% - Акцент2 3 14 3 2" xfId="4155"/>
    <cellStyle name="60% - Акцент2 3 14 3 3" xfId="6940"/>
    <cellStyle name="60% - Акцент2 3 14 4" xfId="6938"/>
    <cellStyle name="60% - Акцент2 3 15" xfId="1828"/>
    <cellStyle name="60% - Акцент2 3 15 2" xfId="1829"/>
    <cellStyle name="60% - Акцент2 3 15 2 2" xfId="6942"/>
    <cellStyle name="60% - Акцент2 3 15 3" xfId="1830"/>
    <cellStyle name="60% - Акцент2 3 15 3 2" xfId="4156"/>
    <cellStyle name="60% - Акцент2 3 15 3 3" xfId="6943"/>
    <cellStyle name="60% - Акцент2 3 15 4" xfId="6941"/>
    <cellStyle name="60% - Акцент2 3 16" xfId="1831"/>
    <cellStyle name="60% - Акцент2 3 16 2" xfId="1832"/>
    <cellStyle name="60% - Акцент2 3 16 2 2" xfId="6945"/>
    <cellStyle name="60% - Акцент2 3 16 3" xfId="1833"/>
    <cellStyle name="60% - Акцент2 3 16 3 2" xfId="4158"/>
    <cellStyle name="60% - Акцент2 3 16 3 3" xfId="6946"/>
    <cellStyle name="60% - Акцент2 3 16 4" xfId="6944"/>
    <cellStyle name="60% - Акцент2 3 17" xfId="1834"/>
    <cellStyle name="60% - Акцент2 3 17 2" xfId="1835"/>
    <cellStyle name="60% - Акцент2 3 17 2 2" xfId="6948"/>
    <cellStyle name="60% - Акцент2 3 17 3" xfId="1836"/>
    <cellStyle name="60% - Акцент2 3 17 3 2" xfId="4159"/>
    <cellStyle name="60% - Акцент2 3 17 3 3" xfId="6949"/>
    <cellStyle name="60% - Акцент2 3 17 4" xfId="6947"/>
    <cellStyle name="60% - Акцент2 3 18" xfId="1837"/>
    <cellStyle name="60% - Акцент2 3 18 2" xfId="1838"/>
    <cellStyle name="60% - Акцент2 3 18 2 2" xfId="6951"/>
    <cellStyle name="60% - Акцент2 3 18 3" xfId="1839"/>
    <cellStyle name="60% - Акцент2 3 18 3 2" xfId="4160"/>
    <cellStyle name="60% - Акцент2 3 18 3 3" xfId="6952"/>
    <cellStyle name="60% - Акцент2 3 18 4" xfId="6950"/>
    <cellStyle name="60% - Акцент2 3 19" xfId="1840"/>
    <cellStyle name="60% - Акцент2 3 19 2" xfId="1841"/>
    <cellStyle name="60% - Акцент2 3 19 2 2" xfId="6954"/>
    <cellStyle name="60% - Акцент2 3 19 3" xfId="1842"/>
    <cellStyle name="60% - Акцент2 3 19 3 2" xfId="4161"/>
    <cellStyle name="60% - Акцент2 3 19 3 3" xfId="6955"/>
    <cellStyle name="60% - Акцент2 3 19 4" xfId="6953"/>
    <cellStyle name="60% - Акцент2 3 2" xfId="1843"/>
    <cellStyle name="60% — акцент2 3 2" xfId="1844"/>
    <cellStyle name="60% - Акцент2 3 2 10" xfId="9146"/>
    <cellStyle name="60% — акцент2 3 2 10" xfId="9796"/>
    <cellStyle name="60% - Акцент2 3 2 11" xfId="9921"/>
    <cellStyle name="60% — акцент2 3 2 11" xfId="9922"/>
    <cellStyle name="60% - Акцент2 3 2 12" xfId="8941"/>
    <cellStyle name="60% — акцент2 3 2 12" xfId="8938"/>
    <cellStyle name="60% - Акцент2 3 2 2" xfId="1845"/>
    <cellStyle name="60% — акцент2 3 2 2" xfId="4162"/>
    <cellStyle name="60% - Акцент2 3 2 2 10" xfId="8937"/>
    <cellStyle name="60% - Акцент2 3 2 2 2" xfId="1846"/>
    <cellStyle name="60% - Акцент2 3 2 2 2 2" xfId="6959"/>
    <cellStyle name="60% - Акцент2 3 2 2 3" xfId="1847"/>
    <cellStyle name="60% - Акцент2 3 2 2 3 2" xfId="4163"/>
    <cellStyle name="60% - Акцент2 3 2 2 3 3" xfId="6960"/>
    <cellStyle name="60% - Акцент2 3 2 2 4" xfId="6958"/>
    <cellStyle name="60% - Акцент2 3 2 2 5" xfId="9701"/>
    <cellStyle name="60% - Акцент2 3 2 2 6" xfId="9278"/>
    <cellStyle name="60% - Акцент2 3 2 2 7" xfId="9800"/>
    <cellStyle name="60% - Акцент2 3 2 2 8" xfId="9140"/>
    <cellStyle name="60% - Акцент2 3 2 2 9" xfId="9924"/>
    <cellStyle name="60% - Акцент2 3 2 3" xfId="1848"/>
    <cellStyle name="60% — акцент2 3 2 3" xfId="3227"/>
    <cellStyle name="60% - Акцент2 3 2 3 10" xfId="9139"/>
    <cellStyle name="60% - Акцент2 3 2 3 11" xfId="9926"/>
    <cellStyle name="60% - Акцент2 3 2 3 12" xfId="8936"/>
    <cellStyle name="60% - Акцент2 3 2 3 2" xfId="4164"/>
    <cellStyle name="60% - Акцент2 3 2 3 3" xfId="3740"/>
    <cellStyle name="60% - Акцент2 3 2 3 4" xfId="3184"/>
    <cellStyle name="60% - Акцент2 3 2 3 5" xfId="3783"/>
    <cellStyle name="60% - Акцент2 3 2 3 6" xfId="6961"/>
    <cellStyle name="60% - Акцент2 3 2 3 7" xfId="9703"/>
    <cellStyle name="60% - Акцент2 3 2 3 8" xfId="9276"/>
    <cellStyle name="60% - Акцент2 3 2 3 9" xfId="9805"/>
    <cellStyle name="60% - Акцент2 3 2 4" xfId="1849"/>
    <cellStyle name="60% — акцент2 3 2 4" xfId="3736"/>
    <cellStyle name="60% - Акцент2 3 2 4 10" xfId="9927"/>
    <cellStyle name="60% - Акцент2 3 2 4 11" xfId="8935"/>
    <cellStyle name="60% - Акцент2 3 2 4 2" xfId="4165"/>
    <cellStyle name="60% - Акцент2 3 2 4 3" xfId="3183"/>
    <cellStyle name="60% - Акцент2 3 2 4 4" xfId="3785"/>
    <cellStyle name="60% - Акцент2 3 2 4 5" xfId="6962"/>
    <cellStyle name="60% - Акцент2 3 2 4 6" xfId="9704"/>
    <cellStyle name="60% - Акцент2 3 2 4 7" xfId="9275"/>
    <cellStyle name="60% - Акцент2 3 2 4 8" xfId="9808"/>
    <cellStyle name="60% - Акцент2 3 2 4 9" xfId="9138"/>
    <cellStyle name="60% - Акцент2 3 2 5" xfId="6963"/>
    <cellStyle name="60% — акцент2 3 2 5" xfId="3186"/>
    <cellStyle name="60% - Акцент2 3 2 6" xfId="6956"/>
    <cellStyle name="60% — акцент2 3 2 6" xfId="3780"/>
    <cellStyle name="60% - Акцент2 3 2 7" xfId="9699"/>
    <cellStyle name="60% — акцент2 3 2 7" xfId="6957"/>
    <cellStyle name="60% - Акцент2 3 2 8" xfId="9282"/>
    <cellStyle name="60% — акцент2 3 2 8" xfId="9700"/>
    <cellStyle name="60% - Акцент2 3 2 9" xfId="9795"/>
    <cellStyle name="60% — акцент2 3 2 9" xfId="9281"/>
    <cellStyle name="60% - Акцент2 3 20" xfId="1850"/>
    <cellStyle name="60% - Акцент2 3 20 2" xfId="4166"/>
    <cellStyle name="60% - Акцент2 3 20 3" xfId="6964"/>
    <cellStyle name="60% - Акцент2 3 21" xfId="1851"/>
    <cellStyle name="60% - Акцент2 3 21 2" xfId="4167"/>
    <cellStyle name="60% - Акцент2 3 21 3" xfId="6965"/>
    <cellStyle name="60% - Акцент2 3 22" xfId="6966"/>
    <cellStyle name="60% - Акцент2 3 23" xfId="6924"/>
    <cellStyle name="60% - Акцент2 3 24" xfId="9679"/>
    <cellStyle name="60% - Акцент2 3 25" xfId="9312"/>
    <cellStyle name="60% - Акцент2 3 26" xfId="9763"/>
    <cellStyle name="60% - Акцент2 3 27" xfId="9192"/>
    <cellStyle name="60% - Акцент2 3 28" xfId="9857"/>
    <cellStyle name="60% - Акцент2 3 29" xfId="8989"/>
    <cellStyle name="60% - Акцент2 3 3" xfId="1852"/>
    <cellStyle name="60% — акцент2 3 3" xfId="1853"/>
    <cellStyle name="60% — акцент2 3 3 10" xfId="9815"/>
    <cellStyle name="60% - Акцент2 3 3 2" xfId="1854"/>
    <cellStyle name="60% — акцент2 3 3 2" xfId="4168"/>
    <cellStyle name="60% - Акцент2 3 3 2 10" xfId="9816"/>
    <cellStyle name="60% - Акцент2 3 3 2 11" xfId="9136"/>
    <cellStyle name="60% - Акцент2 3 3 2 12" xfId="9929"/>
    <cellStyle name="60% - Акцент2 3 3 2 13" xfId="8933"/>
    <cellStyle name="60% - Акцент2 3 3 2 2" xfId="4169"/>
    <cellStyle name="60% - Акцент2 3 3 2 3" xfId="3218"/>
    <cellStyle name="60% - Акцент2 3 3 2 4" xfId="3746"/>
    <cellStyle name="60% - Акцент2 3 3 2 5" xfId="3177"/>
    <cellStyle name="60% - Акцент2 3 3 2 6" xfId="3802"/>
    <cellStyle name="60% - Акцент2 3 3 2 7" xfId="6969"/>
    <cellStyle name="60% - Акцент2 3 3 2 8" xfId="9710"/>
    <cellStyle name="60% - Акцент2 3 3 2 9" xfId="9270"/>
    <cellStyle name="60% - Акцент2 3 3 3" xfId="6967"/>
    <cellStyle name="60% — акцент2 3 3 3" xfId="3221"/>
    <cellStyle name="60% - Акцент2 3 3 4" xfId="9708"/>
    <cellStyle name="60% — акцент2 3 3 4" xfId="3745"/>
    <cellStyle name="60% - Акцент2 3 3 5" xfId="9272"/>
    <cellStyle name="60% — акцент2 3 3 5" xfId="3179"/>
    <cellStyle name="60% - Акцент2 3 3 6" xfId="9814"/>
    <cellStyle name="60% — акцент2 3 3 6" xfId="3800"/>
    <cellStyle name="60% - Акцент2 3 3 7" xfId="9137"/>
    <cellStyle name="60% — акцент2 3 3 7" xfId="6968"/>
    <cellStyle name="60% - Акцент2 3 3 8" xfId="9928"/>
    <cellStyle name="60% — акцент2 3 3 8" xfId="9709"/>
    <cellStyle name="60% - Акцент2 3 3 9" xfId="8934"/>
    <cellStyle name="60% — акцент2 3 3 9" xfId="9271"/>
    <cellStyle name="60% - Акцент2 3 4" xfId="1855"/>
    <cellStyle name="60% — акцент2 3 4" xfId="6925"/>
    <cellStyle name="60% - Акцент2 3 4 2" xfId="1856"/>
    <cellStyle name="60% - Акцент2 3 4 2 2" xfId="4170"/>
    <cellStyle name="60% - Акцент2 3 4 2 3" xfId="6971"/>
    <cellStyle name="60% - Акцент2 3 4 3" xfId="6970"/>
    <cellStyle name="60% - Акцент2 3 4 4" xfId="9711"/>
    <cellStyle name="60% - Акцент2 3 4 5" xfId="9269"/>
    <cellStyle name="60% - Акцент2 3 4 6" xfId="9817"/>
    <cellStyle name="60% - Акцент2 3 4 7" xfId="9133"/>
    <cellStyle name="60% - Акцент2 3 4 8" xfId="9930"/>
    <cellStyle name="60% - Акцент2 3 4 9" xfId="8932"/>
    <cellStyle name="60% - Акцент2 3 5" xfId="1857"/>
    <cellStyle name="60% — акцент2 3 5" xfId="9680"/>
    <cellStyle name="60% - Акцент2 3 5 2" xfId="1858"/>
    <cellStyle name="60% - Акцент2 3 5 2 2" xfId="4171"/>
    <cellStyle name="60% - Акцент2 3 5 2 3" xfId="6973"/>
    <cellStyle name="60% - Акцент2 3 5 3" xfId="6972"/>
    <cellStyle name="60% - Акцент2 3 5 4" xfId="9264"/>
    <cellStyle name="60% - Акцент2 3 5 5" xfId="9819"/>
    <cellStyle name="60% - Акцент2 3 5 6" xfId="9130"/>
    <cellStyle name="60% - Акцент2 3 5 7" xfId="9932"/>
    <cellStyle name="60% - Акцент2 3 5 8" xfId="8924"/>
    <cellStyle name="60% - Акцент2 3 6" xfId="1859"/>
    <cellStyle name="60% — акцент2 3 6" xfId="9311"/>
    <cellStyle name="60% - Акцент2 3 6 2" xfId="1860"/>
    <cellStyle name="60% - Акцент2 3 6 2 2" xfId="4172"/>
    <cellStyle name="60% - Акцент2 3 6 2 3" xfId="6975"/>
    <cellStyle name="60% - Акцент2 3 6 3" xfId="6974"/>
    <cellStyle name="60% - Акцент2 3 6 4" xfId="9820"/>
    <cellStyle name="60% - Акцент2 3 6 5" xfId="9129"/>
    <cellStyle name="60% - Акцент2 3 6 6" xfId="9933"/>
    <cellStyle name="60% - Акцент2 3 6 7" xfId="8923"/>
    <cellStyle name="60% - Акцент2 3 7" xfId="1861"/>
    <cellStyle name="60% — акцент2 3 7" xfId="9766"/>
    <cellStyle name="60% - Акцент2 3 7 2" xfId="1862"/>
    <cellStyle name="60% - Акцент2 3 7 2 2" xfId="4174"/>
    <cellStyle name="60% - Акцент2 3 7 2 3" xfId="6977"/>
    <cellStyle name="60% - Акцент2 3 7 3" xfId="6976"/>
    <cellStyle name="60% - Акцент2 3 7 4" xfId="9128"/>
    <cellStyle name="60% - Акцент2 3 7 5" xfId="9939"/>
    <cellStyle name="60% - Акцент2 3 7 6" xfId="8918"/>
    <cellStyle name="60% - Акцент2 3 8" xfId="1863"/>
    <cellStyle name="60% — акцент2 3 8" xfId="9191"/>
    <cellStyle name="60% - Акцент2 3 8 2" xfId="1864"/>
    <cellStyle name="60% - Акцент2 3 8 2 2" xfId="6979"/>
    <cellStyle name="60% - Акцент2 3 8 3" xfId="1865"/>
    <cellStyle name="60% - Акцент2 3 8 3 2" xfId="4175"/>
    <cellStyle name="60% - Акцент2 3 8 3 3" xfId="6980"/>
    <cellStyle name="60% - Акцент2 3 8 4" xfId="6978"/>
    <cellStyle name="60% - Акцент2 3 8 5" xfId="9945"/>
    <cellStyle name="60% - Акцент2 3 8 6" xfId="8914"/>
    <cellStyle name="60% - Акцент2 3 9" xfId="1866"/>
    <cellStyle name="60% — акцент2 3 9" xfId="9858"/>
    <cellStyle name="60% - Акцент2 3 9 2" xfId="1867"/>
    <cellStyle name="60% - Акцент2 3 9 2 2" xfId="6982"/>
    <cellStyle name="60% - Акцент2 3 9 3" xfId="1868"/>
    <cellStyle name="60% - Акцент2 3 9 3 2" xfId="4177"/>
    <cellStyle name="60% - Акцент2 3 9 3 3" xfId="6983"/>
    <cellStyle name="60% - Акцент2 3 9 4" xfId="6981"/>
    <cellStyle name="60% - Акцент2 3 9 5" xfId="8909"/>
    <cellStyle name="60% — акцент2 4" xfId="1869"/>
    <cellStyle name="60% — акцент2 4 2" xfId="1870"/>
    <cellStyle name="60% — акцент2 4 2 2" xfId="4179"/>
    <cellStyle name="60% — акцент2 4 2 3" xfId="6985"/>
    <cellStyle name="60% — акцент2 4 3" xfId="6984"/>
    <cellStyle name="60% — акцент2 5" xfId="1871"/>
    <cellStyle name="60% — акцент2 5 2" xfId="1872"/>
    <cellStyle name="60% — акцент2 5 2 2" xfId="6987"/>
    <cellStyle name="60% — акцент2 5 3" xfId="1873"/>
    <cellStyle name="60% — акцент2 5 3 2" xfId="4180"/>
    <cellStyle name="60% — акцент2 5 3 3" xfId="6988"/>
    <cellStyle name="60% — акцент2 5 4" xfId="6986"/>
    <cellStyle name="60% — акцент2 6" xfId="1874"/>
    <cellStyle name="60% — акцент2 6 2" xfId="1875"/>
    <cellStyle name="60% — акцент2 6 2 2" xfId="6990"/>
    <cellStyle name="60% — акцент2 6 3" xfId="1876"/>
    <cellStyle name="60% — акцент2 6 3 2" xfId="4182"/>
    <cellStyle name="60% — акцент2 6 3 3" xfId="6991"/>
    <cellStyle name="60% — акцент2 6 4" xfId="6989"/>
    <cellStyle name="60% — акцент2 7" xfId="1877"/>
    <cellStyle name="60% — акцент2 7 2" xfId="1878"/>
    <cellStyle name="60% — акцент2 7 2 2" xfId="6993"/>
    <cellStyle name="60% — акцент2 7 3" xfId="1879"/>
    <cellStyle name="60% — акцент2 7 3 2" xfId="4184"/>
    <cellStyle name="60% — акцент2 7 3 3" xfId="6994"/>
    <cellStyle name="60% — акцент2 7 4" xfId="6992"/>
    <cellStyle name="60% — акцент2 8" xfId="1880"/>
    <cellStyle name="60% — акцент2 8 2" xfId="1881"/>
    <cellStyle name="60% — акцент2 8 2 2" xfId="6996"/>
    <cellStyle name="60% — акцент2 8 3" xfId="1882"/>
    <cellStyle name="60% — акцент2 8 3 2" xfId="4185"/>
    <cellStyle name="60% — акцент2 8 3 3" xfId="6997"/>
    <cellStyle name="60% — акцент2 8 4" xfId="6995"/>
    <cellStyle name="60% — акцент2 9" xfId="1883"/>
    <cellStyle name="60% — акцент2 9 2" xfId="1884"/>
    <cellStyle name="60% — акцент2 9 2 2" xfId="6999"/>
    <cellStyle name="60% — акцент2 9 3" xfId="1885"/>
    <cellStyle name="60% — акцент2 9 3 2" xfId="4186"/>
    <cellStyle name="60% — акцент2 9 3 3" xfId="7000"/>
    <cellStyle name="60% — акцент2 9 4" xfId="6998"/>
    <cellStyle name="60% — акцент3" xfId="1886"/>
    <cellStyle name="60% — акцент3 10" xfId="1887"/>
    <cellStyle name="60% — акцент3 10 2" xfId="1888"/>
    <cellStyle name="60% — акцент3 10 2 2" xfId="7003"/>
    <cellStyle name="60% — акцент3 10 3" xfId="1889"/>
    <cellStyle name="60% — акцент3 10 3 2" xfId="4187"/>
    <cellStyle name="60% — акцент3 10 3 3" xfId="7004"/>
    <cellStyle name="60% — акцент3 10 4" xfId="7002"/>
    <cellStyle name="60% — акцент3 11" xfId="1890"/>
    <cellStyle name="60% — акцент3 11 2" xfId="4188"/>
    <cellStyle name="60% — акцент3 11 3" xfId="7005"/>
    <cellStyle name="60% — акцент3 12" xfId="1891"/>
    <cellStyle name="60% — акцент3 12 2" xfId="7006"/>
    <cellStyle name="60% — акцент3 13" xfId="7007"/>
    <cellStyle name="60% — акцент3 14" xfId="7001"/>
    <cellStyle name="60% - Акцент3 2" xfId="1892"/>
    <cellStyle name="60% — акцент3 2" xfId="1893"/>
    <cellStyle name="60% - Акцент3 2 10" xfId="1894"/>
    <cellStyle name="60% — акцент3 2 10" xfId="8843"/>
    <cellStyle name="60% - Акцент3 2 10 2" xfId="1895"/>
    <cellStyle name="60% - Акцент3 2 10 2 2" xfId="7011"/>
    <cellStyle name="60% - Акцент3 2 10 3" xfId="1896"/>
    <cellStyle name="60% - Акцент3 2 10 3 2" xfId="4189"/>
    <cellStyle name="60% - Акцент3 2 10 3 3" xfId="7012"/>
    <cellStyle name="60% - Акцент3 2 10 4" xfId="7010"/>
    <cellStyle name="60% - Акцент3 2 11" xfId="1897"/>
    <cellStyle name="60% - Акцент3 2 11 2" xfId="1898"/>
    <cellStyle name="60% - Акцент3 2 11 2 2" xfId="7014"/>
    <cellStyle name="60% - Акцент3 2 11 3" xfId="1899"/>
    <cellStyle name="60% - Акцент3 2 11 3 2" xfId="4190"/>
    <cellStyle name="60% - Акцент3 2 11 3 3" xfId="7015"/>
    <cellStyle name="60% - Акцент3 2 11 4" xfId="7013"/>
    <cellStyle name="60% - Акцент3 2 12" xfId="1900"/>
    <cellStyle name="60% - Акцент3 2 12 2" xfId="1901"/>
    <cellStyle name="60% - Акцент3 2 12 2 2" xfId="7017"/>
    <cellStyle name="60% - Акцент3 2 12 3" xfId="1902"/>
    <cellStyle name="60% - Акцент3 2 12 3 2" xfId="4191"/>
    <cellStyle name="60% - Акцент3 2 12 3 3" xfId="7018"/>
    <cellStyle name="60% - Акцент3 2 12 4" xfId="7016"/>
    <cellStyle name="60% - Акцент3 2 13" xfId="1903"/>
    <cellStyle name="60% - Акцент3 2 13 2" xfId="1904"/>
    <cellStyle name="60% - Акцент3 2 13 2 2" xfId="7020"/>
    <cellStyle name="60% - Акцент3 2 13 3" xfId="1905"/>
    <cellStyle name="60% - Акцент3 2 13 3 2" xfId="4192"/>
    <cellStyle name="60% - Акцент3 2 13 3 3" xfId="7021"/>
    <cellStyle name="60% - Акцент3 2 13 4" xfId="7019"/>
    <cellStyle name="60% - Акцент3 2 14" xfId="1906"/>
    <cellStyle name="60% - Акцент3 2 14 2" xfId="1907"/>
    <cellStyle name="60% - Акцент3 2 14 2 2" xfId="7023"/>
    <cellStyle name="60% - Акцент3 2 14 3" xfId="1908"/>
    <cellStyle name="60% - Акцент3 2 14 3 2" xfId="4193"/>
    <cellStyle name="60% - Акцент3 2 14 3 3" xfId="7024"/>
    <cellStyle name="60% - Акцент3 2 14 4" xfId="7022"/>
    <cellStyle name="60% - Акцент3 2 15" xfId="1909"/>
    <cellStyle name="60% - Акцент3 2 15 2" xfId="1910"/>
    <cellStyle name="60% - Акцент3 2 15 2 2" xfId="7026"/>
    <cellStyle name="60% - Акцент3 2 15 3" xfId="1911"/>
    <cellStyle name="60% - Акцент3 2 15 3 2" xfId="4195"/>
    <cellStyle name="60% - Акцент3 2 15 3 3" xfId="7027"/>
    <cellStyle name="60% - Акцент3 2 15 4" xfId="7025"/>
    <cellStyle name="60% - Акцент3 2 16" xfId="1912"/>
    <cellStyle name="60% - Акцент3 2 16 2" xfId="1913"/>
    <cellStyle name="60% - Акцент3 2 16 2 2" xfId="7029"/>
    <cellStyle name="60% - Акцент3 2 16 3" xfId="1914"/>
    <cellStyle name="60% - Акцент3 2 16 3 2" xfId="4197"/>
    <cellStyle name="60% - Акцент3 2 16 3 3" xfId="7030"/>
    <cellStyle name="60% - Акцент3 2 16 4" xfId="7028"/>
    <cellStyle name="60% - Акцент3 2 17" xfId="1915"/>
    <cellStyle name="60% - Акцент3 2 17 2" xfId="1916"/>
    <cellStyle name="60% - Акцент3 2 17 2 2" xfId="7032"/>
    <cellStyle name="60% - Акцент3 2 17 3" xfId="1917"/>
    <cellStyle name="60% - Акцент3 2 17 3 2" xfId="4200"/>
    <cellStyle name="60% - Акцент3 2 17 3 3" xfId="7033"/>
    <cellStyle name="60% - Акцент3 2 17 4" xfId="7031"/>
    <cellStyle name="60% - Акцент3 2 18" xfId="1918"/>
    <cellStyle name="60% - Акцент3 2 18 2" xfId="1919"/>
    <cellStyle name="60% - Акцент3 2 18 2 2" xfId="7035"/>
    <cellStyle name="60% - Акцент3 2 18 3" xfId="1920"/>
    <cellStyle name="60% - Акцент3 2 18 3 2" xfId="4201"/>
    <cellStyle name="60% - Акцент3 2 18 3 3" xfId="7036"/>
    <cellStyle name="60% - Акцент3 2 18 4" xfId="7034"/>
    <cellStyle name="60% - Акцент3 2 19" xfId="1921"/>
    <cellStyle name="60% - Акцент3 2 19 2" xfId="1922"/>
    <cellStyle name="60% - Акцент3 2 19 2 2" xfId="7038"/>
    <cellStyle name="60% - Акцент3 2 19 3" xfId="1923"/>
    <cellStyle name="60% - Акцент3 2 19 3 2" xfId="4203"/>
    <cellStyle name="60% - Акцент3 2 19 3 3" xfId="7039"/>
    <cellStyle name="60% - Акцент3 2 19 4" xfId="7037"/>
    <cellStyle name="60% - Акцент3 2 2" xfId="1924"/>
    <cellStyle name="60% — акцент3 2 2" xfId="1925"/>
    <cellStyle name="60% - Акцент3 2 2 10" xfId="9064"/>
    <cellStyle name="60% — акцент3 2 2 10" xfId="9878"/>
    <cellStyle name="60% - Акцент3 2 2 11" xfId="10035"/>
    <cellStyle name="60% — акцент3 2 2 11" xfId="10037"/>
    <cellStyle name="60% - Акцент3 2 2 12" xfId="8783"/>
    <cellStyle name="60% — акцент3 2 2 12" xfId="8782"/>
    <cellStyle name="60% - Акцент3 2 2 2" xfId="1926"/>
    <cellStyle name="60% — акцент3 2 2 2" xfId="4205"/>
    <cellStyle name="60% - Акцент3 2 2 2 10" xfId="8779"/>
    <cellStyle name="60% - Акцент3 2 2 2 2" xfId="1927"/>
    <cellStyle name="60% - Акцент3 2 2 2 2 2" xfId="7043"/>
    <cellStyle name="60% - Акцент3 2 2 2 3" xfId="1928"/>
    <cellStyle name="60% - Акцент3 2 2 2 3 2" xfId="4208"/>
    <cellStyle name="60% - Акцент3 2 2 2 3 3" xfId="7044"/>
    <cellStyle name="60% - Акцент3 2 2 2 4" xfId="7042"/>
    <cellStyle name="60% - Акцент3 2 2 2 5" xfId="9762"/>
    <cellStyle name="60% - Акцент3 2 2 2 6" xfId="9215"/>
    <cellStyle name="60% - Акцент3 2 2 2 7" xfId="9879"/>
    <cellStyle name="60% - Акцент3 2 2 2 8" xfId="9060"/>
    <cellStyle name="60% - Акцент3 2 2 2 9" xfId="10039"/>
    <cellStyle name="60% - Акцент3 2 2 3" xfId="1929"/>
    <cellStyle name="60% — акцент3 2 2 3" xfId="4816"/>
    <cellStyle name="60% - Акцент3 2 2 3 10" xfId="9059"/>
    <cellStyle name="60% - Акцент3 2 2 3 11" xfId="10041"/>
    <cellStyle name="60% - Акцент3 2 2 3 12" xfId="8778"/>
    <cellStyle name="60% - Акцент3 2 2 3 2" xfId="4209"/>
    <cellStyle name="60% - Акцент3 2 2 3 3" xfId="3816"/>
    <cellStyle name="60% - Акцент3 2 2 3 4" xfId="4825"/>
    <cellStyle name="60% - Акцент3 2 2 3 5" xfId="3882"/>
    <cellStyle name="60% - Акцент3 2 2 3 6" xfId="7045"/>
    <cellStyle name="60% - Акцент3 2 2 3 7" xfId="9764"/>
    <cellStyle name="60% - Акцент3 2 2 3 8" xfId="9209"/>
    <cellStyle name="60% - Акцент3 2 2 3 9" xfId="9881"/>
    <cellStyle name="60% - Акцент3 2 2 4" xfId="1930"/>
    <cellStyle name="60% — акцент3 2 2 4" xfId="3813"/>
    <cellStyle name="60% - Акцент3 2 2 4 10" xfId="10042"/>
    <cellStyle name="60% - Акцент3 2 2 4 11" xfId="8777"/>
    <cellStyle name="60% - Акцент3 2 2 4 2" xfId="4210"/>
    <cellStyle name="60% - Акцент3 2 2 4 3" xfId="4826"/>
    <cellStyle name="60% - Акцент3 2 2 4 4" xfId="3883"/>
    <cellStyle name="60% - Акцент3 2 2 4 5" xfId="7046"/>
    <cellStyle name="60% - Акцент3 2 2 4 6" xfId="9765"/>
    <cellStyle name="60% - Акцент3 2 2 4 7" xfId="9208"/>
    <cellStyle name="60% - Акцент3 2 2 4 8" xfId="9882"/>
    <cellStyle name="60% - Акцент3 2 2 4 9" xfId="9058"/>
    <cellStyle name="60% - Акцент3 2 2 5" xfId="7047"/>
    <cellStyle name="60% — акцент3 2 2 5" xfId="4824"/>
    <cellStyle name="60% - Акцент3 2 2 6" xfId="7040"/>
    <cellStyle name="60% — акцент3 2 2 6" xfId="3866"/>
    <cellStyle name="60% - Акцент3 2 2 7" xfId="9760"/>
    <cellStyle name="60% — акцент3 2 2 7" xfId="7041"/>
    <cellStyle name="60% - Акцент3 2 2 8" xfId="9217"/>
    <cellStyle name="60% — акцент3 2 2 8" xfId="9761"/>
    <cellStyle name="60% - Акцент3 2 2 9" xfId="9877"/>
    <cellStyle name="60% — акцент3 2 2 9" xfId="9216"/>
    <cellStyle name="60% - Акцент3 2 20" xfId="1931"/>
    <cellStyle name="60% - Акцент3 2 20 2" xfId="4211"/>
    <cellStyle name="60% - Акцент3 2 20 3" xfId="7048"/>
    <cellStyle name="60% - Акцент3 2 21" xfId="1932"/>
    <cellStyle name="60% - Акцент3 2 21 2" xfId="4212"/>
    <cellStyle name="60% - Акцент3 2 21 3" xfId="7049"/>
    <cellStyle name="60% - Акцент3 2 22" xfId="7050"/>
    <cellStyle name="60% - Акцент3 2 23" xfId="7008"/>
    <cellStyle name="60% - Акцент3 2 24" xfId="9740"/>
    <cellStyle name="60% - Акцент3 2 25" xfId="9240"/>
    <cellStyle name="60% - Акцент3 2 26" xfId="9845"/>
    <cellStyle name="60% - Акцент3 2 27" xfId="9101"/>
    <cellStyle name="60% - Акцент3 2 28" xfId="9981"/>
    <cellStyle name="60% - Акцент3 2 29" xfId="8848"/>
    <cellStyle name="60% - Акцент3 2 3" xfId="1933"/>
    <cellStyle name="60% — акцент3 2 3" xfId="1934"/>
    <cellStyle name="60% — акцент3 2 3 10" xfId="9885"/>
    <cellStyle name="60% - Акцент3 2 3 2" xfId="1935"/>
    <cellStyle name="60% — акцент3 2 3 2" xfId="4213"/>
    <cellStyle name="60% - Акцент3 2 3 2 10" xfId="9886"/>
    <cellStyle name="60% - Акцент3 2 3 2 11" xfId="9041"/>
    <cellStyle name="60% - Акцент3 2 3 2 12" xfId="10049"/>
    <cellStyle name="60% - Акцент3 2 3 2 13" xfId="8769"/>
    <cellStyle name="60% - Акцент3 2 3 2 2" xfId="4214"/>
    <cellStyle name="60% - Акцент3 2 3 2 3" xfId="4818"/>
    <cellStyle name="60% - Акцент3 2 3 2 4" xfId="3820"/>
    <cellStyle name="60% - Акцент3 2 3 2 5" xfId="4829"/>
    <cellStyle name="60% - Акцент3 2 3 2 6" xfId="3889"/>
    <cellStyle name="60% - Акцент3 2 3 2 7" xfId="7053"/>
    <cellStyle name="60% - Акцент3 2 3 2 8" xfId="9769"/>
    <cellStyle name="60% - Акцент3 2 3 2 9" xfId="9197"/>
    <cellStyle name="60% - Акцент3 2 3 3" xfId="7051"/>
    <cellStyle name="60% — акцент3 2 3 3" xfId="4817"/>
    <cellStyle name="60% - Акцент3 2 3 4" xfId="9767"/>
    <cellStyle name="60% — акцент3 2 3 4" xfId="3819"/>
    <cellStyle name="60% - Акцент3 2 3 5" xfId="9199"/>
    <cellStyle name="60% — акцент3 2 3 5" xfId="4828"/>
    <cellStyle name="60% - Акцент3 2 3 6" xfId="9884"/>
    <cellStyle name="60% — акцент3 2 3 6" xfId="3888"/>
    <cellStyle name="60% - Акцент3 2 3 7" xfId="9054"/>
    <cellStyle name="60% — акцент3 2 3 7" xfId="7052"/>
    <cellStyle name="60% - Акцент3 2 3 8" xfId="10047"/>
    <cellStyle name="60% — акцент3 2 3 8" xfId="9768"/>
    <cellStyle name="60% - Акцент3 2 3 9" xfId="8774"/>
    <cellStyle name="60% — акцент3 2 3 9" xfId="9198"/>
    <cellStyle name="60% - Акцент3 2 4" xfId="1936"/>
    <cellStyle name="60% — акцент3 2 4" xfId="7009"/>
    <cellStyle name="60% - Акцент3 2 4 2" xfId="1937"/>
    <cellStyle name="60% - Акцент3 2 4 2 2" xfId="4215"/>
    <cellStyle name="60% - Акцент3 2 4 2 3" xfId="7055"/>
    <cellStyle name="60% - Акцент3 2 4 3" xfId="7054"/>
    <cellStyle name="60% - Акцент3 2 4 4" xfId="9770"/>
    <cellStyle name="60% - Акцент3 2 4 5" xfId="9196"/>
    <cellStyle name="60% - Акцент3 2 4 6" xfId="9887"/>
    <cellStyle name="60% - Акцент3 2 4 7" xfId="9040"/>
    <cellStyle name="60% - Акцент3 2 4 8" xfId="10050"/>
    <cellStyle name="60% - Акцент3 2 4 9" xfId="8768"/>
    <cellStyle name="60% - Акцент3 2 5" xfId="1938"/>
    <cellStyle name="60% — акцент3 2 5" xfId="9741"/>
    <cellStyle name="60% - Акцент3 2 5 2" xfId="1939"/>
    <cellStyle name="60% - Акцент3 2 5 2 2" xfId="4216"/>
    <cellStyle name="60% - Акцент3 2 5 2 3" xfId="7057"/>
    <cellStyle name="60% - Акцент3 2 5 3" xfId="7056"/>
    <cellStyle name="60% - Акцент3 2 5 4" xfId="9195"/>
    <cellStyle name="60% - Акцент3 2 5 5" xfId="9888"/>
    <cellStyle name="60% - Акцент3 2 5 6" xfId="9035"/>
    <cellStyle name="60% - Акцент3 2 5 7" xfId="10051"/>
    <cellStyle name="60% - Акцент3 2 5 8" xfId="8767"/>
    <cellStyle name="60% - Акцент3 2 6" xfId="1940"/>
    <cellStyle name="60% — акцент3 2 6" xfId="9239"/>
    <cellStyle name="60% - Акцент3 2 6 2" xfId="1941"/>
    <cellStyle name="60% - Акцент3 2 6 2 2" xfId="4218"/>
    <cellStyle name="60% - Акцент3 2 6 2 3" xfId="7059"/>
    <cellStyle name="60% - Акцент3 2 6 3" xfId="7058"/>
    <cellStyle name="60% - Акцент3 2 6 4" xfId="9889"/>
    <cellStyle name="60% - Акцент3 2 6 5" xfId="9030"/>
    <cellStyle name="60% - Акцент3 2 6 6" xfId="10053"/>
    <cellStyle name="60% - Акцент3 2 6 7" xfId="8759"/>
    <cellStyle name="60% - Акцент3 2 7" xfId="1942"/>
    <cellStyle name="60% — акцент3 2 7" xfId="9846"/>
    <cellStyle name="60% - Акцент3 2 7 2" xfId="1943"/>
    <cellStyle name="60% - Акцент3 2 7 2 2" xfId="4219"/>
    <cellStyle name="60% - Акцент3 2 7 2 3" xfId="7061"/>
    <cellStyle name="60% - Акцент3 2 7 3" xfId="7060"/>
    <cellStyle name="60% - Акцент3 2 7 4" xfId="9025"/>
    <cellStyle name="60% - Акцент3 2 7 5" xfId="10055"/>
    <cellStyle name="60% - Акцент3 2 7 6" xfId="8754"/>
    <cellStyle name="60% - Акцент3 2 8" xfId="1944"/>
    <cellStyle name="60% — акцент3 2 8" xfId="9100"/>
    <cellStyle name="60% - Акцент3 2 8 2" xfId="1945"/>
    <cellStyle name="60% - Акцент3 2 8 2 2" xfId="7063"/>
    <cellStyle name="60% - Акцент3 2 8 3" xfId="1946"/>
    <cellStyle name="60% - Акцент3 2 8 3 2" xfId="4221"/>
    <cellStyle name="60% - Акцент3 2 8 3 3" xfId="7064"/>
    <cellStyle name="60% - Акцент3 2 8 4" xfId="7062"/>
    <cellStyle name="60% - Акцент3 2 8 5" xfId="10058"/>
    <cellStyle name="60% - Акцент3 2 8 6" xfId="8753"/>
    <cellStyle name="60% - Акцент3 2 9" xfId="1947"/>
    <cellStyle name="60% — акцент3 2 9" xfId="9982"/>
    <cellStyle name="60% - Акцент3 2 9 2" xfId="1948"/>
    <cellStyle name="60% - Акцент3 2 9 2 2" xfId="7066"/>
    <cellStyle name="60% - Акцент3 2 9 3" xfId="1949"/>
    <cellStyle name="60% - Акцент3 2 9 3 2" xfId="4223"/>
    <cellStyle name="60% - Акцент3 2 9 3 3" xfId="7067"/>
    <cellStyle name="60% - Акцент3 2 9 4" xfId="7065"/>
    <cellStyle name="60% - Акцент3 2 9 5" xfId="8747"/>
    <cellStyle name="60% - Акцент3 3" xfId="1950"/>
    <cellStyle name="60% — акцент3 3" xfId="1951"/>
    <cellStyle name="60% - Акцент3 3 10" xfId="1952"/>
    <cellStyle name="60% — акцент3 3 10" xfId="8741"/>
    <cellStyle name="60% - Акцент3 3 10 2" xfId="1953"/>
    <cellStyle name="60% - Акцент3 3 10 2 2" xfId="7071"/>
    <cellStyle name="60% - Акцент3 3 10 3" xfId="1954"/>
    <cellStyle name="60% - Акцент3 3 10 3 2" xfId="4224"/>
    <cellStyle name="60% - Акцент3 3 10 3 3" xfId="7072"/>
    <cellStyle name="60% - Акцент3 3 10 4" xfId="7070"/>
    <cellStyle name="60% - Акцент3 3 11" xfId="1955"/>
    <cellStyle name="60% - Акцент3 3 11 2" xfId="1956"/>
    <cellStyle name="60% - Акцент3 3 11 2 2" xfId="7074"/>
    <cellStyle name="60% - Акцент3 3 11 3" xfId="1957"/>
    <cellStyle name="60% - Акцент3 3 11 3 2" xfId="4225"/>
    <cellStyle name="60% - Акцент3 3 11 3 3" xfId="7075"/>
    <cellStyle name="60% - Акцент3 3 11 4" xfId="7073"/>
    <cellStyle name="60% - Акцент3 3 12" xfId="1958"/>
    <cellStyle name="60% - Акцент3 3 12 2" xfId="1959"/>
    <cellStyle name="60% - Акцент3 3 12 2 2" xfId="7077"/>
    <cellStyle name="60% - Акцент3 3 12 3" xfId="1960"/>
    <cellStyle name="60% - Акцент3 3 12 3 2" xfId="4227"/>
    <cellStyle name="60% - Акцент3 3 12 3 3" xfId="7078"/>
    <cellStyle name="60% - Акцент3 3 12 4" xfId="7076"/>
    <cellStyle name="60% - Акцент3 3 13" xfId="1961"/>
    <cellStyle name="60% - Акцент3 3 13 2" xfId="1962"/>
    <cellStyle name="60% - Акцент3 3 13 2 2" xfId="7080"/>
    <cellStyle name="60% - Акцент3 3 13 3" xfId="1963"/>
    <cellStyle name="60% - Акцент3 3 13 3 2" xfId="4228"/>
    <cellStyle name="60% - Акцент3 3 13 3 3" xfId="7081"/>
    <cellStyle name="60% - Акцент3 3 13 4" xfId="7079"/>
    <cellStyle name="60% - Акцент3 3 14" xfId="1964"/>
    <cellStyle name="60% - Акцент3 3 14 2" xfId="1965"/>
    <cellStyle name="60% - Акцент3 3 14 2 2" xfId="7083"/>
    <cellStyle name="60% - Акцент3 3 14 3" xfId="1966"/>
    <cellStyle name="60% - Акцент3 3 14 3 2" xfId="4229"/>
    <cellStyle name="60% - Акцент3 3 14 3 3" xfId="7084"/>
    <cellStyle name="60% - Акцент3 3 14 4" xfId="7082"/>
    <cellStyle name="60% - Акцент3 3 15" xfId="1967"/>
    <cellStyle name="60% - Акцент3 3 15 2" xfId="1968"/>
    <cellStyle name="60% - Акцент3 3 15 2 2" xfId="7086"/>
    <cellStyle name="60% - Акцент3 3 15 3" xfId="1969"/>
    <cellStyle name="60% - Акцент3 3 15 3 2" xfId="4230"/>
    <cellStyle name="60% - Акцент3 3 15 3 3" xfId="7087"/>
    <cellStyle name="60% - Акцент3 3 15 4" xfId="7085"/>
    <cellStyle name="60% - Акцент3 3 16" xfId="1970"/>
    <cellStyle name="60% - Акцент3 3 16 2" xfId="1971"/>
    <cellStyle name="60% - Акцент3 3 16 2 2" xfId="7089"/>
    <cellStyle name="60% - Акцент3 3 16 3" xfId="1972"/>
    <cellStyle name="60% - Акцент3 3 16 3 2" xfId="4231"/>
    <cellStyle name="60% - Акцент3 3 16 3 3" xfId="7090"/>
    <cellStyle name="60% - Акцент3 3 16 4" xfId="7088"/>
    <cellStyle name="60% - Акцент3 3 17" xfId="1973"/>
    <cellStyle name="60% - Акцент3 3 17 2" xfId="1974"/>
    <cellStyle name="60% - Акцент3 3 17 2 2" xfId="7092"/>
    <cellStyle name="60% - Акцент3 3 17 3" xfId="1975"/>
    <cellStyle name="60% - Акцент3 3 17 3 2" xfId="4233"/>
    <cellStyle name="60% - Акцент3 3 17 3 3" xfId="7093"/>
    <cellStyle name="60% - Акцент3 3 17 4" xfId="7091"/>
    <cellStyle name="60% - Акцент3 3 18" xfId="1976"/>
    <cellStyle name="60% - Акцент3 3 18 2" xfId="1977"/>
    <cellStyle name="60% - Акцент3 3 18 2 2" xfId="7095"/>
    <cellStyle name="60% - Акцент3 3 18 3" xfId="1978"/>
    <cellStyle name="60% - Акцент3 3 18 3 2" xfId="4234"/>
    <cellStyle name="60% - Акцент3 3 18 3 3" xfId="7096"/>
    <cellStyle name="60% - Акцент3 3 18 4" xfId="7094"/>
    <cellStyle name="60% - Акцент3 3 19" xfId="1979"/>
    <cellStyle name="60% - Акцент3 3 19 2" xfId="1980"/>
    <cellStyle name="60% - Акцент3 3 19 2 2" xfId="7098"/>
    <cellStyle name="60% - Акцент3 3 19 3" xfId="1981"/>
    <cellStyle name="60% - Акцент3 3 19 3 2" xfId="4237"/>
    <cellStyle name="60% - Акцент3 3 19 3 3" xfId="7099"/>
    <cellStyle name="60% - Акцент3 3 19 4" xfId="7097"/>
    <cellStyle name="60% - Акцент3 3 2" xfId="1982"/>
    <cellStyle name="60% — акцент3 3 2" xfId="1983"/>
    <cellStyle name="60% - Акцент3 3 2 10" xfId="8987"/>
    <cellStyle name="60% — акцент3 3 2 10" xfId="9937"/>
    <cellStyle name="60% - Акцент3 3 2 11" xfId="10120"/>
    <cellStyle name="60% — акцент3 3 2 11" xfId="10121"/>
    <cellStyle name="60% - Акцент3 3 2 12" xfId="8721"/>
    <cellStyle name="60% — акцент3 3 2 12" xfId="8712"/>
    <cellStyle name="60% - Акцент3 3 2 2" xfId="1984"/>
    <cellStyle name="60% — акцент3 3 2 2" xfId="4238"/>
    <cellStyle name="60% - Акцент3 3 2 2 10" xfId="8709"/>
    <cellStyle name="60% - Акцент3 3 2 2 2" xfId="1985"/>
    <cellStyle name="60% - Акцент3 3 2 2 2 2" xfId="7103"/>
    <cellStyle name="60% - Акцент3 3 2 2 3" xfId="1986"/>
    <cellStyle name="60% - Акцент3 3 2 2 3 2" xfId="4239"/>
    <cellStyle name="60% - Акцент3 3 2 2 3 3" xfId="7104"/>
    <cellStyle name="60% - Акцент3 3 2 2 4" xfId="7102"/>
    <cellStyle name="60% - Акцент3 3 2 2 5" xfId="9804"/>
    <cellStyle name="60% - Акцент3 3 2 2 6" xfId="9152"/>
    <cellStyle name="60% - Акцент3 3 2 2 7" xfId="9938"/>
    <cellStyle name="60% - Акцент3 3 2 2 8" xfId="8986"/>
    <cellStyle name="60% - Акцент3 3 2 2 9" xfId="10122"/>
    <cellStyle name="60% - Акцент3 3 2 3" xfId="1987"/>
    <cellStyle name="60% — акцент3 3 2 3" xfId="4827"/>
    <cellStyle name="60% - Акцент3 3 2 3 10" xfId="8985"/>
    <cellStyle name="60% - Акцент3 3 2 3 11" xfId="10123"/>
    <cellStyle name="60% - Акцент3 3 2 3 12" xfId="8704"/>
    <cellStyle name="60% - Акцент3 3 2 3 2" xfId="4240"/>
    <cellStyle name="60% - Акцент3 3 2 3 3" xfId="3860"/>
    <cellStyle name="60% - Акцент3 3 2 3 4" xfId="4839"/>
    <cellStyle name="60% - Акцент3 3 2 3 5" xfId="3935"/>
    <cellStyle name="60% - Акцент3 3 2 3 6" xfId="7105"/>
    <cellStyle name="60% - Акцент3 3 2 3 7" xfId="9806"/>
    <cellStyle name="60% - Акцент3 3 2 3 8" xfId="9151"/>
    <cellStyle name="60% - Акцент3 3 2 3 9" xfId="9940"/>
    <cellStyle name="60% - Акцент3 3 2 4" xfId="1988"/>
    <cellStyle name="60% — акцент3 3 2 4" xfId="3856"/>
    <cellStyle name="60% - Акцент3 3 2 4 10" xfId="10124"/>
    <cellStyle name="60% - Акцент3 3 2 4 11" xfId="8702"/>
    <cellStyle name="60% - Акцент3 3 2 4 2" xfId="4241"/>
    <cellStyle name="60% - Акцент3 3 2 4 3" xfId="4840"/>
    <cellStyle name="60% - Акцент3 3 2 4 4" xfId="3938"/>
    <cellStyle name="60% - Акцент3 3 2 4 5" xfId="7106"/>
    <cellStyle name="60% - Акцент3 3 2 4 6" xfId="9807"/>
    <cellStyle name="60% - Акцент3 3 2 4 7" xfId="9150"/>
    <cellStyle name="60% - Акцент3 3 2 4 8" xfId="9941"/>
    <cellStyle name="60% - Акцент3 3 2 4 9" xfId="8984"/>
    <cellStyle name="60% - Акцент3 3 2 5" xfId="7107"/>
    <cellStyle name="60% — акцент3 3 2 5" xfId="4838"/>
    <cellStyle name="60% - Акцент3 3 2 6" xfId="7100"/>
    <cellStyle name="60% — акцент3 3 2 6" xfId="3931"/>
    <cellStyle name="60% - Акцент3 3 2 7" xfId="9802"/>
    <cellStyle name="60% — акцент3 3 2 7" xfId="7101"/>
    <cellStyle name="60% - Акцент3 3 2 8" xfId="9154"/>
    <cellStyle name="60% — акцент3 3 2 8" xfId="9803"/>
    <cellStyle name="60% - Акцент3 3 2 9" xfId="9934"/>
    <cellStyle name="60% — акцент3 3 2 9" xfId="9153"/>
    <cellStyle name="60% - Акцент3 3 20" xfId="1989"/>
    <cellStyle name="60% - Акцент3 3 20 2" xfId="4242"/>
    <cellStyle name="60% - Акцент3 3 20 3" xfId="7108"/>
    <cellStyle name="60% - Акцент3 3 21" xfId="1990"/>
    <cellStyle name="60% - Акцент3 3 21 2" xfId="4243"/>
    <cellStyle name="60% - Акцент3 3 21 3" xfId="7109"/>
    <cellStyle name="60% - Акцент3 3 22" xfId="7110"/>
    <cellStyle name="60% - Акцент3 3 23" xfId="7068"/>
    <cellStyle name="60% - Акцент3 3 24" xfId="9777"/>
    <cellStyle name="60% - Акцент3 3 25" xfId="9187"/>
    <cellStyle name="60% - Акцент3 3 26" xfId="9899"/>
    <cellStyle name="60% - Акцент3 3 27" xfId="9019"/>
    <cellStyle name="60% - Акцент3 3 28" xfId="10072"/>
    <cellStyle name="60% - Акцент3 3 29" xfId="8744"/>
    <cellStyle name="60% - Акцент3 3 3" xfId="1991"/>
    <cellStyle name="60% — акцент3 3 3" xfId="1992"/>
    <cellStyle name="60% — акцент3 3 3 10" xfId="9948"/>
    <cellStyle name="60% - Акцент3 3 3 2" xfId="1993"/>
    <cellStyle name="60% — акцент3 3 3 2" xfId="4245"/>
    <cellStyle name="60% - Акцент3 3 3 2 10" xfId="9949"/>
    <cellStyle name="60% - Акцент3 3 3 2 11" xfId="8980"/>
    <cellStyle name="60% - Акцент3 3 3 2 12" xfId="10132"/>
    <cellStyle name="60% - Акцент3 3 3 2 13" xfId="8684"/>
    <cellStyle name="60% - Акцент3 3 3 2 2" xfId="4246"/>
    <cellStyle name="60% - Акцент3 3 3 2 3" xfId="4831"/>
    <cellStyle name="60% - Акцент3 3 3 2 4" xfId="3875"/>
    <cellStyle name="60% - Акцент3 3 3 2 5" xfId="4844"/>
    <cellStyle name="60% - Акцент3 3 3 2 6" xfId="3951"/>
    <cellStyle name="60% - Акцент3 3 3 2 7" xfId="7113"/>
    <cellStyle name="60% - Акцент3 3 3 2 8" xfId="9811"/>
    <cellStyle name="60% - Акцент3 3 3 2 9" xfId="9143"/>
    <cellStyle name="60% - Акцент3 3 3 3" xfId="7111"/>
    <cellStyle name="60% — акцент3 3 3 3" xfId="4830"/>
    <cellStyle name="60% - Акцент3 3 3 4" xfId="9809"/>
    <cellStyle name="60% — акцент3 3 3 4" xfId="3873"/>
    <cellStyle name="60% - Акцент3 3 3 5" xfId="9145"/>
    <cellStyle name="60% — акцент3 3 3 5" xfId="4843"/>
    <cellStyle name="60% - Акцент3 3 3 6" xfId="9947"/>
    <cellStyle name="60% — акцент3 3 3 6" xfId="3949"/>
    <cellStyle name="60% - Акцент3 3 3 7" xfId="8981"/>
    <cellStyle name="60% — акцент3 3 3 7" xfId="7112"/>
    <cellStyle name="60% - Акцент3 3 3 8" xfId="10131"/>
    <cellStyle name="60% — акцент3 3 3 8" xfId="9810"/>
    <cellStyle name="60% - Акцент3 3 3 9" xfId="8685"/>
    <cellStyle name="60% — акцент3 3 3 9" xfId="9144"/>
    <cellStyle name="60% - Акцент3 3 4" xfId="1994"/>
    <cellStyle name="60% — акцент3 3 4" xfId="7069"/>
    <cellStyle name="60% - Акцент3 3 4 2" xfId="1995"/>
    <cellStyle name="60% - Акцент3 3 4 2 2" xfId="4248"/>
    <cellStyle name="60% - Акцент3 3 4 2 3" xfId="7115"/>
    <cellStyle name="60% - Акцент3 3 4 3" xfId="7114"/>
    <cellStyle name="60% - Акцент3 3 4 4" xfId="9812"/>
    <cellStyle name="60% - Акцент3 3 4 5" xfId="9142"/>
    <cellStyle name="60% - Акцент3 3 4 6" xfId="9950"/>
    <cellStyle name="60% - Акцент3 3 4 7" xfId="8979"/>
    <cellStyle name="60% - Акцент3 3 4 8" xfId="10133"/>
    <cellStyle name="60% - Акцент3 3 4 9" xfId="8683"/>
    <cellStyle name="60% - Акцент3 3 5" xfId="1996"/>
    <cellStyle name="60% — акцент3 3 5" xfId="9778"/>
    <cellStyle name="60% - Акцент3 3 5 2" xfId="1997"/>
    <cellStyle name="60% - Акцент3 3 5 2 2" xfId="4249"/>
    <cellStyle name="60% - Акцент3 3 5 2 3" xfId="7117"/>
    <cellStyle name="60% - Акцент3 3 5 3" xfId="7116"/>
    <cellStyle name="60% - Акцент3 3 5 4" xfId="9141"/>
    <cellStyle name="60% - Акцент3 3 5 5" xfId="9951"/>
    <cellStyle name="60% - Акцент3 3 5 6" xfId="8975"/>
    <cellStyle name="60% - Акцент3 3 5 7" xfId="10135"/>
    <cellStyle name="60% - Акцент3 3 5 8" xfId="8682"/>
    <cellStyle name="60% - Акцент3 3 6" xfId="1998"/>
    <cellStyle name="60% — акцент3 3 6" xfId="9186"/>
    <cellStyle name="60% - Акцент3 3 6 2" xfId="1999"/>
    <cellStyle name="60% - Акцент3 3 6 2 2" xfId="4250"/>
    <cellStyle name="60% - Акцент3 3 6 2 3" xfId="7119"/>
    <cellStyle name="60% - Акцент3 3 6 3" xfId="7118"/>
    <cellStyle name="60% - Акцент3 3 6 4" xfId="9953"/>
    <cellStyle name="60% - Акцент3 3 6 5" xfId="8972"/>
    <cellStyle name="60% - Акцент3 3 6 6" xfId="10137"/>
    <cellStyle name="60% - Акцент3 3 6 7" xfId="8681"/>
    <cellStyle name="60% - Акцент3 3 7" xfId="2000"/>
    <cellStyle name="60% — акцент3 3 7" xfId="9900"/>
    <cellStyle name="60% - Акцент3 3 7 2" xfId="2001"/>
    <cellStyle name="60% - Акцент3 3 7 2 2" xfId="4251"/>
    <cellStyle name="60% - Акцент3 3 7 2 3" xfId="7121"/>
    <cellStyle name="60% - Акцент3 3 7 3" xfId="7120"/>
    <cellStyle name="60% - Акцент3 3 7 4" xfId="8967"/>
    <cellStyle name="60% - Акцент3 3 7 5" xfId="10138"/>
    <cellStyle name="60% - Акцент3 3 7 6" xfId="8680"/>
    <cellStyle name="60% - Акцент3 3 8" xfId="2002"/>
    <cellStyle name="60% — акцент3 3 8" xfId="9018"/>
    <cellStyle name="60% - Акцент3 3 8 2" xfId="2003"/>
    <cellStyle name="60% - Акцент3 3 8 2 2" xfId="7123"/>
    <cellStyle name="60% - Акцент3 3 8 3" xfId="2004"/>
    <cellStyle name="60% - Акцент3 3 8 3 2" xfId="4252"/>
    <cellStyle name="60% - Акцент3 3 8 3 3" xfId="7124"/>
    <cellStyle name="60% - Акцент3 3 8 4" xfId="7122"/>
    <cellStyle name="60% - Акцент3 3 8 5" xfId="10144"/>
    <cellStyle name="60% - Акцент3 3 8 6" xfId="8679"/>
    <cellStyle name="60% - Акцент3 3 9" xfId="2005"/>
    <cellStyle name="60% — акцент3 3 9" xfId="10074"/>
    <cellStyle name="60% - Акцент3 3 9 2" xfId="2006"/>
    <cellStyle name="60% - Акцент3 3 9 2 2" xfId="7126"/>
    <cellStyle name="60% - Акцент3 3 9 3" xfId="2007"/>
    <cellStyle name="60% - Акцент3 3 9 3 2" xfId="4253"/>
    <cellStyle name="60% - Акцент3 3 9 3 3" xfId="7127"/>
    <cellStyle name="60% - Акцент3 3 9 4" xfId="7125"/>
    <cellStyle name="60% - Акцент3 3 9 5" xfId="8674"/>
    <cellStyle name="60% — акцент3 4" xfId="2008"/>
    <cellStyle name="60% — акцент3 4 2" xfId="2009"/>
    <cellStyle name="60% — акцент3 4 2 2" xfId="4254"/>
    <cellStyle name="60% — акцент3 4 2 3" xfId="7129"/>
    <cellStyle name="60% — акцент3 4 3" xfId="7128"/>
    <cellStyle name="60% — акцент3 5" xfId="2010"/>
    <cellStyle name="60% — акцент3 5 2" xfId="2011"/>
    <cellStyle name="60% — акцент3 5 2 2" xfId="7131"/>
    <cellStyle name="60% — акцент3 5 3" xfId="2012"/>
    <cellStyle name="60% — акцент3 5 3 2" xfId="4255"/>
    <cellStyle name="60% — акцент3 5 3 3" xfId="7132"/>
    <cellStyle name="60% — акцент3 5 4" xfId="7130"/>
    <cellStyle name="60% — акцент3 6" xfId="2013"/>
    <cellStyle name="60% — акцент3 6 2" xfId="2014"/>
    <cellStyle name="60% — акцент3 6 2 2" xfId="7134"/>
    <cellStyle name="60% — акцент3 6 3" xfId="2015"/>
    <cellStyle name="60% — акцент3 6 3 2" xfId="4256"/>
    <cellStyle name="60% — акцент3 6 3 3" xfId="7135"/>
    <cellStyle name="60% — акцент3 6 4" xfId="7133"/>
    <cellStyle name="60% — акцент3 7" xfId="2016"/>
    <cellStyle name="60% — акцент3 7 2" xfId="2017"/>
    <cellStyle name="60% — акцент3 7 2 2" xfId="7137"/>
    <cellStyle name="60% — акцент3 7 3" xfId="2018"/>
    <cellStyle name="60% — акцент3 7 3 2" xfId="4258"/>
    <cellStyle name="60% — акцент3 7 3 3" xfId="7138"/>
    <cellStyle name="60% — акцент3 7 4" xfId="7136"/>
    <cellStyle name="60% — акцент3 8" xfId="2019"/>
    <cellStyle name="60% — акцент3 8 2" xfId="2020"/>
    <cellStyle name="60% — акцент3 8 2 2" xfId="7140"/>
    <cellStyle name="60% — акцент3 8 3" xfId="2021"/>
    <cellStyle name="60% — акцент3 8 3 2" xfId="4259"/>
    <cellStyle name="60% — акцент3 8 3 3" xfId="7141"/>
    <cellStyle name="60% — акцент3 8 4" xfId="7139"/>
    <cellStyle name="60% — акцент3 9" xfId="2022"/>
    <cellStyle name="60% — акцент3 9 2" xfId="2023"/>
    <cellStyle name="60% — акцент3 9 2 2" xfId="7143"/>
    <cellStyle name="60% — акцент3 9 3" xfId="2024"/>
    <cellStyle name="60% — акцент3 9 3 2" xfId="4261"/>
    <cellStyle name="60% — акцент3 9 3 3" xfId="7144"/>
    <cellStyle name="60% — акцент3 9 4" xfId="7142"/>
    <cellStyle name="60% — акцент4" xfId="2025"/>
    <cellStyle name="60% — акцент4 10" xfId="2026"/>
    <cellStyle name="60% — акцент4 10 2" xfId="2027"/>
    <cellStyle name="60% — акцент4 10 2 2" xfId="7147"/>
    <cellStyle name="60% — акцент4 10 3" xfId="2028"/>
    <cellStyle name="60% — акцент4 10 3 2" xfId="4262"/>
    <cellStyle name="60% — акцент4 10 3 3" xfId="7148"/>
    <cellStyle name="60% — акцент4 10 4" xfId="7146"/>
    <cellStyle name="60% — акцент4 11" xfId="2029"/>
    <cellStyle name="60% — акцент4 11 2" xfId="4263"/>
    <cellStyle name="60% — акцент4 11 3" xfId="7149"/>
    <cellStyle name="60% — акцент4 12" xfId="2030"/>
    <cellStyle name="60% — акцент4 12 2" xfId="7150"/>
    <cellStyle name="60% — акцент4 13" xfId="7151"/>
    <cellStyle name="60% — акцент4 14" xfId="7145"/>
    <cellStyle name="60% - Акцент4 2" xfId="2031"/>
    <cellStyle name="60% — акцент4 2" xfId="2032"/>
    <cellStyle name="60% - Акцент4 2 10" xfId="2033"/>
    <cellStyle name="60% — акцент4 2 10" xfId="8631"/>
    <cellStyle name="60% - Акцент4 2 10 2" xfId="2034"/>
    <cellStyle name="60% - Акцент4 2 10 2 2" xfId="7155"/>
    <cellStyle name="60% - Акцент4 2 10 3" xfId="2035"/>
    <cellStyle name="60% - Акцент4 2 10 3 2" xfId="4266"/>
    <cellStyle name="60% - Акцент4 2 10 3 3" xfId="7156"/>
    <cellStyle name="60% - Акцент4 2 10 4" xfId="7154"/>
    <cellStyle name="60% - Акцент4 2 11" xfId="2036"/>
    <cellStyle name="60% - Акцент4 2 11 2" xfId="2037"/>
    <cellStyle name="60% - Акцент4 2 11 2 2" xfId="7158"/>
    <cellStyle name="60% - Акцент4 2 11 3" xfId="2038"/>
    <cellStyle name="60% - Акцент4 2 11 3 2" xfId="4267"/>
    <cellStyle name="60% - Акцент4 2 11 3 3" xfId="7159"/>
    <cellStyle name="60% - Акцент4 2 11 4" xfId="7157"/>
    <cellStyle name="60% - Акцент4 2 12" xfId="2039"/>
    <cellStyle name="60% - Акцент4 2 12 2" xfId="2040"/>
    <cellStyle name="60% - Акцент4 2 12 2 2" xfId="7161"/>
    <cellStyle name="60% - Акцент4 2 12 3" xfId="2041"/>
    <cellStyle name="60% - Акцент4 2 12 3 2" xfId="4270"/>
    <cellStyle name="60% - Акцент4 2 12 3 3" xfId="7162"/>
    <cellStyle name="60% - Акцент4 2 12 4" xfId="7160"/>
    <cellStyle name="60% - Акцент4 2 13" xfId="2042"/>
    <cellStyle name="60% - Акцент4 2 13 2" xfId="2043"/>
    <cellStyle name="60% - Акцент4 2 13 2 2" xfId="7164"/>
    <cellStyle name="60% - Акцент4 2 13 3" xfId="2044"/>
    <cellStyle name="60% - Акцент4 2 13 3 2" xfId="4271"/>
    <cellStyle name="60% - Акцент4 2 13 3 3" xfId="7165"/>
    <cellStyle name="60% - Акцент4 2 13 4" xfId="7163"/>
    <cellStyle name="60% - Акцент4 2 14" xfId="2045"/>
    <cellStyle name="60% - Акцент4 2 14 2" xfId="2046"/>
    <cellStyle name="60% - Акцент4 2 14 2 2" xfId="7167"/>
    <cellStyle name="60% - Акцент4 2 14 3" xfId="2047"/>
    <cellStyle name="60% - Акцент4 2 14 3 2" xfId="4272"/>
    <cellStyle name="60% - Акцент4 2 14 3 3" xfId="7168"/>
    <cellStyle name="60% - Акцент4 2 14 4" xfId="7166"/>
    <cellStyle name="60% - Акцент4 2 15" xfId="2048"/>
    <cellStyle name="60% - Акцент4 2 15 2" xfId="2049"/>
    <cellStyle name="60% - Акцент4 2 15 2 2" xfId="7170"/>
    <cellStyle name="60% - Акцент4 2 15 3" xfId="2050"/>
    <cellStyle name="60% - Акцент4 2 15 3 2" xfId="4273"/>
    <cellStyle name="60% - Акцент4 2 15 3 3" xfId="7171"/>
    <cellStyle name="60% - Акцент4 2 15 4" xfId="7169"/>
    <cellStyle name="60% - Акцент4 2 16" xfId="2051"/>
    <cellStyle name="60% - Акцент4 2 16 2" xfId="2052"/>
    <cellStyle name="60% - Акцент4 2 16 2 2" xfId="7173"/>
    <cellStyle name="60% - Акцент4 2 16 3" xfId="2053"/>
    <cellStyle name="60% - Акцент4 2 16 3 2" xfId="4274"/>
    <cellStyle name="60% - Акцент4 2 16 3 3" xfId="7174"/>
    <cellStyle name="60% - Акцент4 2 16 4" xfId="7172"/>
    <cellStyle name="60% - Акцент4 2 17" xfId="2054"/>
    <cellStyle name="60% - Акцент4 2 17 2" xfId="2055"/>
    <cellStyle name="60% - Акцент4 2 17 2 2" xfId="7176"/>
    <cellStyle name="60% - Акцент4 2 17 3" xfId="2056"/>
    <cellStyle name="60% - Акцент4 2 17 3 2" xfId="4276"/>
    <cellStyle name="60% - Акцент4 2 17 3 3" xfId="7177"/>
    <cellStyle name="60% - Акцент4 2 17 4" xfId="7175"/>
    <cellStyle name="60% - Акцент4 2 18" xfId="2057"/>
    <cellStyle name="60% - Акцент4 2 18 2" xfId="2058"/>
    <cellStyle name="60% - Акцент4 2 18 2 2" xfId="7179"/>
    <cellStyle name="60% - Акцент4 2 18 3" xfId="2059"/>
    <cellStyle name="60% - Акцент4 2 18 3 2" xfId="4277"/>
    <cellStyle name="60% - Акцент4 2 18 3 3" xfId="7180"/>
    <cellStyle name="60% - Акцент4 2 18 4" xfId="7178"/>
    <cellStyle name="60% - Акцент4 2 19" xfId="2060"/>
    <cellStyle name="60% - Акцент4 2 19 2" xfId="2061"/>
    <cellStyle name="60% - Акцент4 2 19 2 2" xfId="7182"/>
    <cellStyle name="60% - Акцент4 2 19 3" xfId="2062"/>
    <cellStyle name="60% - Акцент4 2 19 3 2" xfId="4278"/>
    <cellStyle name="60% - Акцент4 2 19 3 3" xfId="7183"/>
    <cellStyle name="60% - Акцент4 2 19 4" xfId="7181"/>
    <cellStyle name="60% - Акцент4 2 2" xfId="2063"/>
    <cellStyle name="60% — акцент4 2 2" xfId="2064"/>
    <cellStyle name="60% - Акцент4 2 2 10" xfId="8881"/>
    <cellStyle name="60% — акцент4 2 2 10" xfId="10013"/>
    <cellStyle name="60% - Акцент4 2 2 11" xfId="10213"/>
    <cellStyle name="60% — акцент4 2 2 11" xfId="10214"/>
    <cellStyle name="60% - Акцент4 2 2 12" xfId="8614"/>
    <cellStyle name="60% — акцент4 2 2 12" xfId="8611"/>
    <cellStyle name="60% - Акцент4 2 2 2" xfId="2065"/>
    <cellStyle name="60% — акцент4 2 2 2" xfId="4279"/>
    <cellStyle name="60% - Акцент4 2 2 2 10" xfId="8609"/>
    <cellStyle name="60% - Акцент4 2 2 2 2" xfId="2066"/>
    <cellStyle name="60% - Акцент4 2 2 2 2 2" xfId="7187"/>
    <cellStyle name="60% - Акцент4 2 2 2 3" xfId="2067"/>
    <cellStyle name="60% - Акцент4 2 2 2 3 2" xfId="4280"/>
    <cellStyle name="60% - Акцент4 2 2 2 3 3" xfId="7188"/>
    <cellStyle name="60% - Акцент4 2 2 2 4" xfId="7186"/>
    <cellStyle name="60% - Акцент4 2 2 2 5" xfId="9861"/>
    <cellStyle name="60% - Акцент4 2 2 2 6" xfId="9094"/>
    <cellStyle name="60% - Акцент4 2 2 2 7" xfId="10014"/>
    <cellStyle name="60% - Акцент4 2 2 2 8" xfId="8877"/>
    <cellStyle name="60% - Акцент4 2 2 2 9" xfId="10215"/>
    <cellStyle name="60% - Акцент4 2 2 3" xfId="2068"/>
    <cellStyle name="60% — акцент4 2 2 3" xfId="4849"/>
    <cellStyle name="60% - Акцент4 2 2 3 10" xfId="8874"/>
    <cellStyle name="60% - Акцент4 2 2 3 11" xfId="10218"/>
    <cellStyle name="60% - Акцент4 2 2 3 12" xfId="8597"/>
    <cellStyle name="60% - Акцент4 2 2 3 2" xfId="4281"/>
    <cellStyle name="60% - Акцент4 2 2 3 3" xfId="3941"/>
    <cellStyle name="60% - Акцент4 2 2 3 4" xfId="4862"/>
    <cellStyle name="60% - Акцент4 2 2 3 5" xfId="4031"/>
    <cellStyle name="60% - Акцент4 2 2 3 6" xfId="7189"/>
    <cellStyle name="60% - Акцент4 2 2 3 7" xfId="9862"/>
    <cellStyle name="60% - Акцент4 2 2 3 8" xfId="9091"/>
    <cellStyle name="60% - Акцент4 2 2 3 9" xfId="10016"/>
    <cellStyle name="60% - Акцент4 2 2 4" xfId="2069"/>
    <cellStyle name="60% — акцент4 2 2 4" xfId="3937"/>
    <cellStyle name="60% - Акцент4 2 2 4 10" xfId="10220"/>
    <cellStyle name="60% - Акцент4 2 2 4 11" xfId="8596"/>
    <cellStyle name="60% - Акцент4 2 2 4 2" xfId="4282"/>
    <cellStyle name="60% - Акцент4 2 2 4 3" xfId="4863"/>
    <cellStyle name="60% - Акцент4 2 2 4 4" xfId="4034"/>
    <cellStyle name="60% - Акцент4 2 2 4 5" xfId="7190"/>
    <cellStyle name="60% - Акцент4 2 2 4 6" xfId="9863"/>
    <cellStyle name="60% - Акцент4 2 2 4 7" xfId="9090"/>
    <cellStyle name="60% - Акцент4 2 2 4 8" xfId="10017"/>
    <cellStyle name="60% - Акцент4 2 2 4 9" xfId="8873"/>
    <cellStyle name="60% - Акцент4 2 2 5" xfId="7191"/>
    <cellStyle name="60% — акцент4 2 2 5" xfId="4859"/>
    <cellStyle name="60% - Акцент4 2 2 6" xfId="7184"/>
    <cellStyle name="60% — акцент4 2 2 6" xfId="4027"/>
    <cellStyle name="60% - Акцент4 2 2 7" xfId="9859"/>
    <cellStyle name="60% — акцент4 2 2 7" xfId="7185"/>
    <cellStyle name="60% - Акцент4 2 2 8" xfId="9096"/>
    <cellStyle name="60% — акцент4 2 2 8" xfId="9860"/>
    <cellStyle name="60% - Акцент4 2 2 9" xfId="10012"/>
    <cellStyle name="60% — акцент4 2 2 9" xfId="9095"/>
    <cellStyle name="60% - Акцент4 2 20" xfId="2070"/>
    <cellStyle name="60% - Акцент4 2 20 2" xfId="4283"/>
    <cellStyle name="60% - Акцент4 2 20 3" xfId="7192"/>
    <cellStyle name="60% - Акцент4 2 21" xfId="2071"/>
    <cellStyle name="60% - Акцент4 2 21 2" xfId="4284"/>
    <cellStyle name="60% - Акцент4 2 21 3" xfId="7193"/>
    <cellStyle name="60% - Акцент4 2 22" xfId="7194"/>
    <cellStyle name="60% - Акцент4 2 23" xfId="7152"/>
    <cellStyle name="60% - Акцент4 2 24" xfId="9837"/>
    <cellStyle name="60% - Акцент4 2 25" xfId="9127"/>
    <cellStyle name="60% - Акцент4 2 26" xfId="9988"/>
    <cellStyle name="60% - Акцент4 2 27" xfId="8928"/>
    <cellStyle name="60% - Акцент4 2 28" xfId="10177"/>
    <cellStyle name="60% - Акцент4 2 29" xfId="8634"/>
    <cellStyle name="60% - Акцент4 2 3" xfId="2072"/>
    <cellStyle name="60% — акцент4 2 3" xfId="2073"/>
    <cellStyle name="60% — акцент4 2 3 10" xfId="10027"/>
    <cellStyle name="60% - Акцент4 2 3 2" xfId="2074"/>
    <cellStyle name="60% — акцент4 2 3 2" xfId="4285"/>
    <cellStyle name="60% - Акцент4 2 3 2 10" xfId="10028"/>
    <cellStyle name="60% - Акцент4 2 3 2 11" xfId="8871"/>
    <cellStyle name="60% - Акцент4 2 3 2 12" xfId="10230"/>
    <cellStyle name="60% - Акцент4 2 3 2 13" xfId="8574"/>
    <cellStyle name="60% - Акцент4 2 3 2 2" xfId="4286"/>
    <cellStyle name="60% - Акцент4 2 3 2 3" xfId="4852"/>
    <cellStyle name="60% - Акцент4 2 3 2 4" xfId="3956"/>
    <cellStyle name="60% - Акцент4 2 3 2 5" xfId="4865"/>
    <cellStyle name="60% - Акцент4 2 3 2 6" xfId="4038"/>
    <cellStyle name="60% - Акцент4 2 3 2 7" xfId="7197"/>
    <cellStyle name="60% - Акцент4 2 3 2 8" xfId="9868"/>
    <cellStyle name="60% - Акцент4 2 3 2 9" xfId="9085"/>
    <cellStyle name="60% - Акцент4 2 3 3" xfId="7195"/>
    <cellStyle name="60% — акцент4 2 3 3" xfId="4851"/>
    <cellStyle name="60% - Акцент4 2 3 4" xfId="9866"/>
    <cellStyle name="60% — акцент4 2 3 4" xfId="3954"/>
    <cellStyle name="60% - Акцент4 2 3 5" xfId="9087"/>
    <cellStyle name="60% — акцент4 2 3 5" xfId="4864"/>
    <cellStyle name="60% - Акцент4 2 3 6" xfId="10024"/>
    <cellStyle name="60% — акцент4 2 3 6" xfId="4037"/>
    <cellStyle name="60% - Акцент4 2 3 7" xfId="8872"/>
    <cellStyle name="60% — акцент4 2 3 7" xfId="7196"/>
    <cellStyle name="60% - Акцент4 2 3 8" xfId="10226"/>
    <cellStyle name="60% — акцент4 2 3 8" xfId="9867"/>
    <cellStyle name="60% - Акцент4 2 3 9" xfId="8577"/>
    <cellStyle name="60% — акцент4 2 3 9" xfId="9086"/>
    <cellStyle name="60% - Акцент4 2 4" xfId="2075"/>
    <cellStyle name="60% — акцент4 2 4" xfId="7153"/>
    <cellStyle name="60% - Акцент4 2 4 2" xfId="2076"/>
    <cellStyle name="60% - Акцент4 2 4 2 2" xfId="4288"/>
    <cellStyle name="60% - Акцент4 2 4 2 3" xfId="7199"/>
    <cellStyle name="60% - Акцент4 2 4 3" xfId="7198"/>
    <cellStyle name="60% - Акцент4 2 4 4" xfId="9869"/>
    <cellStyle name="60% - Акцент4 2 4 5" xfId="9084"/>
    <cellStyle name="60% - Акцент4 2 4 6" xfId="10032"/>
    <cellStyle name="60% - Акцент4 2 4 7" xfId="8866"/>
    <cellStyle name="60% - Акцент4 2 4 8" xfId="10236"/>
    <cellStyle name="60% - Акцент4 2 4 9" xfId="8573"/>
    <cellStyle name="60% - Акцент4 2 5" xfId="2077"/>
    <cellStyle name="60% — акцент4 2 5" xfId="9838"/>
    <cellStyle name="60% - Акцент4 2 5 2" xfId="2078"/>
    <cellStyle name="60% - Акцент4 2 5 2 2" xfId="4290"/>
    <cellStyle name="60% - Акцент4 2 5 2 3" xfId="7201"/>
    <cellStyle name="60% - Акцент4 2 5 3" xfId="7200"/>
    <cellStyle name="60% - Акцент4 2 5 4" xfId="9082"/>
    <cellStyle name="60% - Акцент4 2 5 5" xfId="10036"/>
    <cellStyle name="60% - Акцент4 2 5 6" xfId="8865"/>
    <cellStyle name="60% - Акцент4 2 5 7" xfId="10240"/>
    <cellStyle name="60% - Акцент4 2 5 8" xfId="8572"/>
    <cellStyle name="60% - Акцент4 2 6" xfId="2079"/>
    <cellStyle name="60% — акцент4 2 6" xfId="9126"/>
    <cellStyle name="60% - Акцент4 2 6 2" xfId="2080"/>
    <cellStyle name="60% - Акцент4 2 6 2 2" xfId="4291"/>
    <cellStyle name="60% - Акцент4 2 6 2 3" xfId="7203"/>
    <cellStyle name="60% - Акцент4 2 6 3" xfId="7202"/>
    <cellStyle name="60% - Акцент4 2 6 4" xfId="10038"/>
    <cellStyle name="60% - Акцент4 2 6 5" xfId="8862"/>
    <cellStyle name="60% - Акцент4 2 6 6" xfId="10244"/>
    <cellStyle name="60% - Акцент4 2 6 7" xfId="8571"/>
    <cellStyle name="60% - Акцент4 2 7" xfId="2081"/>
    <cellStyle name="60% — акцент4 2 7" xfId="9989"/>
    <cellStyle name="60% - Акцент4 2 7 2" xfId="2082"/>
    <cellStyle name="60% - Акцент4 2 7 2 2" xfId="4292"/>
    <cellStyle name="60% - Акцент4 2 7 2 3" xfId="7205"/>
    <cellStyle name="60% - Акцент4 2 7 3" xfId="7204"/>
    <cellStyle name="60% - Акцент4 2 7 4" xfId="8858"/>
    <cellStyle name="60% - Акцент4 2 7 5" xfId="10247"/>
    <cellStyle name="60% - Акцент4 2 7 6" xfId="8568"/>
    <cellStyle name="60% - Акцент4 2 8" xfId="2083"/>
    <cellStyle name="60% — акцент4 2 8" xfId="8927"/>
    <cellStyle name="60% - Акцент4 2 8 2" xfId="2084"/>
    <cellStyle name="60% - Акцент4 2 8 2 2" xfId="7207"/>
    <cellStyle name="60% - Акцент4 2 8 3" xfId="2085"/>
    <cellStyle name="60% - Акцент4 2 8 3 2" xfId="4294"/>
    <cellStyle name="60% - Акцент4 2 8 3 3" xfId="7208"/>
    <cellStyle name="60% - Акцент4 2 8 4" xfId="7206"/>
    <cellStyle name="60% - Акцент4 2 8 5" xfId="10248"/>
    <cellStyle name="60% - Акцент4 2 8 6" xfId="8567"/>
    <cellStyle name="60% - Акцент4 2 9" xfId="2086"/>
    <cellStyle name="60% — акцент4 2 9" xfId="10178"/>
    <cellStyle name="60% - Акцент4 2 9 2" xfId="2087"/>
    <cellStyle name="60% - Акцент4 2 9 2 2" xfId="7210"/>
    <cellStyle name="60% - Акцент4 2 9 3" xfId="2088"/>
    <cellStyle name="60% - Акцент4 2 9 3 2" xfId="4296"/>
    <cellStyle name="60% - Акцент4 2 9 3 3" xfId="7211"/>
    <cellStyle name="60% - Акцент4 2 9 4" xfId="7209"/>
    <cellStyle name="60% - Акцент4 2 9 5" xfId="8566"/>
    <cellStyle name="60% - Акцент4 3" xfId="2089"/>
    <cellStyle name="60% — акцент4 3" xfId="2090"/>
    <cellStyle name="60% - Акцент4 3 10" xfId="2091"/>
    <cellStyle name="60% — акцент4 3 10" xfId="8564"/>
    <cellStyle name="60% - Акцент4 3 10 2" xfId="2092"/>
    <cellStyle name="60% - Акцент4 3 10 2 2" xfId="7215"/>
    <cellStyle name="60% - Акцент4 3 10 3" xfId="2093"/>
    <cellStyle name="60% - Акцент4 3 10 3 2" xfId="4298"/>
    <cellStyle name="60% - Акцент4 3 10 3 3" xfId="7216"/>
    <cellStyle name="60% - Акцент4 3 10 4" xfId="7214"/>
    <cellStyle name="60% - Акцент4 3 11" xfId="2094"/>
    <cellStyle name="60% - Акцент4 3 11 2" xfId="2095"/>
    <cellStyle name="60% - Акцент4 3 11 2 2" xfId="7218"/>
    <cellStyle name="60% - Акцент4 3 11 3" xfId="2096"/>
    <cellStyle name="60% - Акцент4 3 11 3 2" xfId="4299"/>
    <cellStyle name="60% - Акцент4 3 11 3 3" xfId="7219"/>
    <cellStyle name="60% - Акцент4 3 11 4" xfId="7217"/>
    <cellStyle name="60% - Акцент4 3 12" xfId="2097"/>
    <cellStyle name="60% - Акцент4 3 12 2" xfId="2098"/>
    <cellStyle name="60% - Акцент4 3 12 2 2" xfId="7221"/>
    <cellStyle name="60% - Акцент4 3 12 3" xfId="2099"/>
    <cellStyle name="60% - Акцент4 3 12 3 2" xfId="4300"/>
    <cellStyle name="60% - Акцент4 3 12 3 3" xfId="7222"/>
    <cellStyle name="60% - Акцент4 3 12 4" xfId="7220"/>
    <cellStyle name="60% - Акцент4 3 13" xfId="2100"/>
    <cellStyle name="60% - Акцент4 3 13 2" xfId="2101"/>
    <cellStyle name="60% - Акцент4 3 13 2 2" xfId="7224"/>
    <cellStyle name="60% - Акцент4 3 13 3" xfId="2102"/>
    <cellStyle name="60% - Акцент4 3 13 3 2" xfId="4301"/>
    <cellStyle name="60% - Акцент4 3 13 3 3" xfId="7225"/>
    <cellStyle name="60% - Акцент4 3 13 4" xfId="7223"/>
    <cellStyle name="60% - Акцент4 3 14" xfId="2103"/>
    <cellStyle name="60% - Акцент4 3 14 2" xfId="2104"/>
    <cellStyle name="60% - Акцент4 3 14 2 2" xfId="7227"/>
    <cellStyle name="60% - Акцент4 3 14 3" xfId="2105"/>
    <cellStyle name="60% - Акцент4 3 14 3 2" xfId="4302"/>
    <cellStyle name="60% - Акцент4 3 14 3 3" xfId="7228"/>
    <cellStyle name="60% - Акцент4 3 14 4" xfId="7226"/>
    <cellStyle name="60% - Акцент4 3 15" xfId="2106"/>
    <cellStyle name="60% - Акцент4 3 15 2" xfId="2107"/>
    <cellStyle name="60% - Акцент4 3 15 2 2" xfId="7230"/>
    <cellStyle name="60% - Акцент4 3 15 3" xfId="2108"/>
    <cellStyle name="60% - Акцент4 3 15 3 2" xfId="4303"/>
    <cellStyle name="60% - Акцент4 3 15 3 3" xfId="7231"/>
    <cellStyle name="60% - Акцент4 3 15 4" xfId="7229"/>
    <cellStyle name="60% - Акцент4 3 16" xfId="2109"/>
    <cellStyle name="60% - Акцент4 3 16 2" xfId="2110"/>
    <cellStyle name="60% - Акцент4 3 16 2 2" xfId="7233"/>
    <cellStyle name="60% - Акцент4 3 16 3" xfId="2111"/>
    <cellStyle name="60% - Акцент4 3 16 3 2" xfId="4304"/>
    <cellStyle name="60% - Акцент4 3 16 3 3" xfId="7234"/>
    <cellStyle name="60% - Акцент4 3 16 4" xfId="7232"/>
    <cellStyle name="60% - Акцент4 3 17" xfId="2112"/>
    <cellStyle name="60% - Акцент4 3 17 2" xfId="2113"/>
    <cellStyle name="60% - Акцент4 3 17 2 2" xfId="7236"/>
    <cellStyle name="60% - Акцент4 3 17 3" xfId="2114"/>
    <cellStyle name="60% - Акцент4 3 17 3 2" xfId="4305"/>
    <cellStyle name="60% - Акцент4 3 17 3 3" xfId="7237"/>
    <cellStyle name="60% - Акцент4 3 17 4" xfId="7235"/>
    <cellStyle name="60% - Акцент4 3 18" xfId="2115"/>
    <cellStyle name="60% - Акцент4 3 18 2" xfId="2116"/>
    <cellStyle name="60% - Акцент4 3 18 2 2" xfId="7239"/>
    <cellStyle name="60% - Акцент4 3 18 3" xfId="2117"/>
    <cellStyle name="60% - Акцент4 3 18 3 2" xfId="4306"/>
    <cellStyle name="60% - Акцент4 3 18 3 3" xfId="7240"/>
    <cellStyle name="60% - Акцент4 3 18 4" xfId="7238"/>
    <cellStyle name="60% - Акцент4 3 19" xfId="2118"/>
    <cellStyle name="60% - Акцент4 3 19 2" xfId="2119"/>
    <cellStyle name="60% - Акцент4 3 19 2 2" xfId="7242"/>
    <cellStyle name="60% - Акцент4 3 19 3" xfId="2120"/>
    <cellStyle name="60% - Акцент4 3 19 3 2" xfId="4307"/>
    <cellStyle name="60% - Акцент4 3 19 3 3" xfId="7243"/>
    <cellStyle name="60% - Акцент4 3 19 4" xfId="7241"/>
    <cellStyle name="60% - Акцент4 3 2" xfId="2121"/>
    <cellStyle name="60% — акцент4 3 2" xfId="2122"/>
    <cellStyle name="60% - Акцент4 3 2 10" xfId="8825"/>
    <cellStyle name="60% — акцент4 3 2 10" xfId="10082"/>
    <cellStyle name="60% - Акцент4 3 2 11" xfId="10278"/>
    <cellStyle name="60% — акцент4 3 2 11" xfId="10279"/>
    <cellStyle name="60% - Акцент4 3 2 12" xfId="8515"/>
    <cellStyle name="60% — акцент4 3 2 12" xfId="8514"/>
    <cellStyle name="60% - Акцент4 3 2 2" xfId="2123"/>
    <cellStyle name="60% — акцент4 3 2 2" xfId="4308"/>
    <cellStyle name="60% - Акцент4 3 2 2 10" xfId="8513"/>
    <cellStyle name="60% - Акцент4 3 2 2 2" xfId="2124"/>
    <cellStyle name="60% - Акцент4 3 2 2 2 2" xfId="7247"/>
    <cellStyle name="60% - Акцент4 3 2 2 3" xfId="2125"/>
    <cellStyle name="60% - Акцент4 3 2 2 3 2" xfId="4309"/>
    <cellStyle name="60% - Акцент4 3 2 2 3 3" xfId="7248"/>
    <cellStyle name="60% - Акцент4 3 2 2 4" xfId="7246"/>
    <cellStyle name="60% - Акцент4 3 2 2 5" xfId="9898"/>
    <cellStyle name="60% - Акцент4 3 2 2 6" xfId="9049"/>
    <cellStyle name="60% - Акцент4 3 2 2 7" xfId="10085"/>
    <cellStyle name="60% - Акцент4 3 2 2 8" xfId="8821"/>
    <cellStyle name="60% - Акцент4 3 2 2 9" xfId="10280"/>
    <cellStyle name="60% - Акцент4 3 2 3" xfId="2126"/>
    <cellStyle name="60% — акцент4 3 2 3" xfId="4858"/>
    <cellStyle name="60% - Акцент4 3 2 3 10" xfId="8802"/>
    <cellStyle name="60% - Акцент4 3 2 3 11" xfId="10283"/>
    <cellStyle name="60% - Акцент4 3 2 3 12" xfId="8512"/>
    <cellStyle name="60% - Акцент4 3 2 3 2" xfId="4310"/>
    <cellStyle name="60% - Акцент4 3 2 3 3" xfId="3995"/>
    <cellStyle name="60% - Акцент4 3 2 3 4" xfId="4871"/>
    <cellStyle name="60% - Акцент4 3 2 3 5" xfId="4086"/>
    <cellStyle name="60% - Акцент4 3 2 3 6" xfId="7249"/>
    <cellStyle name="60% - Акцент4 3 2 3 7" xfId="9901"/>
    <cellStyle name="60% - Акцент4 3 2 3 8" xfId="9046"/>
    <cellStyle name="60% - Акцент4 3 2 3 9" xfId="10087"/>
    <cellStyle name="60% - Акцент4 3 2 4" xfId="2127"/>
    <cellStyle name="60% — акцент4 3 2 4" xfId="3993"/>
    <cellStyle name="60% - Акцент4 3 2 4 10" xfId="10285"/>
    <cellStyle name="60% - Акцент4 3 2 4 11" xfId="8511"/>
    <cellStyle name="60% - Акцент4 3 2 4 2" xfId="4311"/>
    <cellStyle name="60% - Акцент4 3 2 4 3" xfId="4872"/>
    <cellStyle name="60% - Акцент4 3 2 4 4" xfId="4087"/>
    <cellStyle name="60% - Акцент4 3 2 4 5" xfId="7250"/>
    <cellStyle name="60% - Акцент4 3 2 4 6" xfId="9902"/>
    <cellStyle name="60% - Акцент4 3 2 4 7" xfId="9045"/>
    <cellStyle name="60% - Акцент4 3 2 4 8" xfId="10088"/>
    <cellStyle name="60% - Акцент4 3 2 4 9" xfId="8801"/>
    <cellStyle name="60% - Акцент4 3 2 5" xfId="7251"/>
    <cellStyle name="60% — акцент4 3 2 5" xfId="4870"/>
    <cellStyle name="60% - Акцент4 3 2 6" xfId="7244"/>
    <cellStyle name="60% — акцент4 3 2 6" xfId="4083"/>
    <cellStyle name="60% - Акцент4 3 2 7" xfId="9896"/>
    <cellStyle name="60% — акцент4 3 2 7" xfId="7245"/>
    <cellStyle name="60% - Акцент4 3 2 8" xfId="9051"/>
    <cellStyle name="60% — акцент4 3 2 8" xfId="9897"/>
    <cellStyle name="60% - Акцент4 3 2 9" xfId="10081"/>
    <cellStyle name="60% — акцент4 3 2 9" xfId="9050"/>
    <cellStyle name="60% - Акцент4 3 20" xfId="2128"/>
    <cellStyle name="60% - Акцент4 3 20 2" xfId="4312"/>
    <cellStyle name="60% - Акцент4 3 20 3" xfId="7252"/>
    <cellStyle name="60% - Акцент4 3 21" xfId="2129"/>
    <cellStyle name="60% - Акцент4 3 21 2" xfId="4313"/>
    <cellStyle name="60% - Акцент4 3 21 3" xfId="7253"/>
    <cellStyle name="60% - Акцент4 3 22" xfId="7254"/>
    <cellStyle name="60% - Акцент4 3 23" xfId="7212"/>
    <cellStyle name="60% - Акцент4 3 24" xfId="9875"/>
    <cellStyle name="60% - Акцент4 3 25" xfId="9077"/>
    <cellStyle name="60% - Акцент4 3 26" xfId="10045"/>
    <cellStyle name="60% - Акцент4 3 27" xfId="8850"/>
    <cellStyle name="60% - Акцент4 3 28" xfId="10249"/>
    <cellStyle name="60% - Акцент4 3 29" xfId="8565"/>
    <cellStyle name="60% - Акцент4 3 3" xfId="2130"/>
    <cellStyle name="60% — акцент4 3 3" xfId="2131"/>
    <cellStyle name="60% — акцент4 3 3 10" xfId="10094"/>
    <cellStyle name="60% - Акцент4 3 3 2" xfId="2132"/>
    <cellStyle name="60% — акцент4 3 3 2" xfId="4314"/>
    <cellStyle name="60% - Акцент4 3 3 2 10" xfId="10095"/>
    <cellStyle name="60% - Акцент4 3 3 2 11" xfId="8793"/>
    <cellStyle name="60% - Акцент4 3 3 2 12" xfId="10299"/>
    <cellStyle name="60% - Акцент4 3 3 2 13" xfId="8505"/>
    <cellStyle name="60% - Акцент4 3 3 2 2" xfId="4315"/>
    <cellStyle name="60% - Акцент4 3 3 2 3" xfId="4861"/>
    <cellStyle name="60% - Акцент4 3 3 2 4" xfId="4000"/>
    <cellStyle name="60% - Акцент4 3 3 2 5" xfId="4877"/>
    <cellStyle name="60% - Акцент4 3 3 2 6" xfId="4102"/>
    <cellStyle name="60% - Акцент4 3 3 2 7" xfId="7257"/>
    <cellStyle name="60% - Акцент4 3 3 2 8" xfId="9908"/>
    <cellStyle name="60% - Акцент4 3 3 2 9" xfId="9037"/>
    <cellStyle name="60% - Акцент4 3 3 3" xfId="7255"/>
    <cellStyle name="60% — акцент4 3 3 3" xfId="4860"/>
    <cellStyle name="60% - Акцент4 3 3 4" xfId="9906"/>
    <cellStyle name="60% — акцент4 3 3 4" xfId="3998"/>
    <cellStyle name="60% - Акцент4 3 3 5" xfId="9039"/>
    <cellStyle name="60% — акцент4 3 3 5" xfId="4876"/>
    <cellStyle name="60% - Акцент4 3 3 6" xfId="10093"/>
    <cellStyle name="60% — акцент4 3 3 6" xfId="4100"/>
    <cellStyle name="60% - Акцент4 3 3 7" xfId="8794"/>
    <cellStyle name="60% — акцент4 3 3 7" xfId="7256"/>
    <cellStyle name="60% - Акцент4 3 3 8" xfId="10295"/>
    <cellStyle name="60% — акцент4 3 3 8" xfId="9907"/>
    <cellStyle name="60% - Акцент4 3 3 9" xfId="8506"/>
    <cellStyle name="60% — акцент4 3 3 9" xfId="9038"/>
    <cellStyle name="60% - Акцент4 3 4" xfId="2133"/>
    <cellStyle name="60% — акцент4 3 4" xfId="7213"/>
    <cellStyle name="60% - Акцент4 3 4 2" xfId="2134"/>
    <cellStyle name="60% - Акцент4 3 4 2 2" xfId="4317"/>
    <cellStyle name="60% - Акцент4 3 4 2 3" xfId="7259"/>
    <cellStyle name="60% - Акцент4 3 4 3" xfId="7258"/>
    <cellStyle name="60% - Акцент4 3 4 4" xfId="9909"/>
    <cellStyle name="60% - Акцент4 3 4 5" xfId="9036"/>
    <cellStyle name="60% - Акцент4 3 4 6" xfId="10096"/>
    <cellStyle name="60% - Акцент4 3 4 7" xfId="8792"/>
    <cellStyle name="60% - Акцент4 3 4 8" xfId="10300"/>
    <cellStyle name="60% - Акцент4 3 4 9" xfId="8504"/>
    <cellStyle name="60% - Акцент4 3 5" xfId="2135"/>
    <cellStyle name="60% — акцент4 3 5" xfId="9876"/>
    <cellStyle name="60% - Акцент4 3 5 2" xfId="2136"/>
    <cellStyle name="60% - Акцент4 3 5 2 2" xfId="4318"/>
    <cellStyle name="60% - Акцент4 3 5 2 3" xfId="7261"/>
    <cellStyle name="60% - Акцент4 3 5 3" xfId="7260"/>
    <cellStyle name="60% - Акцент4 3 5 4" xfId="9034"/>
    <cellStyle name="60% - Акцент4 3 5 5" xfId="10097"/>
    <cellStyle name="60% - Акцент4 3 5 6" xfId="8790"/>
    <cellStyle name="60% - Акцент4 3 5 7" xfId="10302"/>
    <cellStyle name="60% - Акцент4 3 5 8" xfId="8502"/>
    <cellStyle name="60% - Акцент4 3 6" xfId="2137"/>
    <cellStyle name="60% — акцент4 3 6" xfId="9076"/>
    <cellStyle name="60% - Акцент4 3 6 2" xfId="2138"/>
    <cellStyle name="60% - Акцент4 3 6 2 2" xfId="4319"/>
    <cellStyle name="60% - Акцент4 3 6 2 3" xfId="7263"/>
    <cellStyle name="60% - Акцент4 3 6 3" xfId="7262"/>
    <cellStyle name="60% - Акцент4 3 6 4" xfId="10099"/>
    <cellStyle name="60% - Акцент4 3 6 5" xfId="8788"/>
    <cellStyle name="60% - Акцент4 3 6 6" xfId="10305"/>
    <cellStyle name="60% - Акцент4 3 6 7" xfId="8495"/>
    <cellStyle name="60% - Акцент4 3 7" xfId="2139"/>
    <cellStyle name="60% — акцент4 3 7" xfId="10046"/>
    <cellStyle name="60% - Акцент4 3 7 2" xfId="2140"/>
    <cellStyle name="60% - Акцент4 3 7 2 2" xfId="4320"/>
    <cellStyle name="60% - Акцент4 3 7 2 3" xfId="7265"/>
    <cellStyle name="60% - Акцент4 3 7 3" xfId="7264"/>
    <cellStyle name="60% - Акцент4 3 7 4" xfId="8787"/>
    <cellStyle name="60% - Акцент4 3 7 5" xfId="10309"/>
    <cellStyle name="60% - Акцент4 3 7 6" xfId="8486"/>
    <cellStyle name="60% - Акцент4 3 8" xfId="2141"/>
    <cellStyle name="60% — акцент4 3 8" xfId="8849"/>
    <cellStyle name="60% - Акцент4 3 8 2" xfId="2142"/>
    <cellStyle name="60% - Акцент4 3 8 2 2" xfId="7267"/>
    <cellStyle name="60% - Акцент4 3 8 3" xfId="2143"/>
    <cellStyle name="60% - Акцент4 3 8 3 2" xfId="4323"/>
    <cellStyle name="60% - Акцент4 3 8 3 3" xfId="7268"/>
    <cellStyle name="60% - Акцент4 3 8 4" xfId="7266"/>
    <cellStyle name="60% - Акцент4 3 8 5" xfId="10310"/>
    <cellStyle name="60% - Акцент4 3 8 6" xfId="8482"/>
    <cellStyle name="60% - Акцент4 3 9" xfId="2144"/>
    <cellStyle name="60% — акцент4 3 9" xfId="10250"/>
    <cellStyle name="60% - Акцент4 3 9 2" xfId="2145"/>
    <cellStyle name="60% - Акцент4 3 9 2 2" xfId="7270"/>
    <cellStyle name="60% - Акцент4 3 9 3" xfId="2146"/>
    <cellStyle name="60% - Акцент4 3 9 3 2" xfId="4324"/>
    <cellStyle name="60% - Акцент4 3 9 3 3" xfId="7271"/>
    <cellStyle name="60% - Акцент4 3 9 4" xfId="7269"/>
    <cellStyle name="60% - Акцент4 3 9 5" xfId="8473"/>
    <cellStyle name="60% — акцент4 4" xfId="2147"/>
    <cellStyle name="60% — акцент4 4 2" xfId="2148"/>
    <cellStyle name="60% — акцент4 4 2 2" xfId="4325"/>
    <cellStyle name="60% — акцент4 4 2 3" xfId="7273"/>
    <cellStyle name="60% — акцент4 4 3" xfId="7272"/>
    <cellStyle name="60% — акцент4 5" xfId="2149"/>
    <cellStyle name="60% — акцент4 5 2" xfId="2150"/>
    <cellStyle name="60% — акцент4 5 2 2" xfId="7275"/>
    <cellStyle name="60% — акцент4 5 3" xfId="2151"/>
    <cellStyle name="60% — акцент4 5 3 2" xfId="4328"/>
    <cellStyle name="60% — акцент4 5 3 3" xfId="7276"/>
    <cellStyle name="60% — акцент4 5 4" xfId="7274"/>
    <cellStyle name="60% — акцент4 6" xfId="2152"/>
    <cellStyle name="60% — акцент4 6 2" xfId="2153"/>
    <cellStyle name="60% — акцент4 6 2 2" xfId="7278"/>
    <cellStyle name="60% — акцент4 6 3" xfId="2154"/>
    <cellStyle name="60% — акцент4 6 3 2" xfId="4329"/>
    <cellStyle name="60% — акцент4 6 3 3" xfId="7279"/>
    <cellStyle name="60% — акцент4 6 4" xfId="7277"/>
    <cellStyle name="60% — акцент4 7" xfId="2155"/>
    <cellStyle name="60% — акцент4 7 2" xfId="2156"/>
    <cellStyle name="60% — акцент4 7 2 2" xfId="7281"/>
    <cellStyle name="60% — акцент4 7 3" xfId="2157"/>
    <cellStyle name="60% — акцент4 7 3 2" xfId="4330"/>
    <cellStyle name="60% — акцент4 7 3 3" xfId="7282"/>
    <cellStyle name="60% — акцент4 7 4" xfId="7280"/>
    <cellStyle name="60% — акцент4 8" xfId="2158"/>
    <cellStyle name="60% — акцент4 8 2" xfId="2159"/>
    <cellStyle name="60% — акцент4 8 2 2" xfId="7284"/>
    <cellStyle name="60% — акцент4 8 3" xfId="2160"/>
    <cellStyle name="60% — акцент4 8 3 2" xfId="4331"/>
    <cellStyle name="60% — акцент4 8 3 3" xfId="7285"/>
    <cellStyle name="60% — акцент4 8 4" xfId="7283"/>
    <cellStyle name="60% — акцент4 9" xfId="2161"/>
    <cellStyle name="60% — акцент4 9 2" xfId="2162"/>
    <cellStyle name="60% — акцент4 9 2 2" xfId="7287"/>
    <cellStyle name="60% — акцент4 9 3" xfId="2163"/>
    <cellStyle name="60% — акцент4 9 3 2" xfId="4332"/>
    <cellStyle name="60% — акцент4 9 3 3" xfId="7288"/>
    <cellStyle name="60% — акцент4 9 4" xfId="7286"/>
    <cellStyle name="60% — акцент5" xfId="2164"/>
    <cellStyle name="60% — акцент5 10" xfId="2165"/>
    <cellStyle name="60% — акцент5 10 2" xfId="2166"/>
    <cellStyle name="60% — акцент5 10 2 2" xfId="7291"/>
    <cellStyle name="60% — акцент5 10 3" xfId="2167"/>
    <cellStyle name="60% — акцент5 10 3 2" xfId="4333"/>
    <cellStyle name="60% — акцент5 10 3 3" xfId="7292"/>
    <cellStyle name="60% — акцент5 10 4" xfId="7290"/>
    <cellStyle name="60% — акцент5 11" xfId="2168"/>
    <cellStyle name="60% — акцент5 11 2" xfId="4334"/>
    <cellStyle name="60% — акцент5 11 3" xfId="7293"/>
    <cellStyle name="60% — акцент5 12" xfId="2169"/>
    <cellStyle name="60% — акцент5 12 2" xfId="7294"/>
    <cellStyle name="60% — акцент5 13" xfId="7295"/>
    <cellStyle name="60% — акцент5 14" xfId="7289"/>
    <cellStyle name="60% - Акцент5 2" xfId="2170"/>
    <cellStyle name="60% — акцент5 2" xfId="2171"/>
    <cellStyle name="60% - Акцент5 2 10" xfId="2172"/>
    <cellStyle name="60% — акцент5 2 10" xfId="8463"/>
    <cellStyle name="60% - Акцент5 2 10 2" xfId="2173"/>
    <cellStyle name="60% - Акцент5 2 10 2 2" xfId="7299"/>
    <cellStyle name="60% - Акцент5 2 10 3" xfId="2174"/>
    <cellStyle name="60% - Акцент5 2 10 3 2" xfId="4337"/>
    <cellStyle name="60% - Акцент5 2 10 3 3" xfId="7300"/>
    <cellStyle name="60% - Акцент5 2 10 4" xfId="7298"/>
    <cellStyle name="60% - Акцент5 2 11" xfId="2175"/>
    <cellStyle name="60% - Акцент5 2 11 2" xfId="2176"/>
    <cellStyle name="60% - Акцент5 2 11 2 2" xfId="7302"/>
    <cellStyle name="60% - Акцент5 2 11 3" xfId="2177"/>
    <cellStyle name="60% - Акцент5 2 11 3 2" xfId="4340"/>
    <cellStyle name="60% - Акцент5 2 11 3 3" xfId="7303"/>
    <cellStyle name="60% - Акцент5 2 11 4" xfId="7301"/>
    <cellStyle name="60% - Акцент5 2 12" xfId="2178"/>
    <cellStyle name="60% - Акцент5 2 12 2" xfId="2179"/>
    <cellStyle name="60% - Акцент5 2 12 2 2" xfId="7305"/>
    <cellStyle name="60% - Акцент5 2 12 3" xfId="2180"/>
    <cellStyle name="60% - Акцент5 2 12 3 2" xfId="4341"/>
    <cellStyle name="60% - Акцент5 2 12 3 3" xfId="7306"/>
    <cellStyle name="60% - Акцент5 2 12 4" xfId="7304"/>
    <cellStyle name="60% - Акцент5 2 13" xfId="2181"/>
    <cellStyle name="60% - Акцент5 2 13 2" xfId="2182"/>
    <cellStyle name="60% - Акцент5 2 13 2 2" xfId="7308"/>
    <cellStyle name="60% - Акцент5 2 13 3" xfId="2183"/>
    <cellStyle name="60% - Акцент5 2 13 3 2" xfId="4344"/>
    <cellStyle name="60% - Акцент5 2 13 3 3" xfId="7309"/>
    <cellStyle name="60% - Акцент5 2 13 4" xfId="7307"/>
    <cellStyle name="60% - Акцент5 2 14" xfId="2184"/>
    <cellStyle name="60% - Акцент5 2 14 2" xfId="2185"/>
    <cellStyle name="60% - Акцент5 2 14 2 2" xfId="7311"/>
    <cellStyle name="60% - Акцент5 2 14 3" xfId="2186"/>
    <cellStyle name="60% - Акцент5 2 14 3 2" xfId="4345"/>
    <cellStyle name="60% - Акцент5 2 14 3 3" xfId="7312"/>
    <cellStyle name="60% - Акцент5 2 14 4" xfId="7310"/>
    <cellStyle name="60% - Акцент5 2 15" xfId="2187"/>
    <cellStyle name="60% - Акцент5 2 15 2" xfId="2188"/>
    <cellStyle name="60% - Акцент5 2 15 2 2" xfId="7314"/>
    <cellStyle name="60% - Акцент5 2 15 3" xfId="2189"/>
    <cellStyle name="60% - Акцент5 2 15 3 2" xfId="4347"/>
    <cellStyle name="60% - Акцент5 2 15 3 3" xfId="7315"/>
    <cellStyle name="60% - Акцент5 2 15 4" xfId="7313"/>
    <cellStyle name="60% - Акцент5 2 16" xfId="2190"/>
    <cellStyle name="60% - Акцент5 2 16 2" xfId="2191"/>
    <cellStyle name="60% - Акцент5 2 16 2 2" xfId="7317"/>
    <cellStyle name="60% - Акцент5 2 16 3" xfId="2192"/>
    <cellStyle name="60% - Акцент5 2 16 3 2" xfId="4349"/>
    <cellStyle name="60% - Акцент5 2 16 3 3" xfId="7318"/>
    <cellStyle name="60% - Акцент5 2 16 4" xfId="7316"/>
    <cellStyle name="60% - Акцент5 2 17" xfId="2193"/>
    <cellStyle name="60% - Акцент5 2 17 2" xfId="2194"/>
    <cellStyle name="60% - Акцент5 2 17 2 2" xfId="7320"/>
    <cellStyle name="60% - Акцент5 2 17 3" xfId="2195"/>
    <cellStyle name="60% - Акцент5 2 17 3 2" xfId="4350"/>
    <cellStyle name="60% - Акцент5 2 17 3 3" xfId="7321"/>
    <cellStyle name="60% - Акцент5 2 17 4" xfId="7319"/>
    <cellStyle name="60% - Акцент5 2 18" xfId="2196"/>
    <cellStyle name="60% - Акцент5 2 18 2" xfId="2197"/>
    <cellStyle name="60% - Акцент5 2 18 2 2" xfId="7323"/>
    <cellStyle name="60% - Акцент5 2 18 3" xfId="2198"/>
    <cellStyle name="60% - Акцент5 2 18 3 2" xfId="4351"/>
    <cellStyle name="60% - Акцент5 2 18 3 3" xfId="7324"/>
    <cellStyle name="60% - Акцент5 2 18 4" xfId="7322"/>
    <cellStyle name="60% - Акцент5 2 19" xfId="2199"/>
    <cellStyle name="60% - Акцент5 2 19 2" xfId="2200"/>
    <cellStyle name="60% - Акцент5 2 19 2 2" xfId="7326"/>
    <cellStyle name="60% - Акцент5 2 19 3" xfId="2201"/>
    <cellStyle name="60% - Акцент5 2 19 3 2" xfId="4352"/>
    <cellStyle name="60% - Акцент5 2 19 3 3" xfId="7327"/>
    <cellStyle name="60% - Акцент5 2 19 4" xfId="7325"/>
    <cellStyle name="60% - Акцент5 2 2" xfId="2202"/>
    <cellStyle name="60% — акцент5 2 2" xfId="2203"/>
    <cellStyle name="60% - Акцент5 2 2 10" xfId="8736"/>
    <cellStyle name="60% — акцент5 2 2 10" xfId="10151"/>
    <cellStyle name="60% - Акцент5 2 2 11" xfId="10359"/>
    <cellStyle name="60% — акцент5 2 2 11" xfId="10360"/>
    <cellStyle name="60% - Акцент5 2 2 12" xfId="8129"/>
    <cellStyle name="60% — акцент5 2 2 12" xfId="8134"/>
    <cellStyle name="60% - Акцент5 2 2 2" xfId="2204"/>
    <cellStyle name="60% — акцент5 2 2 2" xfId="4353"/>
    <cellStyle name="60% - Акцент5 2 2 2 10" xfId="8144"/>
    <cellStyle name="60% - Акцент5 2 2 2 2" xfId="2205"/>
    <cellStyle name="60% - Акцент5 2 2 2 2 2" xfId="7331"/>
    <cellStyle name="60% - Акцент5 2 2 2 3" xfId="2206"/>
    <cellStyle name="60% - Акцент5 2 2 2 3 2" xfId="4354"/>
    <cellStyle name="60% - Акцент5 2 2 2 3 3" xfId="7332"/>
    <cellStyle name="60% - Акцент5 2 2 2 4" xfId="7330"/>
    <cellStyle name="60% - Акцент5 2 2 2 5" xfId="9962"/>
    <cellStyle name="60% - Акцент5 2 2 2 6" xfId="8976"/>
    <cellStyle name="60% - Акцент5 2 2 2 7" xfId="10152"/>
    <cellStyle name="60% - Акцент5 2 2 2 8" xfId="8735"/>
    <cellStyle name="60% - Акцент5 2 2 2 9" xfId="10361"/>
    <cellStyle name="60% - Акцент5 2 2 3" xfId="2207"/>
    <cellStyle name="60% — акцент5 2 2 3" xfId="4875"/>
    <cellStyle name="60% - Акцент5 2 2 3 10" xfId="8734"/>
    <cellStyle name="60% - Акцент5 2 2 3 11" xfId="10363"/>
    <cellStyle name="60% - Акцент5 2 2 3 12" xfId="10626"/>
    <cellStyle name="60% - Акцент5 2 2 3 2" xfId="4355"/>
    <cellStyle name="60% - Акцент5 2 2 3 3" xfId="4072"/>
    <cellStyle name="60% - Акцент5 2 2 3 4" xfId="4898"/>
    <cellStyle name="60% - Акцент5 2 2 3 5" xfId="4176"/>
    <cellStyle name="60% - Акцент5 2 2 3 6" xfId="7333"/>
    <cellStyle name="60% - Акцент5 2 2 3 7" xfId="9963"/>
    <cellStyle name="60% - Акцент5 2 2 3 8" xfId="8974"/>
    <cellStyle name="60% - Акцент5 2 2 3 9" xfId="10153"/>
    <cellStyle name="60% - Акцент5 2 2 4" xfId="2208"/>
    <cellStyle name="60% — акцент5 2 2 4" xfId="4069"/>
    <cellStyle name="60% - Акцент5 2 2 4 10" xfId="10364"/>
    <cellStyle name="60% - Акцент5 2 2 4 11" xfId="10629"/>
    <cellStyle name="60% - Акцент5 2 2 4 2" xfId="4356"/>
    <cellStyle name="60% - Акцент5 2 2 4 3" xfId="4899"/>
    <cellStyle name="60% - Акцент5 2 2 4 4" xfId="4178"/>
    <cellStyle name="60% - Акцент5 2 2 4 5" xfId="7334"/>
    <cellStyle name="60% - Акцент5 2 2 4 6" xfId="9964"/>
    <cellStyle name="60% - Акцент5 2 2 4 7" xfId="8973"/>
    <cellStyle name="60% - Акцент5 2 2 4 8" xfId="10154"/>
    <cellStyle name="60% - Акцент5 2 2 4 9" xfId="8733"/>
    <cellStyle name="60% - Акцент5 2 2 5" xfId="7335"/>
    <cellStyle name="60% — акцент5 2 2 5" xfId="4894"/>
    <cellStyle name="60% - Акцент5 2 2 6" xfId="7328"/>
    <cellStyle name="60% — акцент5 2 2 6" xfId="4173"/>
    <cellStyle name="60% - Акцент5 2 2 7" xfId="9960"/>
    <cellStyle name="60% — акцент5 2 2 7" xfId="7329"/>
    <cellStyle name="60% - Акцент5 2 2 8" xfId="8978"/>
    <cellStyle name="60% — акцент5 2 2 8" xfId="9961"/>
    <cellStyle name="60% - Акцент5 2 2 9" xfId="10150"/>
    <cellStyle name="60% — акцент5 2 2 9" xfId="8977"/>
    <cellStyle name="60% - Акцент5 2 20" xfId="2209"/>
    <cellStyle name="60% - Акцент5 2 20 2" xfId="4357"/>
    <cellStyle name="60% - Акцент5 2 20 3" xfId="7336"/>
    <cellStyle name="60% - Акцент5 2 21" xfId="2210"/>
    <cellStyle name="60% - Акцент5 2 21 2" xfId="4358"/>
    <cellStyle name="60% - Акцент5 2 21 3" xfId="7337"/>
    <cellStyle name="60% - Акцент5 2 22" xfId="7338"/>
    <cellStyle name="60% - Акцент5 2 23" xfId="7296"/>
    <cellStyle name="60% - Акцент5 2 24" xfId="9935"/>
    <cellStyle name="60% - Акцент5 2 25" xfId="8996"/>
    <cellStyle name="60% - Акцент5 2 26" xfId="10126"/>
    <cellStyle name="60% - Акцент5 2 27" xfId="8746"/>
    <cellStyle name="60% - Акцент5 2 28" xfId="10340"/>
    <cellStyle name="60% - Акцент5 2 29" xfId="8464"/>
    <cellStyle name="60% - Акцент5 2 3" xfId="2211"/>
    <cellStyle name="60% — акцент5 2 3" xfId="2212"/>
    <cellStyle name="60% — акцент5 2 3 10" xfId="10158"/>
    <cellStyle name="60% - Акцент5 2 3 2" xfId="2213"/>
    <cellStyle name="60% — акцент5 2 3 2" xfId="4359"/>
    <cellStyle name="60% - Акцент5 2 3 2 10" xfId="10159"/>
    <cellStyle name="60% - Акцент5 2 3 2 11" xfId="8729"/>
    <cellStyle name="60% - Акцент5 2 3 2 12" xfId="10374"/>
    <cellStyle name="60% - Акцент5 2 3 2 13" xfId="10639"/>
    <cellStyle name="60% - Акцент5 2 3 2 2" xfId="4360"/>
    <cellStyle name="60% - Акцент5 2 3 2 3" xfId="4881"/>
    <cellStyle name="60% - Акцент5 2 3 2 4" xfId="4078"/>
    <cellStyle name="60% - Акцент5 2 3 2 5" xfId="4903"/>
    <cellStyle name="60% - Акцент5 2 3 2 6" xfId="4183"/>
    <cellStyle name="60% - Акцент5 2 3 2 7" xfId="7341"/>
    <cellStyle name="60% - Акцент5 2 3 2 8" xfId="9969"/>
    <cellStyle name="60% - Акцент5 2 3 2 9" xfId="8962"/>
    <cellStyle name="60% - Акцент5 2 3 3" xfId="7339"/>
    <cellStyle name="60% — акцент5 2 3 3" xfId="4880"/>
    <cellStyle name="60% - Акцент5 2 3 4" xfId="9967"/>
    <cellStyle name="60% — акцент5 2 3 4" xfId="4077"/>
    <cellStyle name="60% - Акцент5 2 3 5" xfId="8966"/>
    <cellStyle name="60% — акцент5 2 3 5" xfId="4901"/>
    <cellStyle name="60% - Акцент5 2 3 6" xfId="10157"/>
    <cellStyle name="60% — акцент5 2 3 6" xfId="4181"/>
    <cellStyle name="60% - Акцент5 2 3 7" xfId="8730"/>
    <cellStyle name="60% — акцент5 2 3 7" xfId="7340"/>
    <cellStyle name="60% - Акцент5 2 3 8" xfId="10373"/>
    <cellStyle name="60% — акцент5 2 3 8" xfId="9968"/>
    <cellStyle name="60% - Акцент5 2 3 9" xfId="10635"/>
    <cellStyle name="60% — акцент5 2 3 9" xfId="8965"/>
    <cellStyle name="60% - Акцент5 2 4" xfId="2214"/>
    <cellStyle name="60% — акцент5 2 4" xfId="7297"/>
    <cellStyle name="60% - Акцент5 2 4 2" xfId="2215"/>
    <cellStyle name="60% - Акцент5 2 4 2 2" xfId="4361"/>
    <cellStyle name="60% - Акцент5 2 4 2 3" xfId="7343"/>
    <cellStyle name="60% - Акцент5 2 4 3" xfId="7342"/>
    <cellStyle name="60% - Акцент5 2 4 4" xfId="9970"/>
    <cellStyle name="60% - Акцент5 2 4 5" xfId="8961"/>
    <cellStyle name="60% - Акцент5 2 4 6" xfId="10160"/>
    <cellStyle name="60% - Акцент5 2 4 7" xfId="8728"/>
    <cellStyle name="60% - Акцент5 2 4 8" xfId="10377"/>
    <cellStyle name="60% - Акцент5 2 4 9" xfId="10640"/>
    <cellStyle name="60% - Акцент5 2 5" xfId="2216"/>
    <cellStyle name="60% — акцент5 2 5" xfId="9936"/>
    <cellStyle name="60% - Акцент5 2 5 2" xfId="2217"/>
    <cellStyle name="60% - Акцент5 2 5 2 2" xfId="4362"/>
    <cellStyle name="60% - Акцент5 2 5 2 3" xfId="7345"/>
    <cellStyle name="60% - Акцент5 2 5 3" xfId="7344"/>
    <cellStyle name="60% - Акцент5 2 5 4" xfId="8957"/>
    <cellStyle name="60% - Акцент5 2 5 5" xfId="10162"/>
    <cellStyle name="60% - Акцент5 2 5 6" xfId="8722"/>
    <cellStyle name="60% - Акцент5 2 5 7" xfId="10382"/>
    <cellStyle name="60% - Акцент5 2 5 8" xfId="10641"/>
    <cellStyle name="60% - Акцент5 2 6" xfId="2218"/>
    <cellStyle name="60% — акцент5 2 6" xfId="8995"/>
    <cellStyle name="60% - Акцент5 2 6 2" xfId="2219"/>
    <cellStyle name="60% - Акцент5 2 6 2 2" xfId="4363"/>
    <cellStyle name="60% - Акцент5 2 6 2 3" xfId="7347"/>
    <cellStyle name="60% - Акцент5 2 6 3" xfId="7346"/>
    <cellStyle name="60% - Акцент5 2 6 4" xfId="10163"/>
    <cellStyle name="60% - Акцент5 2 6 5" xfId="8720"/>
    <cellStyle name="60% - Акцент5 2 6 6" xfId="10383"/>
    <cellStyle name="60% - Акцент5 2 6 7" xfId="10642"/>
    <cellStyle name="60% - Акцент5 2 7" xfId="2220"/>
    <cellStyle name="60% — акцент5 2 7" xfId="10127"/>
    <cellStyle name="60% - Акцент5 2 7 2" xfId="2221"/>
    <cellStyle name="60% - Акцент5 2 7 2 2" xfId="4364"/>
    <cellStyle name="60% - Акцент5 2 7 2 3" xfId="7349"/>
    <cellStyle name="60% - Акцент5 2 7 3" xfId="7348"/>
    <cellStyle name="60% - Акцент5 2 7 4" xfId="8716"/>
    <cellStyle name="60% - Акцент5 2 7 5" xfId="10384"/>
    <cellStyle name="60% - Акцент5 2 7 6" xfId="10643"/>
    <cellStyle name="60% - Акцент5 2 8" xfId="2222"/>
    <cellStyle name="60% — акцент5 2 8" xfId="8745"/>
    <cellStyle name="60% - Акцент5 2 8 2" xfId="2223"/>
    <cellStyle name="60% - Акцент5 2 8 2 2" xfId="7351"/>
    <cellStyle name="60% - Акцент5 2 8 3" xfId="2224"/>
    <cellStyle name="60% - Акцент5 2 8 3 2" xfId="4365"/>
    <cellStyle name="60% - Акцент5 2 8 3 3" xfId="7352"/>
    <cellStyle name="60% - Акцент5 2 8 4" xfId="7350"/>
    <cellStyle name="60% - Акцент5 2 8 5" xfId="10387"/>
    <cellStyle name="60% - Акцент5 2 8 6" xfId="10644"/>
    <cellStyle name="60% - Акцент5 2 9" xfId="2225"/>
    <cellStyle name="60% — акцент5 2 9" xfId="10341"/>
    <cellStyle name="60% - Акцент5 2 9 2" xfId="2226"/>
    <cellStyle name="60% - Акцент5 2 9 2 2" xfId="7354"/>
    <cellStyle name="60% - Акцент5 2 9 3" xfId="2227"/>
    <cellStyle name="60% - Акцент5 2 9 3 2" xfId="4366"/>
    <cellStyle name="60% - Акцент5 2 9 3 3" xfId="7355"/>
    <cellStyle name="60% - Акцент5 2 9 4" xfId="7353"/>
    <cellStyle name="60% - Акцент5 2 9 5" xfId="10645"/>
    <cellStyle name="60% - Акцент5 3" xfId="2228"/>
    <cellStyle name="60% — акцент5 3" xfId="2229"/>
    <cellStyle name="60% - Акцент5 3 10" xfId="2230"/>
    <cellStyle name="60% — акцент5 3 10" xfId="10647"/>
    <cellStyle name="60% - Акцент5 3 10 2" xfId="2231"/>
    <cellStyle name="60% - Акцент5 3 10 2 2" xfId="7359"/>
    <cellStyle name="60% - Акцент5 3 10 3" xfId="2232"/>
    <cellStyle name="60% - Акцент5 3 10 3 2" xfId="4367"/>
    <cellStyle name="60% - Акцент5 3 10 3 3" xfId="7360"/>
    <cellStyle name="60% - Акцент5 3 10 4" xfId="7358"/>
    <cellStyle name="60% - Акцент5 3 11" xfId="2233"/>
    <cellStyle name="60% - Акцент5 3 11 2" xfId="2234"/>
    <cellStyle name="60% - Акцент5 3 11 2 2" xfId="7362"/>
    <cellStyle name="60% - Акцент5 3 11 3" xfId="2235"/>
    <cellStyle name="60% - Акцент5 3 11 3 2" xfId="4368"/>
    <cellStyle name="60% - Акцент5 3 11 3 3" xfId="7363"/>
    <cellStyle name="60% - Акцент5 3 11 4" xfId="7361"/>
    <cellStyle name="60% - Акцент5 3 12" xfId="2236"/>
    <cellStyle name="60% - Акцент5 3 12 2" xfId="2237"/>
    <cellStyle name="60% - Акцент5 3 12 2 2" xfId="7365"/>
    <cellStyle name="60% - Акцент5 3 12 3" xfId="2238"/>
    <cellStyle name="60% - Акцент5 3 12 3 2" xfId="4369"/>
    <cellStyle name="60% - Акцент5 3 12 3 3" xfId="7366"/>
    <cellStyle name="60% - Акцент5 3 12 4" xfId="7364"/>
    <cellStyle name="60% - Акцент5 3 13" xfId="2239"/>
    <cellStyle name="60% - Акцент5 3 13 2" xfId="2240"/>
    <cellStyle name="60% - Акцент5 3 13 2 2" xfId="7368"/>
    <cellStyle name="60% - Акцент5 3 13 3" xfId="2241"/>
    <cellStyle name="60% - Акцент5 3 13 3 2" xfId="4371"/>
    <cellStyle name="60% - Акцент5 3 13 3 3" xfId="7369"/>
    <cellStyle name="60% - Акцент5 3 13 4" xfId="7367"/>
    <cellStyle name="60% - Акцент5 3 14" xfId="2242"/>
    <cellStyle name="60% - Акцент5 3 14 2" xfId="2243"/>
    <cellStyle name="60% - Акцент5 3 14 2 2" xfId="7371"/>
    <cellStyle name="60% - Акцент5 3 14 3" xfId="2244"/>
    <cellStyle name="60% - Акцент5 3 14 3 2" xfId="4372"/>
    <cellStyle name="60% - Акцент5 3 14 3 3" xfId="7372"/>
    <cellStyle name="60% - Акцент5 3 14 4" xfId="7370"/>
    <cellStyle name="60% - Акцент5 3 15" xfId="2245"/>
    <cellStyle name="60% - Акцент5 3 15 2" xfId="2246"/>
    <cellStyle name="60% - Акцент5 3 15 2 2" xfId="7374"/>
    <cellStyle name="60% - Акцент5 3 15 3" xfId="2247"/>
    <cellStyle name="60% - Акцент5 3 15 3 2" xfId="4374"/>
    <cellStyle name="60% - Акцент5 3 15 3 3" xfId="7375"/>
    <cellStyle name="60% - Акцент5 3 15 4" xfId="7373"/>
    <cellStyle name="60% - Акцент5 3 16" xfId="2248"/>
    <cellStyle name="60% - Акцент5 3 16 2" xfId="2249"/>
    <cellStyle name="60% - Акцент5 3 16 2 2" xfId="7377"/>
    <cellStyle name="60% - Акцент5 3 16 3" xfId="2250"/>
    <cellStyle name="60% - Акцент5 3 16 3 2" xfId="4376"/>
    <cellStyle name="60% - Акцент5 3 16 3 3" xfId="7378"/>
    <cellStyle name="60% - Акцент5 3 16 4" xfId="7376"/>
    <cellStyle name="60% - Акцент5 3 17" xfId="2251"/>
    <cellStyle name="60% - Акцент5 3 17 2" xfId="2252"/>
    <cellStyle name="60% - Акцент5 3 17 2 2" xfId="7380"/>
    <cellStyle name="60% - Акцент5 3 17 3" xfId="2253"/>
    <cellStyle name="60% - Акцент5 3 17 3 2" xfId="4377"/>
    <cellStyle name="60% - Акцент5 3 17 3 3" xfId="7381"/>
    <cellStyle name="60% - Акцент5 3 17 4" xfId="7379"/>
    <cellStyle name="60% - Акцент5 3 18" xfId="2254"/>
    <cellStyle name="60% - Акцент5 3 18 2" xfId="2255"/>
    <cellStyle name="60% - Акцент5 3 18 2 2" xfId="7383"/>
    <cellStyle name="60% - Акцент5 3 18 3" xfId="2256"/>
    <cellStyle name="60% - Акцент5 3 18 3 2" xfId="4380"/>
    <cellStyle name="60% - Акцент5 3 18 3 3" xfId="7384"/>
    <cellStyle name="60% - Акцент5 3 18 4" xfId="7382"/>
    <cellStyle name="60% - Акцент5 3 19" xfId="2257"/>
    <cellStyle name="60% - Акцент5 3 19 2" xfId="2258"/>
    <cellStyle name="60% - Акцент5 3 19 2 2" xfId="7386"/>
    <cellStyle name="60% - Акцент5 3 19 3" xfId="2259"/>
    <cellStyle name="60% - Акцент5 3 19 3 2" xfId="4381"/>
    <cellStyle name="60% - Акцент5 3 19 3 3" xfId="7387"/>
    <cellStyle name="60% - Акцент5 3 19 4" xfId="7385"/>
    <cellStyle name="60% - Акцент5 3 2" xfId="2260"/>
    <cellStyle name="60% — акцент5 3 2" xfId="2261"/>
    <cellStyle name="60% - Акцент5 3 2 10" xfId="8668"/>
    <cellStyle name="60% — акцент5 3 2 10" xfId="10198"/>
    <cellStyle name="60% - Акцент5 3 2 11" xfId="10415"/>
    <cellStyle name="60% — акцент5 3 2 11" xfId="10416"/>
    <cellStyle name="60% - Акцент5 3 2 12" xfId="10675"/>
    <cellStyle name="60% — акцент5 3 2 12" xfId="10676"/>
    <cellStyle name="60% - Акцент5 3 2 2" xfId="2262"/>
    <cellStyle name="60% — акцент5 3 2 2" xfId="4382"/>
    <cellStyle name="60% - Акцент5 3 2 2 10" xfId="10677"/>
    <cellStyle name="60% - Акцент5 3 2 2 2" xfId="2263"/>
    <cellStyle name="60% - Акцент5 3 2 2 2 2" xfId="7391"/>
    <cellStyle name="60% - Акцент5 3 2 2 3" xfId="2264"/>
    <cellStyle name="60% - Акцент5 3 2 2 3 2" xfId="4383"/>
    <cellStyle name="60% - Акцент5 3 2 2 3 3" xfId="7392"/>
    <cellStyle name="60% - Акцент5 3 2 2 4" xfId="7390"/>
    <cellStyle name="60% - Акцент5 3 2 2 5" xfId="9997"/>
    <cellStyle name="60% - Акцент5 3 2 2 6" xfId="8929"/>
    <cellStyle name="60% - Акцент5 3 2 2 7" xfId="10202"/>
    <cellStyle name="60% - Акцент5 3 2 2 8" xfId="8667"/>
    <cellStyle name="60% - Акцент5 3 2 2 9" xfId="10418"/>
    <cellStyle name="60% - Акцент5 3 2 3" xfId="2265"/>
    <cellStyle name="60% — акцент5 3 2 3" xfId="4887"/>
    <cellStyle name="60% - Акцент5 3 2 3 10" xfId="8666"/>
    <cellStyle name="60% - Акцент5 3 2 3 11" xfId="10420"/>
    <cellStyle name="60% - Акцент5 3 2 3 12" xfId="10678"/>
    <cellStyle name="60% - Акцент5 3 2 3 2" xfId="4384"/>
    <cellStyle name="60% - Акцент5 3 2 3 3" xfId="4123"/>
    <cellStyle name="60% - Акцент5 3 2 3 4" xfId="4911"/>
    <cellStyle name="60% - Акцент5 3 2 3 5" xfId="4235"/>
    <cellStyle name="60% - Акцент5 3 2 3 6" xfId="7393"/>
    <cellStyle name="60% - Акцент5 3 2 3 7" xfId="9999"/>
    <cellStyle name="60% - Акцент5 3 2 3 8" xfId="8926"/>
    <cellStyle name="60% - Акцент5 3 2 3 9" xfId="10203"/>
    <cellStyle name="60% - Акцент5 3 2 4" xfId="2266"/>
    <cellStyle name="60% — акцент5 3 2 4" xfId="4120"/>
    <cellStyle name="60% - Акцент5 3 2 4 10" xfId="10421"/>
    <cellStyle name="60% - Акцент5 3 2 4 11" xfId="10679"/>
    <cellStyle name="60% - Акцент5 3 2 4 2" xfId="4385"/>
    <cellStyle name="60% - Акцент5 3 2 4 3" xfId="4912"/>
    <cellStyle name="60% - Акцент5 3 2 4 4" xfId="4236"/>
    <cellStyle name="60% - Акцент5 3 2 4 5" xfId="7394"/>
    <cellStyle name="60% - Акцент5 3 2 4 6" xfId="10000"/>
    <cellStyle name="60% - Акцент5 3 2 4 7" xfId="8925"/>
    <cellStyle name="60% - Акцент5 3 2 4 8" xfId="10204"/>
    <cellStyle name="60% - Акцент5 3 2 4 9" xfId="8665"/>
    <cellStyle name="60% - Акцент5 3 2 5" xfId="7395"/>
    <cellStyle name="60% — акцент5 3 2 5" xfId="4907"/>
    <cellStyle name="60% - Акцент5 3 2 6" xfId="7388"/>
    <cellStyle name="60% — акцент5 3 2 6" xfId="4232"/>
    <cellStyle name="60% - Акцент5 3 2 7" xfId="9995"/>
    <cellStyle name="60% — акцент5 3 2 7" xfId="7389"/>
    <cellStyle name="60% - Акцент5 3 2 8" xfId="8931"/>
    <cellStyle name="60% — акцент5 3 2 8" xfId="9996"/>
    <cellStyle name="60% - Акцент5 3 2 9" xfId="10197"/>
    <cellStyle name="60% — акцент5 3 2 9" xfId="8930"/>
    <cellStyle name="60% - Акцент5 3 20" xfId="2267"/>
    <cellStyle name="60% - Акцент5 3 20 2" xfId="4386"/>
    <cellStyle name="60% - Акцент5 3 20 3" xfId="7396"/>
    <cellStyle name="60% - Акцент5 3 21" xfId="2268"/>
    <cellStyle name="60% - Акцент5 3 21 2" xfId="4387"/>
    <cellStyle name="60% - Акцент5 3 21 3" xfId="7397"/>
    <cellStyle name="60% - Акцент5 3 22" xfId="7398"/>
    <cellStyle name="60% - Акцент5 3 23" xfId="7356"/>
    <cellStyle name="60% - Акцент5 3 24" xfId="9978"/>
    <cellStyle name="60% - Акцент5 3 25" xfId="8950"/>
    <cellStyle name="60% - Акцент5 3 26" xfId="10171"/>
    <cellStyle name="60% - Акцент5 3 27" xfId="8707"/>
    <cellStyle name="60% - Акцент5 3 28" xfId="10390"/>
    <cellStyle name="60% - Акцент5 3 29" xfId="10646"/>
    <cellStyle name="60% - Акцент5 3 3" xfId="2269"/>
    <cellStyle name="60% — акцент5 3 3" xfId="2270"/>
    <cellStyle name="60% — акцент5 3 3 10" xfId="10206"/>
    <cellStyle name="60% - Акцент5 3 3 2" xfId="2271"/>
    <cellStyle name="60% — акцент5 3 3 2" xfId="4388"/>
    <cellStyle name="60% - Акцент5 3 3 2 10" xfId="10207"/>
    <cellStyle name="60% - Акцент5 3 3 2 11" xfId="8661"/>
    <cellStyle name="60% - Акцент5 3 3 2 12" xfId="10425"/>
    <cellStyle name="60% - Акцент5 3 3 2 13" xfId="10687"/>
    <cellStyle name="60% - Акцент5 3 3 2 2" xfId="4389"/>
    <cellStyle name="60% - Акцент5 3 3 2 3" xfId="4889"/>
    <cellStyle name="60% - Акцент5 3 3 2 4" xfId="4128"/>
    <cellStyle name="60% - Акцент5 3 3 2 5" xfId="4915"/>
    <cellStyle name="60% - Акцент5 3 3 2 6" xfId="4247"/>
    <cellStyle name="60% - Акцент5 3 3 2 7" xfId="7401"/>
    <cellStyle name="60% - Акцент5 3 3 2 8" xfId="10003"/>
    <cellStyle name="60% - Акцент5 3 3 2 9" xfId="8920"/>
    <cellStyle name="60% - Акцент5 3 3 3" xfId="7399"/>
    <cellStyle name="60% — акцент5 3 3 3" xfId="4888"/>
    <cellStyle name="60% - Акцент5 3 3 4" xfId="10001"/>
    <cellStyle name="60% — акцент5 3 3 4" xfId="4127"/>
    <cellStyle name="60% - Акцент5 3 3 5" xfId="8922"/>
    <cellStyle name="60% — акцент5 3 3 5" xfId="4914"/>
    <cellStyle name="60% - Акцент5 3 3 6" xfId="10205"/>
    <cellStyle name="60% — акцент5 3 3 6" xfId="4244"/>
    <cellStyle name="60% - Акцент5 3 3 7" xfId="8662"/>
    <cellStyle name="60% — акцент5 3 3 7" xfId="7400"/>
    <cellStyle name="60% - Акцент5 3 3 8" xfId="10424"/>
    <cellStyle name="60% — акцент5 3 3 8" xfId="10002"/>
    <cellStyle name="60% - Акцент5 3 3 9" xfId="10686"/>
    <cellStyle name="60% — акцент5 3 3 9" xfId="8921"/>
    <cellStyle name="60% - Акцент5 3 4" xfId="2272"/>
    <cellStyle name="60% — акцент5 3 4" xfId="7357"/>
    <cellStyle name="60% - Акцент5 3 4 2" xfId="2273"/>
    <cellStyle name="60% - Акцент5 3 4 2 2" xfId="4390"/>
    <cellStyle name="60% - Акцент5 3 4 2 3" xfId="7403"/>
    <cellStyle name="60% - Акцент5 3 4 3" xfId="7402"/>
    <cellStyle name="60% - Акцент5 3 4 4" xfId="10004"/>
    <cellStyle name="60% - Акцент5 3 4 5" xfId="8919"/>
    <cellStyle name="60% - Акцент5 3 4 6" xfId="10208"/>
    <cellStyle name="60% - Акцент5 3 4 7" xfId="8660"/>
    <cellStyle name="60% - Акцент5 3 4 8" xfId="10426"/>
    <cellStyle name="60% - Акцент5 3 4 9" xfId="10688"/>
    <cellStyle name="60% - Акцент5 3 5" xfId="2274"/>
    <cellStyle name="60% — акцент5 3 5" xfId="9979"/>
    <cellStyle name="60% - Акцент5 3 5 2" xfId="2275"/>
    <cellStyle name="60% - Акцент5 3 5 2 2" xfId="4391"/>
    <cellStyle name="60% - Акцент5 3 5 2 3" xfId="7405"/>
    <cellStyle name="60% - Акцент5 3 5 3" xfId="7404"/>
    <cellStyle name="60% - Акцент5 3 5 4" xfId="8917"/>
    <cellStyle name="60% - Акцент5 3 5 5" xfId="10210"/>
    <cellStyle name="60% - Акцент5 3 5 6" xfId="8659"/>
    <cellStyle name="60% - Акцент5 3 5 7" xfId="10428"/>
    <cellStyle name="60% - Акцент5 3 5 8" xfId="10691"/>
    <cellStyle name="60% - Акцент5 3 6" xfId="2276"/>
    <cellStyle name="60% — акцент5 3 6" xfId="8949"/>
    <cellStyle name="60% - Акцент5 3 6 2" xfId="2277"/>
    <cellStyle name="60% - Акцент5 3 6 2 2" xfId="4393"/>
    <cellStyle name="60% - Акцент5 3 6 2 3" xfId="7407"/>
    <cellStyle name="60% - Акцент5 3 6 3" xfId="7406"/>
    <cellStyle name="60% - Акцент5 3 6 4" xfId="10212"/>
    <cellStyle name="60% - Акцент5 3 6 5" xfId="8655"/>
    <cellStyle name="60% - Акцент5 3 6 6" xfId="10429"/>
    <cellStyle name="60% - Акцент5 3 6 7" xfId="10695"/>
    <cellStyle name="60% - Акцент5 3 7" xfId="2278"/>
    <cellStyle name="60% — акцент5 3 7" xfId="10172"/>
    <cellStyle name="60% - Акцент5 3 7 2" xfId="2279"/>
    <cellStyle name="60% - Акцент5 3 7 2 2" xfId="4395"/>
    <cellStyle name="60% - Акцент5 3 7 2 3" xfId="7409"/>
    <cellStyle name="60% - Акцент5 3 7 3" xfId="7408"/>
    <cellStyle name="60% - Акцент5 3 7 4" xfId="8649"/>
    <cellStyle name="60% - Акцент5 3 7 5" xfId="10430"/>
    <cellStyle name="60% - Акцент5 3 7 6" xfId="10696"/>
    <cellStyle name="60% - Акцент5 3 8" xfId="2280"/>
    <cellStyle name="60% — акцент5 3 8" xfId="8706"/>
    <cellStyle name="60% - Акцент5 3 8 2" xfId="2281"/>
    <cellStyle name="60% - Акцент5 3 8 2 2" xfId="7411"/>
    <cellStyle name="60% - Акцент5 3 8 3" xfId="2282"/>
    <cellStyle name="60% - Акцент5 3 8 3 2" xfId="4396"/>
    <cellStyle name="60% - Акцент5 3 8 3 3" xfId="7412"/>
    <cellStyle name="60% - Акцент5 3 8 4" xfId="7410"/>
    <cellStyle name="60% - Акцент5 3 8 5" xfId="10434"/>
    <cellStyle name="60% - Акцент5 3 8 6" xfId="10697"/>
    <cellStyle name="60% - Акцент5 3 9" xfId="2283"/>
    <cellStyle name="60% — акцент5 3 9" xfId="10391"/>
    <cellStyle name="60% - Акцент5 3 9 2" xfId="2284"/>
    <cellStyle name="60% - Акцент5 3 9 2 2" xfId="7414"/>
    <cellStyle name="60% - Акцент5 3 9 3" xfId="2285"/>
    <cellStyle name="60% - Акцент5 3 9 3 2" xfId="4397"/>
    <cellStyle name="60% - Акцент5 3 9 3 3" xfId="7415"/>
    <cellStyle name="60% - Акцент5 3 9 4" xfId="7413"/>
    <cellStyle name="60% - Акцент5 3 9 5" xfId="10698"/>
    <cellStyle name="60% — акцент5 4" xfId="2286"/>
    <cellStyle name="60% — акцент5 4 2" xfId="2287"/>
    <cellStyle name="60% — акцент5 4 2 2" xfId="4398"/>
    <cellStyle name="60% — акцент5 4 2 3" xfId="7417"/>
    <cellStyle name="60% — акцент5 4 3" xfId="7416"/>
    <cellStyle name="60% — акцент5 5" xfId="2288"/>
    <cellStyle name="60% — акцент5 5 2" xfId="2289"/>
    <cellStyle name="60% — акцент5 5 2 2" xfId="7419"/>
    <cellStyle name="60% — акцент5 5 3" xfId="2290"/>
    <cellStyle name="60% — акцент5 5 3 2" xfId="4399"/>
    <cellStyle name="60% — акцент5 5 3 3" xfId="7420"/>
    <cellStyle name="60% — акцент5 5 4" xfId="7418"/>
    <cellStyle name="60% — акцент5 6" xfId="2291"/>
    <cellStyle name="60% — акцент5 6 2" xfId="2292"/>
    <cellStyle name="60% — акцент5 6 2 2" xfId="7422"/>
    <cellStyle name="60% — акцент5 6 3" xfId="2293"/>
    <cellStyle name="60% — акцент5 6 3 2" xfId="4401"/>
    <cellStyle name="60% — акцент5 6 3 3" xfId="7423"/>
    <cellStyle name="60% — акцент5 6 4" xfId="7421"/>
    <cellStyle name="60% — акцент5 7" xfId="2294"/>
    <cellStyle name="60% — акцент5 7 2" xfId="2295"/>
    <cellStyle name="60% — акцент5 7 2 2" xfId="7425"/>
    <cellStyle name="60% — акцент5 7 3" xfId="2296"/>
    <cellStyle name="60% — акцент5 7 3 2" xfId="4402"/>
    <cellStyle name="60% — акцент5 7 3 3" xfId="7426"/>
    <cellStyle name="60% — акцент5 7 4" xfId="7424"/>
    <cellStyle name="60% — акцент5 8" xfId="2297"/>
    <cellStyle name="60% — акцент5 8 2" xfId="2298"/>
    <cellStyle name="60% — акцент5 8 2 2" xfId="7428"/>
    <cellStyle name="60% — акцент5 8 3" xfId="2299"/>
    <cellStyle name="60% — акцент5 8 3 2" xfId="4403"/>
    <cellStyle name="60% — акцент5 8 3 3" xfId="7429"/>
    <cellStyle name="60% — акцент5 8 4" xfId="7427"/>
    <cellStyle name="60% — акцент5 9" xfId="2300"/>
    <cellStyle name="60% — акцент5 9 2" xfId="2301"/>
    <cellStyle name="60% — акцент5 9 2 2" xfId="7431"/>
    <cellStyle name="60% — акцент5 9 3" xfId="2302"/>
    <cellStyle name="60% — акцент5 9 3 2" xfId="4404"/>
    <cellStyle name="60% — акцент5 9 3 3" xfId="7432"/>
    <cellStyle name="60% — акцент5 9 4" xfId="7430"/>
    <cellStyle name="60% — акцент6" xfId="2303"/>
    <cellStyle name="60% — акцент6 10" xfId="2304"/>
    <cellStyle name="60% — акцент6 10 2" xfId="2305"/>
    <cellStyle name="60% — акцент6 10 2 2" xfId="7435"/>
    <cellStyle name="60% — акцент6 10 3" xfId="2306"/>
    <cellStyle name="60% — акцент6 10 3 2" xfId="4405"/>
    <cellStyle name="60% — акцент6 10 3 3" xfId="7436"/>
    <cellStyle name="60% — акцент6 10 4" xfId="7434"/>
    <cellStyle name="60% — акцент6 11" xfId="2307"/>
    <cellStyle name="60% — акцент6 11 2" xfId="4406"/>
    <cellStyle name="60% — акцент6 11 3" xfId="7437"/>
    <cellStyle name="60% — акцент6 12" xfId="2308"/>
    <cellStyle name="60% — акцент6 12 2" xfId="7438"/>
    <cellStyle name="60% — акцент6 13" xfId="7439"/>
    <cellStyle name="60% — акцент6 14" xfId="7433"/>
    <cellStyle name="60% - Акцент6 2" xfId="2309"/>
    <cellStyle name="60% — акцент6 2" xfId="2310"/>
    <cellStyle name="60% - Акцент6 2 10" xfId="2311"/>
    <cellStyle name="60% — акцент6 2 10" xfId="10704"/>
    <cellStyle name="60% - Акцент6 2 10 2" xfId="2312"/>
    <cellStyle name="60% - Акцент6 2 10 2 2" xfId="7443"/>
    <cellStyle name="60% - Акцент6 2 10 3" xfId="2313"/>
    <cellStyle name="60% - Акцент6 2 10 3 2" xfId="4407"/>
    <cellStyle name="60% - Акцент6 2 10 3 3" xfId="7444"/>
    <cellStyle name="60% - Акцент6 2 10 4" xfId="7442"/>
    <cellStyle name="60% - Акцент6 2 11" xfId="2314"/>
    <cellStyle name="60% - Акцент6 2 11 2" xfId="2315"/>
    <cellStyle name="60% - Акцент6 2 11 2 2" xfId="7446"/>
    <cellStyle name="60% - Акцент6 2 11 3" xfId="2316"/>
    <cellStyle name="60% - Акцент6 2 11 3 2" xfId="4409"/>
    <cellStyle name="60% - Акцент6 2 11 3 3" xfId="7447"/>
    <cellStyle name="60% - Акцент6 2 11 4" xfId="7445"/>
    <cellStyle name="60% - Акцент6 2 12" xfId="2317"/>
    <cellStyle name="60% - Акцент6 2 12 2" xfId="2318"/>
    <cellStyle name="60% - Акцент6 2 12 2 2" xfId="7449"/>
    <cellStyle name="60% - Акцент6 2 12 3" xfId="2319"/>
    <cellStyle name="60% - Акцент6 2 12 3 2" xfId="4411"/>
    <cellStyle name="60% - Акцент6 2 12 3 3" xfId="7450"/>
    <cellStyle name="60% - Акцент6 2 12 4" xfId="7448"/>
    <cellStyle name="60% - Акцент6 2 13" xfId="2320"/>
    <cellStyle name="60% - Акцент6 2 13 2" xfId="2321"/>
    <cellStyle name="60% - Акцент6 2 13 2 2" xfId="7452"/>
    <cellStyle name="60% - Акцент6 2 13 3" xfId="2322"/>
    <cellStyle name="60% - Акцент6 2 13 3 2" xfId="4412"/>
    <cellStyle name="60% - Акцент6 2 13 3 3" xfId="7453"/>
    <cellStyle name="60% - Акцент6 2 13 4" xfId="7451"/>
    <cellStyle name="60% - Акцент6 2 14" xfId="2323"/>
    <cellStyle name="60% - Акцент6 2 14 2" xfId="2324"/>
    <cellStyle name="60% - Акцент6 2 14 2 2" xfId="7455"/>
    <cellStyle name="60% - Акцент6 2 14 3" xfId="2325"/>
    <cellStyle name="60% - Акцент6 2 14 3 2" xfId="4415"/>
    <cellStyle name="60% - Акцент6 2 14 3 3" xfId="7456"/>
    <cellStyle name="60% - Акцент6 2 14 4" xfId="7454"/>
    <cellStyle name="60% - Акцент6 2 15" xfId="2326"/>
    <cellStyle name="60% - Акцент6 2 15 2" xfId="2327"/>
    <cellStyle name="60% - Акцент6 2 15 2 2" xfId="7458"/>
    <cellStyle name="60% - Акцент6 2 15 3" xfId="2328"/>
    <cellStyle name="60% - Акцент6 2 15 3 2" xfId="4416"/>
    <cellStyle name="60% - Акцент6 2 15 3 3" xfId="7459"/>
    <cellStyle name="60% - Акцент6 2 15 4" xfId="7457"/>
    <cellStyle name="60% - Акцент6 2 16" xfId="2329"/>
    <cellStyle name="60% - Акцент6 2 16 2" xfId="2330"/>
    <cellStyle name="60% - Акцент6 2 16 2 2" xfId="7461"/>
    <cellStyle name="60% - Акцент6 2 16 3" xfId="2331"/>
    <cellStyle name="60% - Акцент6 2 16 3 2" xfId="4418"/>
    <cellStyle name="60% - Акцент6 2 16 3 3" xfId="7462"/>
    <cellStyle name="60% - Акцент6 2 16 4" xfId="7460"/>
    <cellStyle name="60% - Акцент6 2 17" xfId="2332"/>
    <cellStyle name="60% - Акцент6 2 17 2" xfId="2333"/>
    <cellStyle name="60% - Акцент6 2 17 2 2" xfId="7464"/>
    <cellStyle name="60% - Акцент6 2 17 3" xfId="2334"/>
    <cellStyle name="60% - Акцент6 2 17 3 2" xfId="4419"/>
    <cellStyle name="60% - Акцент6 2 17 3 3" xfId="7465"/>
    <cellStyle name="60% - Акцент6 2 17 4" xfId="7463"/>
    <cellStyle name="60% - Акцент6 2 18" xfId="2335"/>
    <cellStyle name="60% - Акцент6 2 18 2" xfId="2336"/>
    <cellStyle name="60% - Акцент6 2 18 2 2" xfId="7467"/>
    <cellStyle name="60% - Акцент6 2 18 3" xfId="2337"/>
    <cellStyle name="60% - Акцент6 2 18 3 2" xfId="4420"/>
    <cellStyle name="60% - Акцент6 2 18 3 3" xfId="7468"/>
    <cellStyle name="60% - Акцент6 2 18 4" xfId="7466"/>
    <cellStyle name="60% - Акцент6 2 19" xfId="2338"/>
    <cellStyle name="60% - Акцент6 2 19 2" xfId="2339"/>
    <cellStyle name="60% - Акцент6 2 19 2 2" xfId="7470"/>
    <cellStyle name="60% - Акцент6 2 19 3" xfId="2340"/>
    <cellStyle name="60% - Акцент6 2 19 3 2" xfId="4421"/>
    <cellStyle name="60% - Акцент6 2 19 3 3" xfId="7471"/>
    <cellStyle name="60% - Акцент6 2 19 4" xfId="7469"/>
    <cellStyle name="60% - Акцент6 2 2" xfId="2341"/>
    <cellStyle name="60% — акцент6 2 2" xfId="2342"/>
    <cellStyle name="60% - Акцент6 2 2 10" xfId="8610"/>
    <cellStyle name="60% — акцент6 2 2 10" xfId="10262"/>
    <cellStyle name="60% - Акцент6 2 2 11" xfId="10475"/>
    <cellStyle name="60% — акцент6 2 2 11" xfId="10476"/>
    <cellStyle name="60% - Акцент6 2 2 12" xfId="10728"/>
    <cellStyle name="60% — акцент6 2 2 12" xfId="10729"/>
    <cellStyle name="60% - Акцент6 2 2 2" xfId="2343"/>
    <cellStyle name="60% — акцент6 2 2 2" xfId="4422"/>
    <cellStyle name="60% - Акцент6 2 2 2 10" xfId="10730"/>
    <cellStyle name="60% - Акцент6 2 2 2 2" xfId="2344"/>
    <cellStyle name="60% - Акцент6 2 2 2 2 2" xfId="7475"/>
    <cellStyle name="60% - Акцент6 2 2 2 3" xfId="2345"/>
    <cellStyle name="60% - Акцент6 2 2 2 3 2" xfId="4423"/>
    <cellStyle name="60% - Акцент6 2 2 2 3 3" xfId="7476"/>
    <cellStyle name="60% - Акцент6 2 2 2 4" xfId="7474"/>
    <cellStyle name="60% - Акцент6 2 2 2 5" xfId="10062"/>
    <cellStyle name="60% - Акцент6 2 2 2 6" xfId="8853"/>
    <cellStyle name="60% - Акцент6 2 2 2 7" xfId="10263"/>
    <cellStyle name="60% - Акцент6 2 2 2 8" xfId="8608"/>
    <cellStyle name="60% - Акцент6 2 2 2 9" xfId="10477"/>
    <cellStyle name="60% - Акцент6 2 2 3" xfId="2346"/>
    <cellStyle name="60% — акцент6 2 2 3" xfId="4904"/>
    <cellStyle name="60% - Акцент6 2 2 3 10" xfId="8603"/>
    <cellStyle name="60% - Акцент6 2 2 3 11" xfId="10478"/>
    <cellStyle name="60% - Акцент6 2 2 3 12" xfId="10731"/>
    <cellStyle name="60% - Акцент6 2 2 3 2" xfId="4424"/>
    <cellStyle name="60% - Акцент6 2 2 3 3" xfId="4198"/>
    <cellStyle name="60% - Акцент6 2 2 3 4" xfId="4931"/>
    <cellStyle name="60% - Акцент6 2 2 3 5" xfId="4321"/>
    <cellStyle name="60% - Акцент6 2 2 3 6" xfId="7477"/>
    <cellStyle name="60% - Акцент6 2 2 3 7" xfId="10065"/>
    <cellStyle name="60% - Акцент6 2 2 3 8" xfId="8852"/>
    <cellStyle name="60% - Акцент6 2 2 3 9" xfId="10265"/>
    <cellStyle name="60% - Акцент6 2 2 4" xfId="2347"/>
    <cellStyle name="60% — акцент6 2 2 4" xfId="4194"/>
    <cellStyle name="60% - Акцент6 2 2 4 10" xfId="10479"/>
    <cellStyle name="60% - Акцент6 2 2 4 11" xfId="10732"/>
    <cellStyle name="60% - Акцент6 2 2 4 2" xfId="4425"/>
    <cellStyle name="60% - Акцент6 2 2 4 3" xfId="4932"/>
    <cellStyle name="60% - Акцент6 2 2 4 4" xfId="4322"/>
    <cellStyle name="60% - Акцент6 2 2 4 5" xfId="7478"/>
    <cellStyle name="60% - Акцент6 2 2 4 6" xfId="10066"/>
    <cellStyle name="60% - Акцент6 2 2 4 7" xfId="8851"/>
    <cellStyle name="60% - Акцент6 2 2 4 8" xfId="10266"/>
    <cellStyle name="60% - Акцент6 2 2 4 9" xfId="8598"/>
    <cellStyle name="60% - Акцент6 2 2 5" xfId="7479"/>
    <cellStyle name="60% — акцент6 2 2 5" xfId="4927"/>
    <cellStyle name="60% - Акцент6 2 2 6" xfId="7472"/>
    <cellStyle name="60% — акцент6 2 2 6" xfId="4316"/>
    <cellStyle name="60% - Акцент6 2 2 7" xfId="10060"/>
    <cellStyle name="60% — акцент6 2 2 7" xfId="7473"/>
    <cellStyle name="60% - Акцент6 2 2 8" xfId="8855"/>
    <cellStyle name="60% — акцент6 2 2 8" xfId="10061"/>
    <cellStyle name="60% - Акцент6 2 2 9" xfId="10261"/>
    <cellStyle name="60% — акцент6 2 2 9" xfId="8854"/>
    <cellStyle name="60% - Акцент6 2 20" xfId="2348"/>
    <cellStyle name="60% - Акцент6 2 20 2" xfId="4426"/>
    <cellStyle name="60% - Акцент6 2 20 3" xfId="7480"/>
    <cellStyle name="60% - Акцент6 2 21" xfId="2349"/>
    <cellStyle name="60% - Акцент6 2 21 2" xfId="4427"/>
    <cellStyle name="60% - Акцент6 2 21 3" xfId="7481"/>
    <cellStyle name="60% - Акцент6 2 22" xfId="7482"/>
    <cellStyle name="60% - Акцент6 2 23" xfId="7440"/>
    <cellStyle name="60% - Акцент6 2 24" xfId="10033"/>
    <cellStyle name="60% - Акцент6 2 25" xfId="8884"/>
    <cellStyle name="60% - Акцент6 2 26" xfId="10245"/>
    <cellStyle name="60% - Акцент6 2 27" xfId="8627"/>
    <cellStyle name="60% - Акцент6 2 28" xfId="10467"/>
    <cellStyle name="60% - Акцент6 2 29" xfId="10703"/>
    <cellStyle name="60% - Акцент6 2 3" xfId="2350"/>
    <cellStyle name="60% — акцент6 2 3" xfId="2351"/>
    <cellStyle name="60% — акцент6 2 3 10" xfId="10271"/>
    <cellStyle name="60% - Акцент6 2 3 2" xfId="2352"/>
    <cellStyle name="60% — акцент6 2 3 2" xfId="4428"/>
    <cellStyle name="60% - Акцент6 2 3 2 10" xfId="10272"/>
    <cellStyle name="60% - Акцент6 2 3 2 11" xfId="8580"/>
    <cellStyle name="60% - Акцент6 2 3 2 12" xfId="10488"/>
    <cellStyle name="60% - Акцент6 2 3 2 13" xfId="10734"/>
    <cellStyle name="60% - Акцент6 2 3 2 2" xfId="4429"/>
    <cellStyle name="60% - Акцент6 2 3 2 3" xfId="4909"/>
    <cellStyle name="60% - Акцент6 2 3 2 4" xfId="4204"/>
    <cellStyle name="60% - Акцент6 2 3 2 5" xfId="4935"/>
    <cellStyle name="60% - Акцент6 2 3 2 6" xfId="4327"/>
    <cellStyle name="60% - Акцент6 2 3 2 7" xfId="7485"/>
    <cellStyle name="60% - Акцент6 2 3 2 8" xfId="10069"/>
    <cellStyle name="60% - Акцент6 2 3 2 9" xfId="8845"/>
    <cellStyle name="60% - Акцент6 2 3 3" xfId="7483"/>
    <cellStyle name="60% — акцент6 2 3 3" xfId="4908"/>
    <cellStyle name="60% - Акцент6 2 3 4" xfId="10067"/>
    <cellStyle name="60% — акцент6 2 3 4" xfId="4202"/>
    <cellStyle name="60% - Акцент6 2 3 5" xfId="8847"/>
    <cellStyle name="60% — акцент6 2 3 5" xfId="4934"/>
    <cellStyle name="60% - Акцент6 2 3 6" xfId="10270"/>
    <cellStyle name="60% — акцент6 2 3 6" xfId="4326"/>
    <cellStyle name="60% - Акцент6 2 3 7" xfId="8589"/>
    <cellStyle name="60% — акцент6 2 3 7" xfId="7484"/>
    <cellStyle name="60% - Акцент6 2 3 8" xfId="10485"/>
    <cellStyle name="60% — акцент6 2 3 8" xfId="10068"/>
    <cellStyle name="60% - Акцент6 2 3 9" xfId="10733"/>
    <cellStyle name="60% — акцент6 2 3 9" xfId="8846"/>
    <cellStyle name="60% - Акцент6 2 4" xfId="2353"/>
    <cellStyle name="60% — акцент6 2 4" xfId="7441"/>
    <cellStyle name="60% - Акцент6 2 4 2" xfId="2354"/>
    <cellStyle name="60% - Акцент6 2 4 2 2" xfId="4430"/>
    <cellStyle name="60% - Акцент6 2 4 2 3" xfId="7487"/>
    <cellStyle name="60% - Акцент6 2 4 3" xfId="7486"/>
    <cellStyle name="60% - Акцент6 2 4 4" xfId="10070"/>
    <cellStyle name="60% - Акцент6 2 4 5" xfId="8844"/>
    <cellStyle name="60% - Акцент6 2 4 6" xfId="10273"/>
    <cellStyle name="60% - Акцент6 2 4 7" xfId="8579"/>
    <cellStyle name="60% - Акцент6 2 4 8" xfId="10492"/>
    <cellStyle name="60% - Акцент6 2 4 9" xfId="10735"/>
    <cellStyle name="60% - Акцент6 2 5" xfId="2355"/>
    <cellStyle name="60% — акцент6 2 5" xfId="10034"/>
    <cellStyle name="60% - Акцент6 2 5 2" xfId="2356"/>
    <cellStyle name="60% - Акцент6 2 5 2 2" xfId="4431"/>
    <cellStyle name="60% - Акцент6 2 5 2 3" xfId="7489"/>
    <cellStyle name="60% - Акцент6 2 5 3" xfId="7488"/>
    <cellStyle name="60% - Акцент6 2 5 4" xfId="8842"/>
    <cellStyle name="60% - Акцент6 2 5 5" xfId="10274"/>
    <cellStyle name="60% - Акцент6 2 5 6" xfId="8578"/>
    <cellStyle name="60% - Акцент6 2 5 7" xfId="10493"/>
    <cellStyle name="60% - Акцент6 2 5 8" xfId="10738"/>
    <cellStyle name="60% - Акцент6 2 6" xfId="2357"/>
    <cellStyle name="60% — акцент6 2 6" xfId="8883"/>
    <cellStyle name="60% - Акцент6 2 6 2" xfId="2358"/>
    <cellStyle name="60% - Акцент6 2 6 2 2" xfId="4432"/>
    <cellStyle name="60% - Акцент6 2 6 2 3" xfId="7491"/>
    <cellStyle name="60% - Акцент6 2 6 3" xfId="7490"/>
    <cellStyle name="60% - Акцент6 2 6 4" xfId="10275"/>
    <cellStyle name="60% - Акцент6 2 6 5" xfId="8576"/>
    <cellStyle name="60% - Акцент6 2 6 6" xfId="10494"/>
    <cellStyle name="60% - Акцент6 2 6 7" xfId="10741"/>
    <cellStyle name="60% - Акцент6 2 7" xfId="2359"/>
    <cellStyle name="60% — акцент6 2 7" xfId="10246"/>
    <cellStyle name="60% - Акцент6 2 7 2" xfId="2360"/>
    <cellStyle name="60% - Акцент6 2 7 2 2" xfId="4433"/>
    <cellStyle name="60% - Акцент6 2 7 2 3" xfId="7493"/>
    <cellStyle name="60% - Акцент6 2 7 3" xfId="7492"/>
    <cellStyle name="60% - Акцент6 2 7 4" xfId="8575"/>
    <cellStyle name="60% - Акцент6 2 7 5" xfId="10495"/>
    <cellStyle name="60% - Акцент6 2 7 6" xfId="10743"/>
    <cellStyle name="60% - Акцент6 2 8" xfId="2361"/>
    <cellStyle name="60% — акцент6 2 8" xfId="8622"/>
    <cellStyle name="60% - Акцент6 2 8 2" xfId="2362"/>
    <cellStyle name="60% - Акцент6 2 8 2 2" xfId="7495"/>
    <cellStyle name="60% - Акцент6 2 8 3" xfId="2363"/>
    <cellStyle name="60% - Акцент6 2 8 3 2" xfId="4434"/>
    <cellStyle name="60% - Акцент6 2 8 3 3" xfId="7496"/>
    <cellStyle name="60% - Акцент6 2 8 4" xfId="7494"/>
    <cellStyle name="60% - Акцент6 2 8 5" xfId="10496"/>
    <cellStyle name="60% - Акцент6 2 8 6" xfId="10746"/>
    <cellStyle name="60% - Акцент6 2 9" xfId="2364"/>
    <cellStyle name="60% — акцент6 2 9" xfId="10468"/>
    <cellStyle name="60% - Акцент6 2 9 2" xfId="2365"/>
    <cellStyle name="60% - Акцент6 2 9 2 2" xfId="7498"/>
    <cellStyle name="60% - Акцент6 2 9 3" xfId="2366"/>
    <cellStyle name="60% - Акцент6 2 9 3 2" xfId="4435"/>
    <cellStyle name="60% - Акцент6 2 9 3 3" xfId="7499"/>
    <cellStyle name="60% - Акцент6 2 9 4" xfId="7497"/>
    <cellStyle name="60% - Акцент6 2 9 5" xfId="10757"/>
    <cellStyle name="60% - Акцент6 3" xfId="2367"/>
    <cellStyle name="60% — акцент6 3" xfId="2368"/>
    <cellStyle name="60% - Акцент6 3 10" xfId="2369"/>
    <cellStyle name="60% — акцент6 3 10" xfId="10766"/>
    <cellStyle name="60% - Акцент6 3 10 2" xfId="2370"/>
    <cellStyle name="60% - Акцент6 3 10 2 2" xfId="7503"/>
    <cellStyle name="60% - Акцент6 3 10 3" xfId="2371"/>
    <cellStyle name="60% - Акцент6 3 10 3 2" xfId="4436"/>
    <cellStyle name="60% - Акцент6 3 10 3 3" xfId="7504"/>
    <cellStyle name="60% - Акцент6 3 10 4" xfId="7502"/>
    <cellStyle name="60% - Акцент6 3 11" xfId="2372"/>
    <cellStyle name="60% - Акцент6 3 11 2" xfId="2373"/>
    <cellStyle name="60% - Акцент6 3 11 2 2" xfId="7506"/>
    <cellStyle name="60% - Акцент6 3 11 3" xfId="2374"/>
    <cellStyle name="60% - Акцент6 3 11 3 2" xfId="4437"/>
    <cellStyle name="60% - Акцент6 3 11 3 3" xfId="7507"/>
    <cellStyle name="60% - Акцент6 3 11 4" xfId="7505"/>
    <cellStyle name="60% - Акцент6 3 12" xfId="2375"/>
    <cellStyle name="60% - Акцент6 3 12 2" xfId="2376"/>
    <cellStyle name="60% - Акцент6 3 12 2 2" xfId="7509"/>
    <cellStyle name="60% - Акцент6 3 12 3" xfId="2377"/>
    <cellStyle name="60% - Акцент6 3 12 3 2" xfId="4438"/>
    <cellStyle name="60% - Акцент6 3 12 3 3" xfId="7510"/>
    <cellStyle name="60% - Акцент6 3 12 4" xfId="7508"/>
    <cellStyle name="60% - Акцент6 3 13" xfId="2378"/>
    <cellStyle name="60% - Акцент6 3 13 2" xfId="2379"/>
    <cellStyle name="60% - Акцент6 3 13 2 2" xfId="7512"/>
    <cellStyle name="60% - Акцент6 3 13 3" xfId="2380"/>
    <cellStyle name="60% - Акцент6 3 13 3 2" xfId="4439"/>
    <cellStyle name="60% - Акцент6 3 13 3 3" xfId="7513"/>
    <cellStyle name="60% - Акцент6 3 13 4" xfId="7511"/>
    <cellStyle name="60% - Акцент6 3 14" xfId="2381"/>
    <cellStyle name="60% - Акцент6 3 14 2" xfId="2382"/>
    <cellStyle name="60% - Акцент6 3 14 2 2" xfId="7515"/>
    <cellStyle name="60% - Акцент6 3 14 3" xfId="2383"/>
    <cellStyle name="60% - Акцент6 3 14 3 2" xfId="4440"/>
    <cellStyle name="60% - Акцент6 3 14 3 3" xfId="7516"/>
    <cellStyle name="60% - Акцент6 3 14 4" xfId="7514"/>
    <cellStyle name="60% - Акцент6 3 15" xfId="2384"/>
    <cellStyle name="60% - Акцент6 3 15 2" xfId="2385"/>
    <cellStyle name="60% - Акцент6 3 15 2 2" xfId="7518"/>
    <cellStyle name="60% - Акцент6 3 15 3" xfId="2386"/>
    <cellStyle name="60% - Акцент6 3 15 3 2" xfId="4441"/>
    <cellStyle name="60% - Акцент6 3 15 3 3" xfId="7519"/>
    <cellStyle name="60% - Акцент6 3 15 4" xfId="7517"/>
    <cellStyle name="60% - Акцент6 3 16" xfId="2387"/>
    <cellStyle name="60% - Акцент6 3 16 2" xfId="2388"/>
    <cellStyle name="60% - Акцент6 3 16 2 2" xfId="7521"/>
    <cellStyle name="60% - Акцент6 3 16 3" xfId="2389"/>
    <cellStyle name="60% - Акцент6 3 16 3 2" xfId="4442"/>
    <cellStyle name="60% - Акцент6 3 16 3 3" xfId="7522"/>
    <cellStyle name="60% - Акцент6 3 16 4" xfId="7520"/>
    <cellStyle name="60% - Акцент6 3 17" xfId="2390"/>
    <cellStyle name="60% - Акцент6 3 17 2" xfId="2391"/>
    <cellStyle name="60% - Акцент6 3 17 2 2" xfId="7524"/>
    <cellStyle name="60% - Акцент6 3 17 3" xfId="2392"/>
    <cellStyle name="60% - Акцент6 3 17 3 2" xfId="4443"/>
    <cellStyle name="60% - Акцент6 3 17 3 3" xfId="7525"/>
    <cellStyle name="60% - Акцент6 3 17 4" xfId="7523"/>
    <cellStyle name="60% - Акцент6 3 18" xfId="2393"/>
    <cellStyle name="60% - Акцент6 3 18 2" xfId="2394"/>
    <cellStyle name="60% - Акцент6 3 18 2 2" xfId="7527"/>
    <cellStyle name="60% - Акцент6 3 18 3" xfId="2395"/>
    <cellStyle name="60% - Акцент6 3 18 3 2" xfId="4444"/>
    <cellStyle name="60% - Акцент6 3 18 3 3" xfId="7528"/>
    <cellStyle name="60% - Акцент6 3 18 4" xfId="7526"/>
    <cellStyle name="60% - Акцент6 3 19" xfId="2396"/>
    <cellStyle name="60% - Акцент6 3 19 2" xfId="2397"/>
    <cellStyle name="60% - Акцент6 3 19 2 2" xfId="7530"/>
    <cellStyle name="60% - Акцент6 3 19 3" xfId="2398"/>
    <cellStyle name="60% - Акцент6 3 19 3 2" xfId="4445"/>
    <cellStyle name="60% - Акцент6 3 19 3 3" xfId="7531"/>
    <cellStyle name="60% - Акцент6 3 19 4" xfId="7529"/>
    <cellStyle name="60% - Акцент6 3 2" xfId="2399"/>
    <cellStyle name="60% — акцент6 3 2" xfId="2400"/>
    <cellStyle name="60% - Акцент6 3 2 10" xfId="8539"/>
    <cellStyle name="60% — акцент6 3 2 10" xfId="10315"/>
    <cellStyle name="60% - Акцент6 3 2 11" xfId="10523"/>
    <cellStyle name="60% — акцент6 3 2 11" xfId="10524"/>
    <cellStyle name="60% - Акцент6 3 2 12" xfId="10772"/>
    <cellStyle name="60% — акцент6 3 2 12" xfId="10775"/>
    <cellStyle name="60% - Акцент6 3 2 2" xfId="2401"/>
    <cellStyle name="60% — акцент6 3 2 2" xfId="4446"/>
    <cellStyle name="60% - Акцент6 3 2 2 10" xfId="10776"/>
    <cellStyle name="60% - Акцент6 3 2 2 2" xfId="2402"/>
    <cellStyle name="60% - Акцент6 3 2 2 2 2" xfId="7535"/>
    <cellStyle name="60% - Акцент6 3 2 2 3" xfId="2403"/>
    <cellStyle name="60% - Акцент6 3 2 2 3 2" xfId="4447"/>
    <cellStyle name="60% - Акцент6 3 2 2 3 3" xfId="7536"/>
    <cellStyle name="60% - Акцент6 3 2 2 4" xfId="7534"/>
    <cellStyle name="60% - Акцент6 3 2 2 5" xfId="10110"/>
    <cellStyle name="60% - Акцент6 3 2 2 6" xfId="8812"/>
    <cellStyle name="60% - Акцент6 3 2 2 7" xfId="10316"/>
    <cellStyle name="60% - Акцент6 3 2 2 8" xfId="8537"/>
    <cellStyle name="60% - Акцент6 3 2 2 9" xfId="10525"/>
    <cellStyle name="60% - Акцент6 3 2 3" xfId="2404"/>
    <cellStyle name="60% — акцент6 3 2 3" xfId="4921"/>
    <cellStyle name="60% - Акцент6 3 2 3 10" xfId="8530"/>
    <cellStyle name="60% - Акцент6 3 2 3 11" xfId="10527"/>
    <cellStyle name="60% - Акцент6 3 2 3 12" xfId="10777"/>
    <cellStyle name="60% - Акцент6 3 2 3 2" xfId="4448"/>
    <cellStyle name="60% - Акцент6 3 2 3 3" xfId="4260"/>
    <cellStyle name="60% - Акцент6 3 2 3 4" xfId="4943"/>
    <cellStyle name="60% - Акцент6 3 2 3 5" xfId="4373"/>
    <cellStyle name="60% - Акцент6 3 2 3 6" xfId="7537"/>
    <cellStyle name="60% - Акцент6 3 2 3 7" xfId="10112"/>
    <cellStyle name="60% - Акцент6 3 2 3 8" xfId="8807"/>
    <cellStyle name="60% - Акцент6 3 2 3 9" xfId="10318"/>
    <cellStyle name="60% - Акцент6 3 2 4" xfId="2405"/>
    <cellStyle name="60% — акцент6 3 2 4" xfId="4257"/>
    <cellStyle name="60% - Акцент6 3 2 4 10" xfId="10528"/>
    <cellStyle name="60% - Акцент6 3 2 4 11" xfId="10778"/>
    <cellStyle name="60% - Акцент6 3 2 4 2" xfId="4449"/>
    <cellStyle name="60% - Акцент6 3 2 4 3" xfId="4944"/>
    <cellStyle name="60% - Акцент6 3 2 4 4" xfId="4375"/>
    <cellStyle name="60% - Акцент6 3 2 4 5" xfId="7538"/>
    <cellStyle name="60% - Акцент6 3 2 4 6" xfId="10113"/>
    <cellStyle name="60% - Акцент6 3 2 4 7" xfId="8803"/>
    <cellStyle name="60% - Акцент6 3 2 4 8" xfId="10319"/>
    <cellStyle name="60% - Акцент6 3 2 4 9" xfId="8529"/>
    <cellStyle name="60% - Акцент6 3 2 5" xfId="7539"/>
    <cellStyle name="60% — акцент6 3 2 5" xfId="4942"/>
    <cellStyle name="60% - Акцент6 3 2 6" xfId="7532"/>
    <cellStyle name="60% — акцент6 3 2 6" xfId="4370"/>
    <cellStyle name="60% - Акцент6 3 2 7" xfId="10108"/>
    <cellStyle name="60% — акцент6 3 2 7" xfId="7533"/>
    <cellStyle name="60% - Акцент6 3 2 8" xfId="8814"/>
    <cellStyle name="60% — акцент6 3 2 8" xfId="10109"/>
    <cellStyle name="60% - Акцент6 3 2 9" xfId="10314"/>
    <cellStyle name="60% — акцент6 3 2 9" xfId="8813"/>
    <cellStyle name="60% - Акцент6 3 20" xfId="2406"/>
    <cellStyle name="60% - Акцент6 3 20 2" xfId="4450"/>
    <cellStyle name="60% - Акцент6 3 20 3" xfId="7540"/>
    <cellStyle name="60% - Акцент6 3 21" xfId="2407"/>
    <cellStyle name="60% - Акцент6 3 21 2" xfId="4451"/>
    <cellStyle name="60% - Акцент6 3 21 3" xfId="7541"/>
    <cellStyle name="60% - Акцент6 3 22" xfId="7542"/>
    <cellStyle name="60% - Акцент6 3 23" xfId="7500"/>
    <cellStyle name="60% - Акцент6 3 24" xfId="10083"/>
    <cellStyle name="60% - Акцент6 3 25" xfId="8839"/>
    <cellStyle name="60% - Акцент6 3 26" xfId="10281"/>
    <cellStyle name="60% - Акцент6 3 27" xfId="8570"/>
    <cellStyle name="60% - Акцент6 3 28" xfId="10498"/>
    <cellStyle name="60% - Акцент6 3 29" xfId="10763"/>
    <cellStyle name="60% - Акцент6 3 3" xfId="2408"/>
    <cellStyle name="60% — акцент6 3 3" xfId="2409"/>
    <cellStyle name="60% — акцент6 3 3 10" xfId="10323"/>
    <cellStyle name="60% - Акцент6 3 3 2" xfId="2410"/>
    <cellStyle name="60% — акцент6 3 3 2" xfId="4452"/>
    <cellStyle name="60% - Акцент6 3 3 2 10" xfId="10324"/>
    <cellStyle name="60% - Акцент6 3 3 2 11" xfId="8522"/>
    <cellStyle name="60% - Акцент6 3 3 2 12" xfId="10539"/>
    <cellStyle name="60% - Акцент6 3 3 2 13" xfId="10786"/>
    <cellStyle name="60% - Акцент6 3 3 2 2" xfId="4453"/>
    <cellStyle name="60% - Акцент6 3 3 2 3" xfId="4923"/>
    <cellStyle name="60% - Акцент6 3 3 2 4" xfId="4265"/>
    <cellStyle name="60% - Акцент6 3 3 2 5" xfId="4946"/>
    <cellStyle name="60% - Акцент6 3 3 2 6" xfId="4379"/>
    <cellStyle name="60% - Акцент6 3 3 2 7" xfId="7545"/>
    <cellStyle name="60% - Акцент6 3 3 2 8" xfId="10118"/>
    <cellStyle name="60% - Акцент6 3 3 2 9" xfId="8797"/>
    <cellStyle name="60% - Акцент6 3 3 3" xfId="7543"/>
    <cellStyle name="60% — акцент6 3 3 3" xfId="4922"/>
    <cellStyle name="60% - Акцент6 3 3 4" xfId="10116"/>
    <cellStyle name="60% — акцент6 3 3 4" xfId="4264"/>
    <cellStyle name="60% - Акцент6 3 3 5" xfId="8799"/>
    <cellStyle name="60% — акцент6 3 3 5" xfId="4945"/>
    <cellStyle name="60% - Акцент6 3 3 6" xfId="10322"/>
    <cellStyle name="60% — акцент6 3 3 6" xfId="4378"/>
    <cellStyle name="60% - Акцент6 3 3 7" xfId="8523"/>
    <cellStyle name="60% — акцент6 3 3 7" xfId="7544"/>
    <cellStyle name="60% - Акцент6 3 3 8" xfId="10536"/>
    <cellStyle name="60% — акцент6 3 3 8" xfId="10117"/>
    <cellStyle name="60% - Акцент6 3 3 9" xfId="10780"/>
    <cellStyle name="60% — акцент6 3 3 9" xfId="8798"/>
    <cellStyle name="60% - Акцент6 3 4" xfId="2411"/>
    <cellStyle name="60% — акцент6 3 4" xfId="7501"/>
    <cellStyle name="60% - Акцент6 3 4 2" xfId="2412"/>
    <cellStyle name="60% - Акцент6 3 4 2 2" xfId="4455"/>
    <cellStyle name="60% - Акцент6 3 4 2 3" xfId="7547"/>
    <cellStyle name="60% - Акцент6 3 4 3" xfId="7546"/>
    <cellStyle name="60% - Акцент6 3 4 4" xfId="10119"/>
    <cellStyle name="60% - Акцент6 3 4 5" xfId="8796"/>
    <cellStyle name="60% - Акцент6 3 4 6" xfId="10325"/>
    <cellStyle name="60% - Акцент6 3 4 7" xfId="8521"/>
    <cellStyle name="60% - Акцент6 3 4 8" xfId="10543"/>
    <cellStyle name="60% - Акцент6 3 4 9" xfId="10787"/>
    <cellStyle name="60% - Акцент6 3 5" xfId="2413"/>
    <cellStyle name="60% — акцент6 3 5" xfId="10084"/>
    <cellStyle name="60% - Акцент6 3 5 2" xfId="2414"/>
    <cellStyle name="60% - Акцент6 3 5 2 2" xfId="4457"/>
    <cellStyle name="60% - Акцент6 3 5 2 3" xfId="7549"/>
    <cellStyle name="60% - Акцент6 3 5 3" xfId="7548"/>
    <cellStyle name="60% - Акцент6 3 5 4" xfId="8795"/>
    <cellStyle name="60% - Акцент6 3 5 5" xfId="10326"/>
    <cellStyle name="60% - Акцент6 3 5 6" xfId="8520"/>
    <cellStyle name="60% - Акцент6 3 5 7" xfId="10545"/>
    <cellStyle name="60% - Акцент6 3 5 8" xfId="10788"/>
    <cellStyle name="60% - Акцент6 3 6" xfId="2415"/>
    <cellStyle name="60% — акцент6 3 6" xfId="8838"/>
    <cellStyle name="60% - Акцент6 3 6 2" xfId="2416"/>
    <cellStyle name="60% - Акцент6 3 6 2 2" xfId="4458"/>
    <cellStyle name="60% - Акцент6 3 6 2 3" xfId="7551"/>
    <cellStyle name="60% - Акцент6 3 6 3" xfId="7550"/>
    <cellStyle name="60% - Акцент6 3 6 4" xfId="10327"/>
    <cellStyle name="60% - Акцент6 3 6 5" xfId="8519"/>
    <cellStyle name="60% - Акцент6 3 6 6" xfId="10548"/>
    <cellStyle name="60% - Акцент6 3 6 7" xfId="10791"/>
    <cellStyle name="60% - Акцент6 3 7" xfId="2417"/>
    <cellStyle name="60% — акцент6 3 7" xfId="10282"/>
    <cellStyle name="60% - Акцент6 3 7 2" xfId="2418"/>
    <cellStyle name="60% - Акцент6 3 7 2 2" xfId="4459"/>
    <cellStyle name="60% - Акцент6 3 7 2 3" xfId="7553"/>
    <cellStyle name="60% - Акцент6 3 7 3" xfId="7552"/>
    <cellStyle name="60% - Акцент6 3 7 4" xfId="8518"/>
    <cellStyle name="60% - Акцент6 3 7 5" xfId="10552"/>
    <cellStyle name="60% - Акцент6 3 7 6" xfId="10795"/>
    <cellStyle name="60% - Акцент6 3 8" xfId="2419"/>
    <cellStyle name="60% — акцент6 3 8" xfId="8569"/>
    <cellStyle name="60% - Акцент6 3 8 2" xfId="2420"/>
    <cellStyle name="60% - Акцент6 3 8 2 2" xfId="7555"/>
    <cellStyle name="60% - Акцент6 3 8 3" xfId="2421"/>
    <cellStyle name="60% - Акцент6 3 8 3 2" xfId="4461"/>
    <cellStyle name="60% - Акцент6 3 8 3 3" xfId="7556"/>
    <cellStyle name="60% - Акцент6 3 8 4" xfId="7554"/>
    <cellStyle name="60% - Акцент6 3 8 5" xfId="10553"/>
    <cellStyle name="60% - Акцент6 3 8 6" xfId="10796"/>
    <cellStyle name="60% - Акцент6 3 9" xfId="2422"/>
    <cellStyle name="60% — акцент6 3 9" xfId="10500"/>
    <cellStyle name="60% - Акцент6 3 9 2" xfId="2423"/>
    <cellStyle name="60% - Акцент6 3 9 2 2" xfId="7558"/>
    <cellStyle name="60% - Акцент6 3 9 3" xfId="2424"/>
    <cellStyle name="60% - Акцент6 3 9 3 2" xfId="4463"/>
    <cellStyle name="60% - Акцент6 3 9 3 3" xfId="7559"/>
    <cellStyle name="60% - Акцент6 3 9 4" xfId="7557"/>
    <cellStyle name="60% - Акцент6 3 9 5" xfId="10797"/>
    <cellStyle name="60% — акцент6 4" xfId="2425"/>
    <cellStyle name="60% — акцент6 4 2" xfId="2426"/>
    <cellStyle name="60% — акцент6 4 2 2" xfId="4464"/>
    <cellStyle name="60% — акцент6 4 2 3" xfId="7561"/>
    <cellStyle name="60% — акцент6 4 3" xfId="7560"/>
    <cellStyle name="60% — акцент6 5" xfId="2427"/>
    <cellStyle name="60% — акцент6 5 2" xfId="2428"/>
    <cellStyle name="60% — акцент6 5 2 2" xfId="7563"/>
    <cellStyle name="60% — акцент6 5 3" xfId="2429"/>
    <cellStyle name="60% — акцент6 5 3 2" xfId="4466"/>
    <cellStyle name="60% — акцент6 5 3 3" xfId="7564"/>
    <cellStyle name="60% — акцент6 5 4" xfId="7562"/>
    <cellStyle name="60% — акцент6 6" xfId="2430"/>
    <cellStyle name="60% — акцент6 6 2" xfId="2431"/>
    <cellStyle name="60% — акцент6 6 2 2" xfId="7566"/>
    <cellStyle name="60% — акцент6 6 3" xfId="2432"/>
    <cellStyle name="60% — акцент6 6 3 2" xfId="4469"/>
    <cellStyle name="60% — акцент6 6 3 3" xfId="7567"/>
    <cellStyle name="60% — акцент6 6 4" xfId="7565"/>
    <cellStyle name="60% — акцент6 7" xfId="2433"/>
    <cellStyle name="60% — акцент6 7 2" xfId="2434"/>
    <cellStyle name="60% — акцент6 7 2 2" xfId="7569"/>
    <cellStyle name="60% — акцент6 7 3" xfId="2435"/>
    <cellStyle name="60% — акцент6 7 3 2" xfId="4470"/>
    <cellStyle name="60% — акцент6 7 3 3" xfId="7570"/>
    <cellStyle name="60% — акцент6 7 4" xfId="7568"/>
    <cellStyle name="60% — акцент6 8" xfId="2436"/>
    <cellStyle name="60% — акцент6 8 2" xfId="2437"/>
    <cellStyle name="60% — акцент6 8 2 2" xfId="7572"/>
    <cellStyle name="60% — акцент6 8 3" xfId="2438"/>
    <cellStyle name="60% — акцент6 8 3 2" xfId="4472"/>
    <cellStyle name="60% — акцент6 8 3 3" xfId="7573"/>
    <cellStyle name="60% — акцент6 8 4" xfId="7571"/>
    <cellStyle name="60% — акцент6 9" xfId="2439"/>
    <cellStyle name="60% — акцент6 9 2" xfId="2440"/>
    <cellStyle name="60% — акцент6 9 2 2" xfId="7575"/>
    <cellStyle name="60% — акцент6 9 3" xfId="2441"/>
    <cellStyle name="60% — акцент6 9 3 2" xfId="4473"/>
    <cellStyle name="60% — акцент6 9 3 3" xfId="7576"/>
    <cellStyle name="60% — акцент6 9 4" xfId="7574"/>
    <cellStyle name="Акцент1" xfId="2442"/>
    <cellStyle name="Акцент1 2" xfId="2443"/>
    <cellStyle name="Акцент1 2 2" xfId="2444"/>
    <cellStyle name="Акцент1 2 2 2" xfId="2445"/>
    <cellStyle name="Акцент1 2 2 2 2" xfId="2446"/>
    <cellStyle name="Акцент1 2 2 2 2 2" xfId="7581"/>
    <cellStyle name="Акцент1 2 2 2 3" xfId="2447"/>
    <cellStyle name="Акцент1 2 2 2 3 2" xfId="4474"/>
    <cellStyle name="Акцент1 2 2 2 3 3" xfId="7582"/>
    <cellStyle name="Акцент1 2 2 2 4" xfId="7580"/>
    <cellStyle name="Акцент1 2 2 3" xfId="2448"/>
    <cellStyle name="Акцент1 2 2 3 2" xfId="4475"/>
    <cellStyle name="Акцент1 2 2 3 3" xfId="7583"/>
    <cellStyle name="Акцент1 2 2 4" xfId="7584"/>
    <cellStyle name="Акцент1 2 2 5" xfId="7579"/>
    <cellStyle name="Акцент1 2 3" xfId="2449"/>
    <cellStyle name="Акцент1 2 3 2" xfId="2450"/>
    <cellStyle name="Акцент1 2 3 2 2" xfId="7586"/>
    <cellStyle name="Акцент1 2 3 3" xfId="2451"/>
    <cellStyle name="Акцент1 2 3 3 2" xfId="4476"/>
    <cellStyle name="Акцент1 2 3 3 3" xfId="7587"/>
    <cellStyle name="Акцент1 2 3 4" xfId="7585"/>
    <cellStyle name="Акцент1 2 4" xfId="2452"/>
    <cellStyle name="Акцент1 2 4 2" xfId="4477"/>
    <cellStyle name="Акцент1 2 4 3" xfId="7588"/>
    <cellStyle name="Акцент1 2 5" xfId="7589"/>
    <cellStyle name="Акцент1 2 6" xfId="7578"/>
    <cellStyle name="Акцент1 3" xfId="2453"/>
    <cellStyle name="Акцент1 3 2" xfId="2454"/>
    <cellStyle name="Акцент1 3 2 2" xfId="2455"/>
    <cellStyle name="Акцент1 3 2 2 2" xfId="2456"/>
    <cellStyle name="Акцент1 3 2 2 2 2" xfId="7593"/>
    <cellStyle name="Акцент1 3 2 2 3" xfId="2457"/>
    <cellStyle name="Акцент1 3 2 2 3 2" xfId="4478"/>
    <cellStyle name="Акцент1 3 2 2 3 3" xfId="7594"/>
    <cellStyle name="Акцент1 3 2 2 4" xfId="7592"/>
    <cellStyle name="Акцент1 3 2 3" xfId="2458"/>
    <cellStyle name="Акцент1 3 2 3 2" xfId="4479"/>
    <cellStyle name="Акцент1 3 2 3 3" xfId="7595"/>
    <cellStyle name="Акцент1 3 2 4" xfId="7596"/>
    <cellStyle name="Акцент1 3 2 5" xfId="7591"/>
    <cellStyle name="Акцент1 3 3" xfId="2459"/>
    <cellStyle name="Акцент1 3 3 2" xfId="2460"/>
    <cellStyle name="Акцент1 3 3 2 2" xfId="7598"/>
    <cellStyle name="Акцент1 3 3 3" xfId="2461"/>
    <cellStyle name="Акцент1 3 3 3 2" xfId="4480"/>
    <cellStyle name="Акцент1 3 3 3 3" xfId="7599"/>
    <cellStyle name="Акцент1 3 3 4" xfId="7597"/>
    <cellStyle name="Акцент1 3 4" xfId="2462"/>
    <cellStyle name="Акцент1 3 4 2" xfId="4481"/>
    <cellStyle name="Акцент1 3 4 3" xfId="7600"/>
    <cellStyle name="Акцент1 3 5" xfId="7601"/>
    <cellStyle name="Акцент1 3 6" xfId="7590"/>
    <cellStyle name="Акцент1 4" xfId="2463"/>
    <cellStyle name="Акцент1 4 2" xfId="2464"/>
    <cellStyle name="Акцент1 4 2 2" xfId="7603"/>
    <cellStyle name="Акцент1 4 3" xfId="2465"/>
    <cellStyle name="Акцент1 4 3 2" xfId="4482"/>
    <cellStyle name="Акцент1 4 3 3" xfId="7604"/>
    <cellStyle name="Акцент1 4 4" xfId="7602"/>
    <cellStyle name="Акцент1 5" xfId="2466"/>
    <cellStyle name="Акцент1 5 2" xfId="4483"/>
    <cellStyle name="Акцент1 5 3" xfId="7605"/>
    <cellStyle name="Акцент1 6" xfId="7606"/>
    <cellStyle name="Акцент1 7" xfId="7577"/>
    <cellStyle name="Акцент2" xfId="2467"/>
    <cellStyle name="Акцент2 2" xfId="2468"/>
    <cellStyle name="Акцент2 2 2" xfId="2469"/>
    <cellStyle name="Акцент2 2 2 2" xfId="2470"/>
    <cellStyle name="Акцент2 2 2 2 2" xfId="2471"/>
    <cellStyle name="Акцент2 2 2 2 2 2" xfId="7611"/>
    <cellStyle name="Акцент2 2 2 2 3" xfId="2472"/>
    <cellStyle name="Акцент2 2 2 2 3 2" xfId="4484"/>
    <cellStyle name="Акцент2 2 2 2 3 3" xfId="7612"/>
    <cellStyle name="Акцент2 2 2 2 4" xfId="7610"/>
    <cellStyle name="Акцент2 2 2 3" xfId="2473"/>
    <cellStyle name="Акцент2 2 2 3 2" xfId="4485"/>
    <cellStyle name="Акцент2 2 2 3 3" xfId="7613"/>
    <cellStyle name="Акцент2 2 2 4" xfId="7614"/>
    <cellStyle name="Акцент2 2 2 5" xfId="7609"/>
    <cellStyle name="Акцент2 2 3" xfId="2474"/>
    <cellStyle name="Акцент2 2 3 2" xfId="2475"/>
    <cellStyle name="Акцент2 2 3 2 2" xfId="7616"/>
    <cellStyle name="Акцент2 2 3 3" xfId="2476"/>
    <cellStyle name="Акцент2 2 3 3 2" xfId="4486"/>
    <cellStyle name="Акцент2 2 3 3 3" xfId="7617"/>
    <cellStyle name="Акцент2 2 3 4" xfId="7615"/>
    <cellStyle name="Акцент2 2 4" xfId="2477"/>
    <cellStyle name="Акцент2 2 4 2" xfId="4487"/>
    <cellStyle name="Акцент2 2 4 3" xfId="7618"/>
    <cellStyle name="Акцент2 2 5" xfId="7619"/>
    <cellStyle name="Акцент2 2 6" xfId="7608"/>
    <cellStyle name="Акцент2 3" xfId="2478"/>
    <cellStyle name="Акцент2 3 2" xfId="2479"/>
    <cellStyle name="Акцент2 3 2 2" xfId="2480"/>
    <cellStyle name="Акцент2 3 2 2 2" xfId="2481"/>
    <cellStyle name="Акцент2 3 2 2 2 2" xfId="7623"/>
    <cellStyle name="Акцент2 3 2 2 3" xfId="2482"/>
    <cellStyle name="Акцент2 3 2 2 3 2" xfId="4488"/>
    <cellStyle name="Акцент2 3 2 2 3 3" xfId="7624"/>
    <cellStyle name="Акцент2 3 2 2 4" xfId="7622"/>
    <cellStyle name="Акцент2 3 2 3" xfId="2483"/>
    <cellStyle name="Акцент2 3 2 3 2" xfId="4489"/>
    <cellStyle name="Акцент2 3 2 3 3" xfId="7625"/>
    <cellStyle name="Акцент2 3 2 4" xfId="7626"/>
    <cellStyle name="Акцент2 3 2 5" xfId="7621"/>
    <cellStyle name="Акцент2 3 3" xfId="2484"/>
    <cellStyle name="Акцент2 3 3 2" xfId="2485"/>
    <cellStyle name="Акцент2 3 3 2 2" xfId="7628"/>
    <cellStyle name="Акцент2 3 3 3" xfId="2486"/>
    <cellStyle name="Акцент2 3 3 3 2" xfId="4490"/>
    <cellStyle name="Акцент2 3 3 3 3" xfId="7629"/>
    <cellStyle name="Акцент2 3 3 4" xfId="7627"/>
    <cellStyle name="Акцент2 3 4" xfId="2487"/>
    <cellStyle name="Акцент2 3 4 2" xfId="4491"/>
    <cellStyle name="Акцент2 3 4 3" xfId="7630"/>
    <cellStyle name="Акцент2 3 5" xfId="7631"/>
    <cellStyle name="Акцент2 3 6" xfId="7620"/>
    <cellStyle name="Акцент2 4" xfId="2488"/>
    <cellStyle name="Акцент2 4 2" xfId="2489"/>
    <cellStyle name="Акцент2 4 2 2" xfId="7633"/>
    <cellStyle name="Акцент2 4 3" xfId="2490"/>
    <cellStyle name="Акцент2 4 3 2" xfId="4492"/>
    <cellStyle name="Акцент2 4 3 3" xfId="7634"/>
    <cellStyle name="Акцент2 4 4" xfId="7632"/>
    <cellStyle name="Акцент2 5" xfId="2491"/>
    <cellStyle name="Акцент2 5 2" xfId="4493"/>
    <cellStyle name="Акцент2 5 3" xfId="7635"/>
    <cellStyle name="Акцент2 6" xfId="7636"/>
    <cellStyle name="Акцент2 7" xfId="7607"/>
    <cellStyle name="Акцент3" xfId="2492"/>
    <cellStyle name="Акцент3 2" xfId="2493"/>
    <cellStyle name="Акцент3 2 2" xfId="2494"/>
    <cellStyle name="Акцент3 2 2 2" xfId="2495"/>
    <cellStyle name="Акцент3 2 2 2 2" xfId="2496"/>
    <cellStyle name="Акцент3 2 2 2 2 2" xfId="7641"/>
    <cellStyle name="Акцент3 2 2 2 3" xfId="2497"/>
    <cellStyle name="Акцент3 2 2 2 3 2" xfId="4494"/>
    <cellStyle name="Акцент3 2 2 2 3 3" xfId="7642"/>
    <cellStyle name="Акцент3 2 2 2 4" xfId="7640"/>
    <cellStyle name="Акцент3 2 2 3" xfId="2498"/>
    <cellStyle name="Акцент3 2 2 3 2" xfId="4495"/>
    <cellStyle name="Акцент3 2 2 3 3" xfId="7643"/>
    <cellStyle name="Акцент3 2 2 4" xfId="7644"/>
    <cellStyle name="Акцент3 2 2 5" xfId="7639"/>
    <cellStyle name="Акцент3 2 3" xfId="2499"/>
    <cellStyle name="Акцент3 2 3 2" xfId="2500"/>
    <cellStyle name="Акцент3 2 3 2 2" xfId="7646"/>
    <cellStyle name="Акцент3 2 3 3" xfId="2501"/>
    <cellStyle name="Акцент3 2 3 3 2" xfId="4496"/>
    <cellStyle name="Акцент3 2 3 3 3" xfId="7647"/>
    <cellStyle name="Акцент3 2 3 4" xfId="7645"/>
    <cellStyle name="Акцент3 2 4" xfId="2502"/>
    <cellStyle name="Акцент3 2 4 2" xfId="4497"/>
    <cellStyle name="Акцент3 2 4 3" xfId="7648"/>
    <cellStyle name="Акцент3 2 5" xfId="7649"/>
    <cellStyle name="Акцент3 2 6" xfId="7638"/>
    <cellStyle name="Акцент3 3" xfId="2503"/>
    <cellStyle name="Акцент3 3 2" xfId="2504"/>
    <cellStyle name="Акцент3 3 2 2" xfId="2505"/>
    <cellStyle name="Акцент3 3 2 2 2" xfId="2506"/>
    <cellStyle name="Акцент3 3 2 2 2 2" xfId="7653"/>
    <cellStyle name="Акцент3 3 2 2 3" xfId="2507"/>
    <cellStyle name="Акцент3 3 2 2 3 2" xfId="4500"/>
    <cellStyle name="Акцент3 3 2 2 3 3" xfId="7654"/>
    <cellStyle name="Акцент3 3 2 2 4" xfId="7652"/>
    <cellStyle name="Акцент3 3 2 3" xfId="2508"/>
    <cellStyle name="Акцент3 3 2 3 2" xfId="4501"/>
    <cellStyle name="Акцент3 3 2 3 3" xfId="7655"/>
    <cellStyle name="Акцент3 3 2 4" xfId="7656"/>
    <cellStyle name="Акцент3 3 2 5" xfId="7651"/>
    <cellStyle name="Акцент3 3 3" xfId="2509"/>
    <cellStyle name="Акцент3 3 3 2" xfId="2510"/>
    <cellStyle name="Акцент3 3 3 2 2" xfId="7658"/>
    <cellStyle name="Акцент3 3 3 3" xfId="2511"/>
    <cellStyle name="Акцент3 3 3 3 2" xfId="4502"/>
    <cellStyle name="Акцент3 3 3 3 3" xfId="7659"/>
    <cellStyle name="Акцент3 3 3 4" xfId="7657"/>
    <cellStyle name="Акцент3 3 4" xfId="2512"/>
    <cellStyle name="Акцент3 3 4 2" xfId="4503"/>
    <cellStyle name="Акцент3 3 4 3" xfId="7660"/>
    <cellStyle name="Акцент3 3 5" xfId="7661"/>
    <cellStyle name="Акцент3 3 6" xfId="7650"/>
    <cellStyle name="Акцент3 4" xfId="2513"/>
    <cellStyle name="Акцент3 4 2" xfId="2514"/>
    <cellStyle name="Акцент3 4 2 2" xfId="7663"/>
    <cellStyle name="Акцент3 4 3" xfId="2515"/>
    <cellStyle name="Акцент3 4 3 2" xfId="4504"/>
    <cellStyle name="Акцент3 4 3 3" xfId="7664"/>
    <cellStyle name="Акцент3 4 4" xfId="7662"/>
    <cellStyle name="Акцент3 5" xfId="2516"/>
    <cellStyle name="Акцент3 5 2" xfId="4505"/>
    <cellStyle name="Акцент3 5 3" xfId="7665"/>
    <cellStyle name="Акцент3 6" xfId="7666"/>
    <cellStyle name="Акцент3 7" xfId="7637"/>
    <cellStyle name="Акцент4" xfId="2517"/>
    <cellStyle name="Акцент4 2" xfId="2518"/>
    <cellStyle name="Акцент4 2 2" xfId="2519"/>
    <cellStyle name="Акцент4 2 2 2" xfId="2520"/>
    <cellStyle name="Акцент4 2 2 2 2" xfId="2521"/>
    <cellStyle name="Акцент4 2 2 2 2 2" xfId="7671"/>
    <cellStyle name="Акцент4 2 2 2 3" xfId="2522"/>
    <cellStyle name="Акцент4 2 2 2 3 2" xfId="4507"/>
    <cellStyle name="Акцент4 2 2 2 3 3" xfId="7672"/>
    <cellStyle name="Акцент4 2 2 2 4" xfId="7670"/>
    <cellStyle name="Акцент4 2 2 3" xfId="2523"/>
    <cellStyle name="Акцент4 2 2 3 2" xfId="4508"/>
    <cellStyle name="Акцент4 2 2 3 3" xfId="7673"/>
    <cellStyle name="Акцент4 2 2 4" xfId="7674"/>
    <cellStyle name="Акцент4 2 2 5" xfId="7669"/>
    <cellStyle name="Акцент4 2 3" xfId="2524"/>
    <cellStyle name="Акцент4 2 3 2" xfId="2525"/>
    <cellStyle name="Акцент4 2 3 2 2" xfId="7676"/>
    <cellStyle name="Акцент4 2 3 3" xfId="2526"/>
    <cellStyle name="Акцент4 2 3 3 2" xfId="4509"/>
    <cellStyle name="Акцент4 2 3 3 3" xfId="7677"/>
    <cellStyle name="Акцент4 2 3 4" xfId="7675"/>
    <cellStyle name="Акцент4 2 4" xfId="2527"/>
    <cellStyle name="Акцент4 2 4 2" xfId="4510"/>
    <cellStyle name="Акцент4 2 4 3" xfId="7678"/>
    <cellStyle name="Акцент4 2 5" xfId="7679"/>
    <cellStyle name="Акцент4 2 6" xfId="7668"/>
    <cellStyle name="Акцент4 3" xfId="2528"/>
    <cellStyle name="Акцент4 3 2" xfId="2529"/>
    <cellStyle name="Акцент4 3 2 2" xfId="2530"/>
    <cellStyle name="Акцент4 3 2 2 2" xfId="2531"/>
    <cellStyle name="Акцент4 3 2 2 2 2" xfId="7683"/>
    <cellStyle name="Акцент4 3 2 2 3" xfId="2532"/>
    <cellStyle name="Акцент4 3 2 2 3 2" xfId="4511"/>
    <cellStyle name="Акцент4 3 2 2 3 3" xfId="7684"/>
    <cellStyle name="Акцент4 3 2 2 4" xfId="7682"/>
    <cellStyle name="Акцент4 3 2 3" xfId="2533"/>
    <cellStyle name="Акцент4 3 2 3 2" xfId="4512"/>
    <cellStyle name="Акцент4 3 2 3 3" xfId="7685"/>
    <cellStyle name="Акцент4 3 2 4" xfId="7686"/>
    <cellStyle name="Акцент4 3 2 5" xfId="7681"/>
    <cellStyle name="Акцент4 3 3" xfId="2534"/>
    <cellStyle name="Акцент4 3 3 2" xfId="2535"/>
    <cellStyle name="Акцент4 3 3 2 2" xfId="7688"/>
    <cellStyle name="Акцент4 3 3 3" xfId="2536"/>
    <cellStyle name="Акцент4 3 3 3 2" xfId="4513"/>
    <cellStyle name="Акцент4 3 3 3 3" xfId="7689"/>
    <cellStyle name="Акцент4 3 3 4" xfId="7687"/>
    <cellStyle name="Акцент4 3 4" xfId="2537"/>
    <cellStyle name="Акцент4 3 4 2" xfId="4514"/>
    <cellStyle name="Акцент4 3 4 3" xfId="7690"/>
    <cellStyle name="Акцент4 3 5" xfId="7691"/>
    <cellStyle name="Акцент4 3 6" xfId="7680"/>
    <cellStyle name="Акцент4 4" xfId="2538"/>
    <cellStyle name="Акцент4 4 2" xfId="2539"/>
    <cellStyle name="Акцент4 4 2 2" xfId="7693"/>
    <cellStyle name="Акцент4 4 3" xfId="2540"/>
    <cellStyle name="Акцент4 4 3 2" xfId="4515"/>
    <cellStyle name="Акцент4 4 3 3" xfId="7694"/>
    <cellStyle name="Акцент4 4 4" xfId="7692"/>
    <cellStyle name="Акцент4 5" xfId="2541"/>
    <cellStyle name="Акцент4 5 2" xfId="4516"/>
    <cellStyle name="Акцент4 5 3" xfId="7695"/>
    <cellStyle name="Акцент4 6" xfId="7696"/>
    <cellStyle name="Акцент4 7" xfId="7667"/>
    <cellStyle name="Акцент5" xfId="2542"/>
    <cellStyle name="Акцент5 2" xfId="2543"/>
    <cellStyle name="Акцент5 2 2" xfId="2544"/>
    <cellStyle name="Акцент5 2 2 2" xfId="2545"/>
    <cellStyle name="Акцент5 2 2 2 2" xfId="2546"/>
    <cellStyle name="Акцент5 2 2 2 2 2" xfId="7701"/>
    <cellStyle name="Акцент5 2 2 2 3" xfId="2547"/>
    <cellStyle name="Акцент5 2 2 2 3 2" xfId="4517"/>
    <cellStyle name="Акцент5 2 2 2 3 3" xfId="7702"/>
    <cellStyle name="Акцент5 2 2 2 4" xfId="7700"/>
    <cellStyle name="Акцент5 2 2 3" xfId="2548"/>
    <cellStyle name="Акцент5 2 2 3 2" xfId="4518"/>
    <cellStyle name="Акцент5 2 2 3 3" xfId="7703"/>
    <cellStyle name="Акцент5 2 2 4" xfId="7704"/>
    <cellStyle name="Акцент5 2 2 5" xfId="7699"/>
    <cellStyle name="Акцент5 2 3" xfId="2549"/>
    <cellStyle name="Акцент5 2 3 2" xfId="2550"/>
    <cellStyle name="Акцент5 2 3 2 2" xfId="7706"/>
    <cellStyle name="Акцент5 2 3 3" xfId="2551"/>
    <cellStyle name="Акцент5 2 3 3 2" xfId="4519"/>
    <cellStyle name="Акцент5 2 3 3 3" xfId="7707"/>
    <cellStyle name="Акцент5 2 3 4" xfId="7705"/>
    <cellStyle name="Акцент5 2 4" xfId="2552"/>
    <cellStyle name="Акцент5 2 4 2" xfId="4520"/>
    <cellStyle name="Акцент5 2 4 3" xfId="7708"/>
    <cellStyle name="Акцент5 2 5" xfId="7709"/>
    <cellStyle name="Акцент5 2 6" xfId="7698"/>
    <cellStyle name="Акцент5 3" xfId="2553"/>
    <cellStyle name="Акцент5 3 2" xfId="2554"/>
    <cellStyle name="Акцент5 3 2 2" xfId="2555"/>
    <cellStyle name="Акцент5 3 2 2 2" xfId="2556"/>
    <cellStyle name="Акцент5 3 2 2 2 2" xfId="7713"/>
    <cellStyle name="Акцент5 3 2 2 3" xfId="2557"/>
    <cellStyle name="Акцент5 3 2 2 3 2" xfId="4521"/>
    <cellStyle name="Акцент5 3 2 2 3 3" xfId="7714"/>
    <cellStyle name="Акцент5 3 2 2 4" xfId="7712"/>
    <cellStyle name="Акцент5 3 2 3" xfId="2558"/>
    <cellStyle name="Акцент5 3 2 3 2" xfId="4522"/>
    <cellStyle name="Акцент5 3 2 3 3" xfId="7715"/>
    <cellStyle name="Акцент5 3 2 4" xfId="7716"/>
    <cellStyle name="Акцент5 3 2 5" xfId="7711"/>
    <cellStyle name="Акцент5 3 3" xfId="2559"/>
    <cellStyle name="Акцент5 3 3 2" xfId="2560"/>
    <cellStyle name="Акцент5 3 3 2 2" xfId="7718"/>
    <cellStyle name="Акцент5 3 3 3" xfId="2561"/>
    <cellStyle name="Акцент5 3 3 3 2" xfId="4525"/>
    <cellStyle name="Акцент5 3 3 3 3" xfId="7719"/>
    <cellStyle name="Акцент5 3 3 4" xfId="7717"/>
    <cellStyle name="Акцент5 3 4" xfId="2562"/>
    <cellStyle name="Акцент5 3 4 2" xfId="4526"/>
    <cellStyle name="Акцент5 3 4 3" xfId="7720"/>
    <cellStyle name="Акцент5 3 5" xfId="7721"/>
    <cellStyle name="Акцент5 3 6" xfId="7710"/>
    <cellStyle name="Акцент5 4" xfId="2563"/>
    <cellStyle name="Акцент5 4 2" xfId="2564"/>
    <cellStyle name="Акцент5 4 2 2" xfId="7723"/>
    <cellStyle name="Акцент5 4 3" xfId="2565"/>
    <cellStyle name="Акцент5 4 3 2" xfId="4527"/>
    <cellStyle name="Акцент5 4 3 3" xfId="7724"/>
    <cellStyle name="Акцент5 4 4" xfId="7722"/>
    <cellStyle name="Акцент5 5" xfId="2566"/>
    <cellStyle name="Акцент5 5 2" xfId="4528"/>
    <cellStyle name="Акцент5 5 3" xfId="7725"/>
    <cellStyle name="Акцент5 6" xfId="7726"/>
    <cellStyle name="Акцент5 7" xfId="7697"/>
    <cellStyle name="Акцент6" xfId="2567"/>
    <cellStyle name="Акцент6 2" xfId="2568"/>
    <cellStyle name="Акцент6 2 2" xfId="2569"/>
    <cellStyle name="Акцент6 2 2 2" xfId="2570"/>
    <cellStyle name="Акцент6 2 2 2 2" xfId="2571"/>
    <cellStyle name="Акцент6 2 2 2 2 2" xfId="7731"/>
    <cellStyle name="Акцент6 2 2 2 3" xfId="2572"/>
    <cellStyle name="Акцент6 2 2 2 3 2" xfId="4531"/>
    <cellStyle name="Акцент6 2 2 2 3 3" xfId="7732"/>
    <cellStyle name="Акцент6 2 2 2 4" xfId="7730"/>
    <cellStyle name="Акцент6 2 2 3" xfId="2573"/>
    <cellStyle name="Акцент6 2 2 3 2" xfId="4532"/>
    <cellStyle name="Акцент6 2 2 3 3" xfId="7733"/>
    <cellStyle name="Акцент6 2 2 4" xfId="7734"/>
    <cellStyle name="Акцент6 2 2 5" xfId="7729"/>
    <cellStyle name="Акцент6 2 3" xfId="2574"/>
    <cellStyle name="Акцент6 2 3 2" xfId="2575"/>
    <cellStyle name="Акцент6 2 3 2 2" xfId="7736"/>
    <cellStyle name="Акцент6 2 3 3" xfId="2576"/>
    <cellStyle name="Акцент6 2 3 3 2" xfId="4534"/>
    <cellStyle name="Акцент6 2 3 3 3" xfId="7737"/>
    <cellStyle name="Акцент6 2 3 4" xfId="7735"/>
    <cellStyle name="Акцент6 2 4" xfId="2577"/>
    <cellStyle name="Акцент6 2 4 2" xfId="4535"/>
    <cellStyle name="Акцент6 2 4 3" xfId="7738"/>
    <cellStyle name="Акцент6 2 5" xfId="7739"/>
    <cellStyle name="Акцент6 2 6" xfId="7728"/>
    <cellStyle name="Акцент6 3" xfId="2578"/>
    <cellStyle name="Акцент6 3 2" xfId="2579"/>
    <cellStyle name="Акцент6 3 2 2" xfId="2580"/>
    <cellStyle name="Акцент6 3 2 2 2" xfId="2581"/>
    <cellStyle name="Акцент6 3 2 2 2 2" xfId="7743"/>
    <cellStyle name="Акцент6 3 2 2 3" xfId="2582"/>
    <cellStyle name="Акцент6 3 2 2 3 2" xfId="4536"/>
    <cellStyle name="Акцент6 3 2 2 3 3" xfId="7744"/>
    <cellStyle name="Акцент6 3 2 2 4" xfId="7742"/>
    <cellStyle name="Акцент6 3 2 3" xfId="2583"/>
    <cellStyle name="Акцент6 3 2 3 2" xfId="4537"/>
    <cellStyle name="Акцент6 3 2 3 3" xfId="7745"/>
    <cellStyle name="Акцент6 3 2 4" xfId="7746"/>
    <cellStyle name="Акцент6 3 2 5" xfId="7741"/>
    <cellStyle name="Акцент6 3 3" xfId="2584"/>
    <cellStyle name="Акцент6 3 3 2" xfId="2585"/>
    <cellStyle name="Акцент6 3 3 2 2" xfId="7748"/>
    <cellStyle name="Акцент6 3 3 3" xfId="2586"/>
    <cellStyle name="Акцент6 3 3 3 2" xfId="4538"/>
    <cellStyle name="Акцент6 3 3 3 3" xfId="7749"/>
    <cellStyle name="Акцент6 3 3 4" xfId="7747"/>
    <cellStyle name="Акцент6 3 4" xfId="2587"/>
    <cellStyle name="Акцент6 3 4 2" xfId="4539"/>
    <cellStyle name="Акцент6 3 4 3" xfId="7750"/>
    <cellStyle name="Акцент6 3 5" xfId="7751"/>
    <cellStyle name="Акцент6 3 6" xfId="7740"/>
    <cellStyle name="Акцент6 4" xfId="2588"/>
    <cellStyle name="Акцент6 4 2" xfId="2589"/>
    <cellStyle name="Акцент6 4 2 2" xfId="7753"/>
    <cellStyle name="Акцент6 4 3" xfId="2590"/>
    <cellStyle name="Акцент6 4 3 2" xfId="4540"/>
    <cellStyle name="Акцент6 4 3 3" xfId="7754"/>
    <cellStyle name="Акцент6 4 4" xfId="7752"/>
    <cellStyle name="Акцент6 5" xfId="2591"/>
    <cellStyle name="Акцент6 5 2" xfId="4541"/>
    <cellStyle name="Акцент6 5 3" xfId="7755"/>
    <cellStyle name="Акцент6 6" xfId="7756"/>
    <cellStyle name="Акцент6 7" xfId="7727"/>
    <cellStyle name="Ввод " xfId="2592"/>
    <cellStyle name="Ввод  2" xfId="2593"/>
    <cellStyle name="Ввод  2 2" xfId="2594"/>
    <cellStyle name="Ввод  2 2 2" xfId="2595"/>
    <cellStyle name="Ввод  2 2 2 2" xfId="2596"/>
    <cellStyle name="Ввод  2 2 2 2 2" xfId="7761"/>
    <cellStyle name="Ввод  2 2 2 3" xfId="2597"/>
    <cellStyle name="Ввод  2 2 2 3 2" xfId="4542"/>
    <cellStyle name="Ввод  2 2 2 3 3" xfId="7762"/>
    <cellStyle name="Ввод  2 2 2 4" xfId="7760"/>
    <cellStyle name="Ввод  2 2 3" xfId="2598"/>
    <cellStyle name="Ввод  2 2 3 2" xfId="4543"/>
    <cellStyle name="Ввод  2 2 3 3" xfId="7763"/>
    <cellStyle name="Ввод  2 2 4" xfId="7764"/>
    <cellStyle name="Ввод  2 2 5" xfId="7759"/>
    <cellStyle name="Ввод  2 3" xfId="2599"/>
    <cellStyle name="Ввод  2 3 2" xfId="2600"/>
    <cellStyle name="Ввод  2 3 2 2" xfId="7766"/>
    <cellStyle name="Ввод  2 3 3" xfId="2601"/>
    <cellStyle name="Ввод  2 3 3 2" xfId="4544"/>
    <cellStyle name="Ввод  2 3 3 3" xfId="7767"/>
    <cellStyle name="Ввод  2 3 4" xfId="7765"/>
    <cellStyle name="Ввод  2 4" xfId="2602"/>
    <cellStyle name="Ввод  2 4 2" xfId="4545"/>
    <cellStyle name="Ввод  2 4 3" xfId="7768"/>
    <cellStyle name="Ввод  2 5" xfId="7769"/>
    <cellStyle name="Ввод  2 6" xfId="7758"/>
    <cellStyle name="Ввод  3" xfId="2603"/>
    <cellStyle name="Ввод  3 2" xfId="2604"/>
    <cellStyle name="Ввод  3 2 2" xfId="2605"/>
    <cellStyle name="Ввод  3 2 2 2" xfId="2606"/>
    <cellStyle name="Ввод  3 2 2 2 2" xfId="7773"/>
    <cellStyle name="Ввод  3 2 2 3" xfId="2607"/>
    <cellStyle name="Ввод  3 2 2 3 2" xfId="4546"/>
    <cellStyle name="Ввод  3 2 2 3 3" xfId="7774"/>
    <cellStyle name="Ввод  3 2 2 4" xfId="7772"/>
    <cellStyle name="Ввод  3 2 3" xfId="2608"/>
    <cellStyle name="Ввод  3 2 3 2" xfId="4547"/>
    <cellStyle name="Ввод  3 2 3 3" xfId="7775"/>
    <cellStyle name="Ввод  3 2 4" xfId="7776"/>
    <cellStyle name="Ввод  3 2 5" xfId="7771"/>
    <cellStyle name="Ввод  3 3" xfId="2609"/>
    <cellStyle name="Ввод  3 3 2" xfId="2610"/>
    <cellStyle name="Ввод  3 3 2 2" xfId="7778"/>
    <cellStyle name="Ввод  3 3 3" xfId="2611"/>
    <cellStyle name="Ввод  3 3 3 2" xfId="4548"/>
    <cellStyle name="Ввод  3 3 3 3" xfId="7779"/>
    <cellStyle name="Ввод  3 3 4" xfId="7777"/>
    <cellStyle name="Ввод  3 4" xfId="2612"/>
    <cellStyle name="Ввод  3 4 2" xfId="4549"/>
    <cellStyle name="Ввод  3 4 3" xfId="7780"/>
    <cellStyle name="Ввод  3 5" xfId="7781"/>
    <cellStyle name="Ввод  3 6" xfId="7770"/>
    <cellStyle name="Ввод  4" xfId="2613"/>
    <cellStyle name="Ввод  4 2" xfId="2614"/>
    <cellStyle name="Ввод  4 2 2" xfId="7783"/>
    <cellStyle name="Ввод  4 3" xfId="2615"/>
    <cellStyle name="Ввод  4 3 2" xfId="4550"/>
    <cellStyle name="Ввод  4 3 3" xfId="7784"/>
    <cellStyle name="Ввод  4 4" xfId="7782"/>
    <cellStyle name="Ввод  5" xfId="2616"/>
    <cellStyle name="Ввод  5 2" xfId="4551"/>
    <cellStyle name="Ввод  5 3" xfId="7785"/>
    <cellStyle name="Ввод  6" xfId="7786"/>
    <cellStyle name="Ввод  7" xfId="7757"/>
    <cellStyle name="Вывод" xfId="2617"/>
    <cellStyle name="Вывод 2" xfId="2618"/>
    <cellStyle name="Вывод 2 2" xfId="2619"/>
    <cellStyle name="Вывод 2 2 2" xfId="2620"/>
    <cellStyle name="Вывод 2 2 2 2" xfId="2621"/>
    <cellStyle name="Вывод 2 2 2 2 2" xfId="7791"/>
    <cellStyle name="Вывод 2 2 2 3" xfId="2622"/>
    <cellStyle name="Вывод 2 2 2 3 2" xfId="4552"/>
    <cellStyle name="Вывод 2 2 2 3 3" xfId="7792"/>
    <cellStyle name="Вывод 2 2 2 4" xfId="7790"/>
    <cellStyle name="Вывод 2 2 3" xfId="2623"/>
    <cellStyle name="Вывод 2 2 3 2" xfId="4553"/>
    <cellStyle name="Вывод 2 2 3 3" xfId="7793"/>
    <cellStyle name="Вывод 2 2 4" xfId="7794"/>
    <cellStyle name="Вывод 2 2 5" xfId="7789"/>
    <cellStyle name="Вывод 2 3" xfId="2624"/>
    <cellStyle name="Вывод 2 3 2" xfId="2625"/>
    <cellStyle name="Вывод 2 3 2 2" xfId="7796"/>
    <cellStyle name="Вывод 2 3 3" xfId="2626"/>
    <cellStyle name="Вывод 2 3 3 2" xfId="4554"/>
    <cellStyle name="Вывод 2 3 3 3" xfId="7797"/>
    <cellStyle name="Вывод 2 3 4" xfId="7795"/>
    <cellStyle name="Вывод 2 4" xfId="2627"/>
    <cellStyle name="Вывод 2 4 2" xfId="4555"/>
    <cellStyle name="Вывод 2 4 3" xfId="7798"/>
    <cellStyle name="Вывод 2 5" xfId="7799"/>
    <cellStyle name="Вывод 2 6" xfId="7788"/>
    <cellStyle name="Вывод 3" xfId="2628"/>
    <cellStyle name="Вывод 3 2" xfId="2629"/>
    <cellStyle name="Вывод 3 2 2" xfId="2630"/>
    <cellStyle name="Вывод 3 2 2 2" xfId="2631"/>
    <cellStyle name="Вывод 3 2 2 2 2" xfId="7803"/>
    <cellStyle name="Вывод 3 2 2 3" xfId="2632"/>
    <cellStyle name="Вывод 3 2 2 3 2" xfId="4556"/>
    <cellStyle name="Вывод 3 2 2 3 3" xfId="7804"/>
    <cellStyle name="Вывод 3 2 2 4" xfId="7802"/>
    <cellStyle name="Вывод 3 2 3" xfId="2633"/>
    <cellStyle name="Вывод 3 2 3 2" xfId="4557"/>
    <cellStyle name="Вывод 3 2 3 3" xfId="7805"/>
    <cellStyle name="Вывод 3 2 4" xfId="7806"/>
    <cellStyle name="Вывод 3 2 5" xfId="7801"/>
    <cellStyle name="Вывод 3 3" xfId="2634"/>
    <cellStyle name="Вывод 3 3 2" xfId="2635"/>
    <cellStyle name="Вывод 3 3 2 2" xfId="7808"/>
    <cellStyle name="Вывод 3 3 3" xfId="2636"/>
    <cellStyle name="Вывод 3 3 3 2" xfId="4558"/>
    <cellStyle name="Вывод 3 3 3 3" xfId="7809"/>
    <cellStyle name="Вывод 3 3 4" xfId="7807"/>
    <cellStyle name="Вывод 3 4" xfId="2637"/>
    <cellStyle name="Вывод 3 4 2" xfId="4559"/>
    <cellStyle name="Вывод 3 4 3" xfId="7810"/>
    <cellStyle name="Вывод 3 5" xfId="7811"/>
    <cellStyle name="Вывод 3 6" xfId="7800"/>
    <cellStyle name="Вывод 4" xfId="2638"/>
    <cellStyle name="Вывод 4 2" xfId="2639"/>
    <cellStyle name="Вывод 4 2 2" xfId="7813"/>
    <cellStyle name="Вывод 4 3" xfId="2640"/>
    <cellStyle name="Вывод 4 3 2" xfId="4560"/>
    <cellStyle name="Вывод 4 3 3" xfId="7814"/>
    <cellStyle name="Вывод 4 4" xfId="7812"/>
    <cellStyle name="Вывод 5" xfId="2641"/>
    <cellStyle name="Вывод 5 2" xfId="4561"/>
    <cellStyle name="Вывод 5 3" xfId="7815"/>
    <cellStyle name="Вывод 6" xfId="7816"/>
    <cellStyle name="Вывод 7" xfId="7787"/>
    <cellStyle name="Вычисление" xfId="2642"/>
    <cellStyle name="Вычисление 2" xfId="2643"/>
    <cellStyle name="Вычисление 2 2" xfId="2644"/>
    <cellStyle name="Вычисление 2 2 2" xfId="2645"/>
    <cellStyle name="Вычисление 2 2 2 2" xfId="2646"/>
    <cellStyle name="Вычисление 2 2 2 2 2" xfId="7821"/>
    <cellStyle name="Вычисление 2 2 2 3" xfId="2647"/>
    <cellStyle name="Вычисление 2 2 2 3 2" xfId="4564"/>
    <cellStyle name="Вычисление 2 2 2 3 3" xfId="7822"/>
    <cellStyle name="Вычисление 2 2 2 4" xfId="7820"/>
    <cellStyle name="Вычисление 2 2 3" xfId="2648"/>
    <cellStyle name="Вычисление 2 2 3 2" xfId="4565"/>
    <cellStyle name="Вычисление 2 2 3 3" xfId="7823"/>
    <cellStyle name="Вычисление 2 2 4" xfId="7824"/>
    <cellStyle name="Вычисление 2 2 5" xfId="7819"/>
    <cellStyle name="Вычисление 2 3" xfId="2649"/>
    <cellStyle name="Вычисление 2 3 2" xfId="2650"/>
    <cellStyle name="Вычисление 2 3 2 2" xfId="7826"/>
    <cellStyle name="Вычисление 2 3 3" xfId="2651"/>
    <cellStyle name="Вычисление 2 3 3 2" xfId="4566"/>
    <cellStyle name="Вычисление 2 3 3 3" xfId="7827"/>
    <cellStyle name="Вычисление 2 3 4" xfId="7825"/>
    <cellStyle name="Вычисление 2 4" xfId="2652"/>
    <cellStyle name="Вычисление 2 4 2" xfId="4567"/>
    <cellStyle name="Вычисление 2 4 3" xfId="7828"/>
    <cellStyle name="Вычисление 2 5" xfId="7829"/>
    <cellStyle name="Вычисление 2 6" xfId="7818"/>
    <cellStyle name="Вычисление 3" xfId="2653"/>
    <cellStyle name="Вычисление 3 2" xfId="2654"/>
    <cellStyle name="Вычисление 3 2 2" xfId="2655"/>
    <cellStyle name="Вычисление 3 2 2 2" xfId="2656"/>
    <cellStyle name="Вычисление 3 2 2 2 2" xfId="7833"/>
    <cellStyle name="Вычисление 3 2 2 3" xfId="2657"/>
    <cellStyle name="Вычисление 3 2 2 3 2" xfId="4569"/>
    <cellStyle name="Вычисление 3 2 2 3 3" xfId="7834"/>
    <cellStyle name="Вычисление 3 2 2 4" xfId="7832"/>
    <cellStyle name="Вычисление 3 2 3" xfId="2658"/>
    <cellStyle name="Вычисление 3 2 3 2" xfId="4570"/>
    <cellStyle name="Вычисление 3 2 3 3" xfId="7835"/>
    <cellStyle name="Вычисление 3 2 4" xfId="7836"/>
    <cellStyle name="Вычисление 3 2 5" xfId="7831"/>
    <cellStyle name="Вычисление 3 3" xfId="2659"/>
    <cellStyle name="Вычисление 3 3 2" xfId="2660"/>
    <cellStyle name="Вычисление 3 3 2 2" xfId="7838"/>
    <cellStyle name="Вычисление 3 3 3" xfId="2661"/>
    <cellStyle name="Вычисление 3 3 3 2" xfId="4572"/>
    <cellStyle name="Вычисление 3 3 3 3" xfId="7839"/>
    <cellStyle name="Вычисление 3 3 4" xfId="7837"/>
    <cellStyle name="Вычисление 3 4" xfId="2662"/>
    <cellStyle name="Вычисление 3 4 2" xfId="4573"/>
    <cellStyle name="Вычисление 3 4 3" xfId="7840"/>
    <cellStyle name="Вычисление 3 5" xfId="7841"/>
    <cellStyle name="Вычисление 3 6" xfId="7830"/>
    <cellStyle name="Вычисление 4" xfId="2663"/>
    <cellStyle name="Вычисление 4 2" xfId="2664"/>
    <cellStyle name="Вычисление 4 2 2" xfId="7843"/>
    <cellStyle name="Вычисление 4 3" xfId="2665"/>
    <cellStyle name="Вычисление 4 3 2" xfId="4575"/>
    <cellStyle name="Вычисление 4 3 3" xfId="7844"/>
    <cellStyle name="Вычисление 4 4" xfId="7842"/>
    <cellStyle name="Вычисление 5" xfId="2666"/>
    <cellStyle name="Вычисление 5 2" xfId="4576"/>
    <cellStyle name="Вычисление 5 3" xfId="7845"/>
    <cellStyle name="Вычисление 6" xfId="7846"/>
    <cellStyle name="Вычисление 7" xfId="7817"/>
    <cellStyle name="Заголовок 1" xfId="2667"/>
    <cellStyle name="Заголовок 1 2" xfId="2668"/>
    <cellStyle name="Заголовок 1 2 2" xfId="2669"/>
    <cellStyle name="Заголовок 1 2 2 2" xfId="2670"/>
    <cellStyle name="Заголовок 1 2 2 2 2" xfId="2671"/>
    <cellStyle name="Заголовок 1 2 2 2 2 2" xfId="7851"/>
    <cellStyle name="Заголовок 1 2 2 2 3" xfId="2672"/>
    <cellStyle name="Заголовок 1 2 2 2 3 2" xfId="4579"/>
    <cellStyle name="Заголовок 1 2 2 2 3 3" xfId="7852"/>
    <cellStyle name="Заголовок 1 2 2 2 4" xfId="7850"/>
    <cellStyle name="Заголовок 1 2 2 3" xfId="2673"/>
    <cellStyle name="Заголовок 1 2 2 3 2" xfId="4580"/>
    <cellStyle name="Заголовок 1 2 2 3 3" xfId="7853"/>
    <cellStyle name="Заголовок 1 2 2 4" xfId="7854"/>
    <cellStyle name="Заголовок 1 2 2 5" xfId="7849"/>
    <cellStyle name="Заголовок 1 2 3" xfId="2674"/>
    <cellStyle name="Заголовок 1 2 3 2" xfId="2675"/>
    <cellStyle name="Заголовок 1 2 3 2 2" xfId="7856"/>
    <cellStyle name="Заголовок 1 2 3 3" xfId="2676"/>
    <cellStyle name="Заголовок 1 2 3 3 2" xfId="4581"/>
    <cellStyle name="Заголовок 1 2 3 3 3" xfId="7857"/>
    <cellStyle name="Заголовок 1 2 3 4" xfId="7855"/>
    <cellStyle name="Заголовок 1 2 4" xfId="2677"/>
    <cellStyle name="Заголовок 1 2 4 2" xfId="4582"/>
    <cellStyle name="Заголовок 1 2 4 3" xfId="7858"/>
    <cellStyle name="Заголовок 1 2 5" xfId="7859"/>
    <cellStyle name="Заголовок 1 2 6" xfId="7848"/>
    <cellStyle name="Заголовок 1 3" xfId="2678"/>
    <cellStyle name="Заголовок 1 3 2" xfId="2679"/>
    <cellStyle name="Заголовок 1 3 2 2" xfId="2680"/>
    <cellStyle name="Заголовок 1 3 2 2 2" xfId="2681"/>
    <cellStyle name="Заголовок 1 3 2 2 2 2" xfId="7863"/>
    <cellStyle name="Заголовок 1 3 2 2 3" xfId="2682"/>
    <cellStyle name="Заголовок 1 3 2 2 3 2" xfId="4584"/>
    <cellStyle name="Заголовок 1 3 2 2 3 3" xfId="7864"/>
    <cellStyle name="Заголовок 1 3 2 2 4" xfId="7862"/>
    <cellStyle name="Заголовок 1 3 2 3" xfId="2683"/>
    <cellStyle name="Заголовок 1 3 2 3 2" xfId="4585"/>
    <cellStyle name="Заголовок 1 3 2 3 3" xfId="7865"/>
    <cellStyle name="Заголовок 1 3 2 4" xfId="7866"/>
    <cellStyle name="Заголовок 1 3 2 5" xfId="7861"/>
    <cellStyle name="Заголовок 1 3 3" xfId="2684"/>
    <cellStyle name="Заголовок 1 3 3 2" xfId="2685"/>
    <cellStyle name="Заголовок 1 3 3 2 2" xfId="7868"/>
    <cellStyle name="Заголовок 1 3 3 3" xfId="2686"/>
    <cellStyle name="Заголовок 1 3 3 3 2" xfId="4586"/>
    <cellStyle name="Заголовок 1 3 3 3 3" xfId="7869"/>
    <cellStyle name="Заголовок 1 3 3 4" xfId="7867"/>
    <cellStyle name="Заголовок 1 3 4" xfId="2687"/>
    <cellStyle name="Заголовок 1 3 4 2" xfId="4587"/>
    <cellStyle name="Заголовок 1 3 4 3" xfId="7870"/>
    <cellStyle name="Заголовок 1 3 5" xfId="7871"/>
    <cellStyle name="Заголовок 1 3 6" xfId="7860"/>
    <cellStyle name="Заголовок 1 4" xfId="2688"/>
    <cellStyle name="Заголовок 1 4 2" xfId="2689"/>
    <cellStyle name="Заголовок 1 4 2 2" xfId="7873"/>
    <cellStyle name="Заголовок 1 4 3" xfId="2690"/>
    <cellStyle name="Заголовок 1 4 3 2" xfId="4588"/>
    <cellStyle name="Заголовок 1 4 3 3" xfId="7874"/>
    <cellStyle name="Заголовок 1 4 4" xfId="7872"/>
    <cellStyle name="Заголовок 1 5" xfId="2691"/>
    <cellStyle name="Заголовок 1 5 2" xfId="4589"/>
    <cellStyle name="Заголовок 1 5 3" xfId="7875"/>
    <cellStyle name="Заголовок 1 6" xfId="7876"/>
    <cellStyle name="Заголовок 1 7" xfId="7847"/>
    <cellStyle name="Заголовок 2" xfId="2692"/>
    <cellStyle name="Заголовок 2 2" xfId="2693"/>
    <cellStyle name="Заголовок 2 2 2" xfId="2694"/>
    <cellStyle name="Заголовок 2 2 2 2" xfId="2695"/>
    <cellStyle name="Заголовок 2 2 2 2 2" xfId="2696"/>
    <cellStyle name="Заголовок 2 2 2 2 2 2" xfId="7881"/>
    <cellStyle name="Заголовок 2 2 2 2 3" xfId="2697"/>
    <cellStyle name="Заголовок 2 2 2 2 3 2" xfId="4590"/>
    <cellStyle name="Заголовок 2 2 2 2 3 3" xfId="7882"/>
    <cellStyle name="Заголовок 2 2 2 2 4" xfId="7880"/>
    <cellStyle name="Заголовок 2 2 2 3" xfId="2698"/>
    <cellStyle name="Заголовок 2 2 2 3 2" xfId="4591"/>
    <cellStyle name="Заголовок 2 2 2 3 3" xfId="7883"/>
    <cellStyle name="Заголовок 2 2 2 4" xfId="7884"/>
    <cellStyle name="Заголовок 2 2 2 5" xfId="7879"/>
    <cellStyle name="Заголовок 2 2 3" xfId="2699"/>
    <cellStyle name="Заголовок 2 2 3 2" xfId="2700"/>
    <cellStyle name="Заголовок 2 2 3 2 2" xfId="7886"/>
    <cellStyle name="Заголовок 2 2 3 3" xfId="2701"/>
    <cellStyle name="Заголовок 2 2 3 3 2" xfId="4592"/>
    <cellStyle name="Заголовок 2 2 3 3 3" xfId="7887"/>
    <cellStyle name="Заголовок 2 2 3 4" xfId="7885"/>
    <cellStyle name="Заголовок 2 2 4" xfId="2702"/>
    <cellStyle name="Заголовок 2 2 4 2" xfId="4593"/>
    <cellStyle name="Заголовок 2 2 4 3" xfId="7888"/>
    <cellStyle name="Заголовок 2 2 5" xfId="7889"/>
    <cellStyle name="Заголовок 2 2 6" xfId="7878"/>
    <cellStyle name="Заголовок 2 3" xfId="2703"/>
    <cellStyle name="Заголовок 2 3 2" xfId="2704"/>
    <cellStyle name="Заголовок 2 3 2 2" xfId="2705"/>
    <cellStyle name="Заголовок 2 3 2 2 2" xfId="2706"/>
    <cellStyle name="Заголовок 2 3 2 2 2 2" xfId="7893"/>
    <cellStyle name="Заголовок 2 3 2 2 3" xfId="2707"/>
    <cellStyle name="Заголовок 2 3 2 2 3 2" xfId="4594"/>
    <cellStyle name="Заголовок 2 3 2 2 3 3" xfId="7894"/>
    <cellStyle name="Заголовок 2 3 2 2 4" xfId="7892"/>
    <cellStyle name="Заголовок 2 3 2 3" xfId="2708"/>
    <cellStyle name="Заголовок 2 3 2 3 2" xfId="4595"/>
    <cellStyle name="Заголовок 2 3 2 3 3" xfId="7895"/>
    <cellStyle name="Заголовок 2 3 2 4" xfId="7896"/>
    <cellStyle name="Заголовок 2 3 2 5" xfId="7891"/>
    <cellStyle name="Заголовок 2 3 3" xfId="2709"/>
    <cellStyle name="Заголовок 2 3 3 2" xfId="2710"/>
    <cellStyle name="Заголовок 2 3 3 2 2" xfId="7898"/>
    <cellStyle name="Заголовок 2 3 3 3" xfId="2711"/>
    <cellStyle name="Заголовок 2 3 3 3 2" xfId="4596"/>
    <cellStyle name="Заголовок 2 3 3 3 3" xfId="7899"/>
    <cellStyle name="Заголовок 2 3 3 4" xfId="7897"/>
    <cellStyle name="Заголовок 2 3 4" xfId="2712"/>
    <cellStyle name="Заголовок 2 3 4 2" xfId="4597"/>
    <cellStyle name="Заголовок 2 3 4 3" xfId="7900"/>
    <cellStyle name="Заголовок 2 3 5" xfId="7901"/>
    <cellStyle name="Заголовок 2 3 6" xfId="7890"/>
    <cellStyle name="Заголовок 2 4" xfId="2713"/>
    <cellStyle name="Заголовок 2 4 2" xfId="2714"/>
    <cellStyle name="Заголовок 2 4 2 2" xfId="7903"/>
    <cellStyle name="Заголовок 2 4 3" xfId="2715"/>
    <cellStyle name="Заголовок 2 4 3 2" xfId="4598"/>
    <cellStyle name="Заголовок 2 4 3 3" xfId="7904"/>
    <cellStyle name="Заголовок 2 4 4" xfId="7902"/>
    <cellStyle name="Заголовок 2 5" xfId="2716"/>
    <cellStyle name="Заголовок 2 5 2" xfId="4599"/>
    <cellStyle name="Заголовок 2 5 3" xfId="7905"/>
    <cellStyle name="Заголовок 2 6" xfId="7906"/>
    <cellStyle name="Заголовок 2 7" xfId="7877"/>
    <cellStyle name="Заголовок 3" xfId="2717"/>
    <cellStyle name="Заголовок 3 2" xfId="2718"/>
    <cellStyle name="Заголовок 3 2 2" xfId="2719"/>
    <cellStyle name="Заголовок 3 2 2 2" xfId="2720"/>
    <cellStyle name="Заголовок 3 2 2 2 2" xfId="2721"/>
    <cellStyle name="Заголовок 3 2 2 2 2 2" xfId="7911"/>
    <cellStyle name="Заголовок 3 2 2 2 3" xfId="2722"/>
    <cellStyle name="Заголовок 3 2 2 2 3 2" xfId="4600"/>
    <cellStyle name="Заголовок 3 2 2 2 3 3" xfId="7912"/>
    <cellStyle name="Заголовок 3 2 2 2 4" xfId="7910"/>
    <cellStyle name="Заголовок 3 2 2 3" xfId="2723"/>
    <cellStyle name="Заголовок 3 2 2 3 2" xfId="4601"/>
    <cellStyle name="Заголовок 3 2 2 3 3" xfId="7913"/>
    <cellStyle name="Заголовок 3 2 2 4" xfId="7914"/>
    <cellStyle name="Заголовок 3 2 2 5" xfId="7909"/>
    <cellStyle name="Заголовок 3 2 3" xfId="2724"/>
    <cellStyle name="Заголовок 3 2 3 2" xfId="2725"/>
    <cellStyle name="Заголовок 3 2 3 2 2" xfId="7916"/>
    <cellStyle name="Заголовок 3 2 3 3" xfId="2726"/>
    <cellStyle name="Заголовок 3 2 3 3 2" xfId="4602"/>
    <cellStyle name="Заголовок 3 2 3 3 3" xfId="7917"/>
    <cellStyle name="Заголовок 3 2 3 4" xfId="7915"/>
    <cellStyle name="Заголовок 3 2 4" xfId="2727"/>
    <cellStyle name="Заголовок 3 2 4 2" xfId="4603"/>
    <cellStyle name="Заголовок 3 2 4 3" xfId="7918"/>
    <cellStyle name="Заголовок 3 2 5" xfId="7919"/>
    <cellStyle name="Заголовок 3 2 6" xfId="7908"/>
    <cellStyle name="Заголовок 3 3" xfId="2728"/>
    <cellStyle name="Заголовок 3 3 2" xfId="2729"/>
    <cellStyle name="Заголовок 3 3 2 2" xfId="2730"/>
    <cellStyle name="Заголовок 3 3 2 2 2" xfId="2731"/>
    <cellStyle name="Заголовок 3 3 2 2 2 2" xfId="7923"/>
    <cellStyle name="Заголовок 3 3 2 2 3" xfId="2732"/>
    <cellStyle name="Заголовок 3 3 2 2 3 2" xfId="4604"/>
    <cellStyle name="Заголовок 3 3 2 2 3 3" xfId="7924"/>
    <cellStyle name="Заголовок 3 3 2 2 4" xfId="7922"/>
    <cellStyle name="Заголовок 3 3 2 3" xfId="2733"/>
    <cellStyle name="Заголовок 3 3 2 3 2" xfId="4605"/>
    <cellStyle name="Заголовок 3 3 2 3 3" xfId="7925"/>
    <cellStyle name="Заголовок 3 3 2 4" xfId="7926"/>
    <cellStyle name="Заголовок 3 3 2 5" xfId="7921"/>
    <cellStyle name="Заголовок 3 3 3" xfId="2734"/>
    <cellStyle name="Заголовок 3 3 3 2" xfId="2735"/>
    <cellStyle name="Заголовок 3 3 3 2 2" xfId="7928"/>
    <cellStyle name="Заголовок 3 3 3 3" xfId="2736"/>
    <cellStyle name="Заголовок 3 3 3 3 2" xfId="4606"/>
    <cellStyle name="Заголовок 3 3 3 3 3" xfId="7929"/>
    <cellStyle name="Заголовок 3 3 3 4" xfId="7927"/>
    <cellStyle name="Заголовок 3 3 4" xfId="2737"/>
    <cellStyle name="Заголовок 3 3 4 2" xfId="4607"/>
    <cellStyle name="Заголовок 3 3 4 3" xfId="7930"/>
    <cellStyle name="Заголовок 3 3 5" xfId="7931"/>
    <cellStyle name="Заголовок 3 3 6" xfId="7920"/>
    <cellStyle name="Заголовок 3 4" xfId="2738"/>
    <cellStyle name="Заголовок 3 4 2" xfId="2739"/>
    <cellStyle name="Заголовок 3 4 2 2" xfId="7933"/>
    <cellStyle name="Заголовок 3 4 3" xfId="2740"/>
    <cellStyle name="Заголовок 3 4 3 2" xfId="4610"/>
    <cellStyle name="Заголовок 3 4 3 3" xfId="7934"/>
    <cellStyle name="Заголовок 3 4 4" xfId="7932"/>
    <cellStyle name="Заголовок 3 5" xfId="2741"/>
    <cellStyle name="Заголовок 3 5 2" xfId="4611"/>
    <cellStyle name="Заголовок 3 5 3" xfId="7935"/>
    <cellStyle name="Заголовок 3 6" xfId="7936"/>
    <cellStyle name="Заголовок 3 7" xfId="7907"/>
    <cellStyle name="Заголовок 4" xfId="2742"/>
    <cellStyle name="Заголовок 4 2" xfId="2743"/>
    <cellStyle name="Заголовок 4 2 2" xfId="2744"/>
    <cellStyle name="Заголовок 4 2 2 2" xfId="2745"/>
    <cellStyle name="Заголовок 4 2 2 2 2" xfId="2746"/>
    <cellStyle name="Заголовок 4 2 2 2 2 2" xfId="7941"/>
    <cellStyle name="Заголовок 4 2 2 2 3" xfId="2747"/>
    <cellStyle name="Заголовок 4 2 2 2 3 2" xfId="4612"/>
    <cellStyle name="Заголовок 4 2 2 2 3 3" xfId="7942"/>
    <cellStyle name="Заголовок 4 2 2 2 4" xfId="7940"/>
    <cellStyle name="Заголовок 4 2 2 3" xfId="2748"/>
    <cellStyle name="Заголовок 4 2 2 3 2" xfId="4613"/>
    <cellStyle name="Заголовок 4 2 2 3 3" xfId="7943"/>
    <cellStyle name="Заголовок 4 2 2 4" xfId="7944"/>
    <cellStyle name="Заголовок 4 2 2 5" xfId="7939"/>
    <cellStyle name="Заголовок 4 2 3" xfId="2749"/>
    <cellStyle name="Заголовок 4 2 3 2" xfId="2750"/>
    <cellStyle name="Заголовок 4 2 3 2 2" xfId="7946"/>
    <cellStyle name="Заголовок 4 2 3 3" xfId="2751"/>
    <cellStyle name="Заголовок 4 2 3 3 2" xfId="4614"/>
    <cellStyle name="Заголовок 4 2 3 3 3" xfId="7947"/>
    <cellStyle name="Заголовок 4 2 3 4" xfId="7945"/>
    <cellStyle name="Заголовок 4 2 4" xfId="2752"/>
    <cellStyle name="Заголовок 4 2 4 2" xfId="4615"/>
    <cellStyle name="Заголовок 4 2 4 3" xfId="7948"/>
    <cellStyle name="Заголовок 4 2 5" xfId="7949"/>
    <cellStyle name="Заголовок 4 2 6" xfId="7938"/>
    <cellStyle name="Заголовок 4 3" xfId="2753"/>
    <cellStyle name="Заголовок 4 3 2" xfId="2754"/>
    <cellStyle name="Заголовок 4 3 2 2" xfId="2755"/>
    <cellStyle name="Заголовок 4 3 2 2 2" xfId="2756"/>
    <cellStyle name="Заголовок 4 3 2 2 2 2" xfId="7953"/>
    <cellStyle name="Заголовок 4 3 2 2 3" xfId="2757"/>
    <cellStyle name="Заголовок 4 3 2 2 3 2" xfId="4617"/>
    <cellStyle name="Заголовок 4 3 2 2 3 3" xfId="7954"/>
    <cellStyle name="Заголовок 4 3 2 2 4" xfId="7952"/>
    <cellStyle name="Заголовок 4 3 2 3" xfId="2758"/>
    <cellStyle name="Заголовок 4 3 2 3 2" xfId="4618"/>
    <cellStyle name="Заголовок 4 3 2 3 3" xfId="7955"/>
    <cellStyle name="Заголовок 4 3 2 4" xfId="7956"/>
    <cellStyle name="Заголовок 4 3 2 5" xfId="7951"/>
    <cellStyle name="Заголовок 4 3 3" xfId="2759"/>
    <cellStyle name="Заголовок 4 3 3 2" xfId="2760"/>
    <cellStyle name="Заголовок 4 3 3 2 2" xfId="7958"/>
    <cellStyle name="Заголовок 4 3 3 3" xfId="2761"/>
    <cellStyle name="Заголовок 4 3 3 3 2" xfId="4619"/>
    <cellStyle name="Заголовок 4 3 3 3 3" xfId="7959"/>
    <cellStyle name="Заголовок 4 3 3 4" xfId="7957"/>
    <cellStyle name="Заголовок 4 3 4" xfId="2762"/>
    <cellStyle name="Заголовок 4 3 4 2" xfId="4620"/>
    <cellStyle name="Заголовок 4 3 4 3" xfId="7960"/>
    <cellStyle name="Заголовок 4 3 5" xfId="7961"/>
    <cellStyle name="Заголовок 4 3 6" xfId="7950"/>
    <cellStyle name="Заголовок 4 4" xfId="2763"/>
    <cellStyle name="Заголовок 4 4 2" xfId="2764"/>
    <cellStyle name="Заголовок 4 4 2 2" xfId="7963"/>
    <cellStyle name="Заголовок 4 4 3" xfId="2765"/>
    <cellStyle name="Заголовок 4 4 3 2" xfId="4621"/>
    <cellStyle name="Заголовок 4 4 3 3" xfId="7964"/>
    <cellStyle name="Заголовок 4 4 4" xfId="7962"/>
    <cellStyle name="Заголовок 4 5" xfId="2766"/>
    <cellStyle name="Заголовок 4 5 2" xfId="4622"/>
    <cellStyle name="Заголовок 4 5 3" xfId="7965"/>
    <cellStyle name="Заголовок 4 6" xfId="7966"/>
    <cellStyle name="Заголовок 4 7" xfId="7937"/>
    <cellStyle name="Итог" xfId="2767"/>
    <cellStyle name="Итог 2" xfId="2768"/>
    <cellStyle name="Итог 2 2" xfId="2769"/>
    <cellStyle name="Итог 2 2 2" xfId="2770"/>
    <cellStyle name="Итог 2 2 2 2" xfId="2771"/>
    <cellStyle name="Итог 2 2 2 2 2" xfId="7971"/>
    <cellStyle name="Итог 2 2 2 3" xfId="2772"/>
    <cellStyle name="Итог 2 2 2 3 2" xfId="4623"/>
    <cellStyle name="Итог 2 2 2 3 3" xfId="7972"/>
    <cellStyle name="Итог 2 2 2 4" xfId="7970"/>
    <cellStyle name="Итог 2 2 3" xfId="2773"/>
    <cellStyle name="Итог 2 2 3 2" xfId="4624"/>
    <cellStyle name="Итог 2 2 3 3" xfId="7973"/>
    <cellStyle name="Итог 2 2 4" xfId="7974"/>
    <cellStyle name="Итог 2 2 5" xfId="7969"/>
    <cellStyle name="Итог 2 3" xfId="2774"/>
    <cellStyle name="Итог 2 3 2" xfId="2775"/>
    <cellStyle name="Итог 2 3 2 2" xfId="7976"/>
    <cellStyle name="Итог 2 3 3" xfId="2776"/>
    <cellStyle name="Итог 2 3 3 2" xfId="4625"/>
    <cellStyle name="Итог 2 3 3 3" xfId="7977"/>
    <cellStyle name="Итог 2 3 4" xfId="7975"/>
    <cellStyle name="Итог 2 4" xfId="2777"/>
    <cellStyle name="Итог 2 4 2" xfId="4626"/>
    <cellStyle name="Итог 2 4 3" xfId="7978"/>
    <cellStyle name="Итог 2 5" xfId="7979"/>
    <cellStyle name="Итог 2 6" xfId="7968"/>
    <cellStyle name="Итог 3" xfId="2778"/>
    <cellStyle name="Итог 3 2" xfId="2779"/>
    <cellStyle name="Итог 3 2 2" xfId="2780"/>
    <cellStyle name="Итог 3 2 2 2" xfId="2781"/>
    <cellStyle name="Итог 3 2 2 2 2" xfId="7983"/>
    <cellStyle name="Итог 3 2 2 3" xfId="2782"/>
    <cellStyle name="Итог 3 2 2 3 2" xfId="4627"/>
    <cellStyle name="Итог 3 2 2 3 3" xfId="7984"/>
    <cellStyle name="Итог 3 2 2 4" xfId="7982"/>
    <cellStyle name="Итог 3 2 3" xfId="2783"/>
    <cellStyle name="Итог 3 2 3 2" xfId="4628"/>
    <cellStyle name="Итог 3 2 3 3" xfId="7985"/>
    <cellStyle name="Итог 3 2 4" xfId="7986"/>
    <cellStyle name="Итог 3 2 5" xfId="7981"/>
    <cellStyle name="Итог 3 3" xfId="2784"/>
    <cellStyle name="Итог 3 3 2" xfId="2785"/>
    <cellStyle name="Итог 3 3 2 2" xfId="7988"/>
    <cellStyle name="Итог 3 3 3" xfId="2786"/>
    <cellStyle name="Итог 3 3 3 2" xfId="4629"/>
    <cellStyle name="Итог 3 3 3 3" xfId="7989"/>
    <cellStyle name="Итог 3 3 4" xfId="7987"/>
    <cellStyle name="Итог 3 4" xfId="2787"/>
    <cellStyle name="Итог 3 4 2" xfId="4630"/>
    <cellStyle name="Итог 3 4 3" xfId="7990"/>
    <cellStyle name="Итог 3 5" xfId="7991"/>
    <cellStyle name="Итог 3 6" xfId="7980"/>
    <cellStyle name="Итог 4" xfId="2788"/>
    <cellStyle name="Итог 4 2" xfId="2789"/>
    <cellStyle name="Итог 4 2 2" xfId="7993"/>
    <cellStyle name="Итог 4 3" xfId="2790"/>
    <cellStyle name="Итог 4 3 2" xfId="4631"/>
    <cellStyle name="Итог 4 3 3" xfId="7994"/>
    <cellStyle name="Итог 4 4" xfId="7992"/>
    <cellStyle name="Итог 5" xfId="2791"/>
    <cellStyle name="Итог 5 2" xfId="4632"/>
    <cellStyle name="Итог 5 3" xfId="7995"/>
    <cellStyle name="Итог 6" xfId="7996"/>
    <cellStyle name="Итог 7" xfId="7967"/>
    <cellStyle name="Контрольная ячейка" xfId="2792"/>
    <cellStyle name="Контрольная ячейка 2" xfId="2793"/>
    <cellStyle name="Контрольная ячейка 2 2" xfId="2794"/>
    <cellStyle name="Контрольная ячейка 2 2 2" xfId="2795"/>
    <cellStyle name="Контрольная ячейка 2 2 2 2" xfId="2796"/>
    <cellStyle name="Контрольная ячейка 2 2 2 2 2" xfId="8001"/>
    <cellStyle name="Контрольная ячейка 2 2 2 3" xfId="2797"/>
    <cellStyle name="Контрольная ячейка 2 2 2 3 2" xfId="4633"/>
    <cellStyle name="Контрольная ячейка 2 2 2 3 3" xfId="8002"/>
    <cellStyle name="Контрольная ячейка 2 2 2 4" xfId="8000"/>
    <cellStyle name="Контрольная ячейка 2 2 3" xfId="2798"/>
    <cellStyle name="Контрольная ячейка 2 2 3 2" xfId="4634"/>
    <cellStyle name="Контрольная ячейка 2 2 3 3" xfId="8003"/>
    <cellStyle name="Контрольная ячейка 2 2 4" xfId="8004"/>
    <cellStyle name="Контрольная ячейка 2 2 5" xfId="7999"/>
    <cellStyle name="Контрольная ячейка 2 3" xfId="2799"/>
    <cellStyle name="Контрольная ячейка 2 3 2" xfId="2800"/>
    <cellStyle name="Контрольная ячейка 2 3 2 2" xfId="8006"/>
    <cellStyle name="Контрольная ячейка 2 3 3" xfId="2801"/>
    <cellStyle name="Контрольная ячейка 2 3 3 2" xfId="4636"/>
    <cellStyle name="Контрольная ячейка 2 3 3 3" xfId="8007"/>
    <cellStyle name="Контрольная ячейка 2 3 4" xfId="8005"/>
    <cellStyle name="Контрольная ячейка 2 4" xfId="2802"/>
    <cellStyle name="Контрольная ячейка 2 4 2" xfId="4637"/>
    <cellStyle name="Контрольная ячейка 2 4 3" xfId="8008"/>
    <cellStyle name="Контрольная ячейка 2 5" xfId="8009"/>
    <cellStyle name="Контрольная ячейка 2 6" xfId="7998"/>
    <cellStyle name="Контрольная ячейка 3" xfId="2803"/>
    <cellStyle name="Контрольная ячейка 3 2" xfId="2804"/>
    <cellStyle name="Контрольная ячейка 3 2 2" xfId="2805"/>
    <cellStyle name="Контрольная ячейка 3 2 2 2" xfId="2806"/>
    <cellStyle name="Контрольная ячейка 3 2 2 2 2" xfId="8013"/>
    <cellStyle name="Контрольная ячейка 3 2 2 3" xfId="2807"/>
    <cellStyle name="Контрольная ячейка 3 2 2 3 2" xfId="4639"/>
    <cellStyle name="Контрольная ячейка 3 2 2 3 3" xfId="8014"/>
    <cellStyle name="Контрольная ячейка 3 2 2 4" xfId="8012"/>
    <cellStyle name="Контрольная ячейка 3 2 3" xfId="2808"/>
    <cellStyle name="Контрольная ячейка 3 2 3 2" xfId="4640"/>
    <cellStyle name="Контрольная ячейка 3 2 3 3" xfId="8015"/>
    <cellStyle name="Контрольная ячейка 3 2 4" xfId="8016"/>
    <cellStyle name="Контрольная ячейка 3 2 5" xfId="8011"/>
    <cellStyle name="Контрольная ячейка 3 3" xfId="2809"/>
    <cellStyle name="Контрольная ячейка 3 3 2" xfId="2810"/>
    <cellStyle name="Контрольная ячейка 3 3 2 2" xfId="8018"/>
    <cellStyle name="Контрольная ячейка 3 3 3" xfId="2811"/>
    <cellStyle name="Контрольная ячейка 3 3 3 2" xfId="4643"/>
    <cellStyle name="Контрольная ячейка 3 3 3 3" xfId="8019"/>
    <cellStyle name="Контрольная ячейка 3 3 4" xfId="8017"/>
    <cellStyle name="Контрольная ячейка 3 4" xfId="2812"/>
    <cellStyle name="Контрольная ячейка 3 4 2" xfId="4644"/>
    <cellStyle name="Контрольная ячейка 3 4 3" xfId="8020"/>
    <cellStyle name="Контрольная ячейка 3 5" xfId="8021"/>
    <cellStyle name="Контрольная ячейка 3 6" xfId="8010"/>
    <cellStyle name="Контрольная ячейка 4" xfId="2813"/>
    <cellStyle name="Контрольная ячейка 4 2" xfId="2814"/>
    <cellStyle name="Контрольная ячейка 4 2 2" xfId="8023"/>
    <cellStyle name="Контрольная ячейка 4 3" xfId="2815"/>
    <cellStyle name="Контрольная ячейка 4 3 2" xfId="4645"/>
    <cellStyle name="Контрольная ячейка 4 3 3" xfId="8024"/>
    <cellStyle name="Контрольная ячейка 4 4" xfId="8022"/>
    <cellStyle name="Контрольная ячейка 5" xfId="2816"/>
    <cellStyle name="Контрольная ячейка 5 2" xfId="4646"/>
    <cellStyle name="Контрольная ячейка 5 3" xfId="8025"/>
    <cellStyle name="Контрольная ячейка 6" xfId="2817"/>
    <cellStyle name="Контрольная ячейка 6 2" xfId="8026"/>
    <cellStyle name="Контрольная ячейка 7" xfId="8027"/>
    <cellStyle name="Контрольная ячейка 8" xfId="7997"/>
    <cellStyle name="Название" xfId="2818"/>
    <cellStyle name="Название 2" xfId="2819"/>
    <cellStyle name="Название 2 2" xfId="2820"/>
    <cellStyle name="Название 2 2 2" xfId="2821"/>
    <cellStyle name="Название 2 2 2 2" xfId="2822"/>
    <cellStyle name="Название 2 2 2 2 2" xfId="8032"/>
    <cellStyle name="Название 2 2 2 3" xfId="2823"/>
    <cellStyle name="Название 2 2 2 3 2" xfId="4648"/>
    <cellStyle name="Название 2 2 2 3 3" xfId="8033"/>
    <cellStyle name="Название 2 2 2 4" xfId="8031"/>
    <cellStyle name="Название 2 2 3" xfId="2824"/>
    <cellStyle name="Название 2 2 3 2" xfId="4649"/>
    <cellStyle name="Название 2 2 3 3" xfId="8034"/>
    <cellStyle name="Название 2 2 4" xfId="8035"/>
    <cellStyle name="Название 2 2 5" xfId="8030"/>
    <cellStyle name="Название 2 3" xfId="2825"/>
    <cellStyle name="Название 2 3 2" xfId="2826"/>
    <cellStyle name="Название 2 3 2 2" xfId="8037"/>
    <cellStyle name="Название 2 3 3" xfId="2827"/>
    <cellStyle name="Название 2 3 3 2" xfId="4650"/>
    <cellStyle name="Название 2 3 3 3" xfId="8038"/>
    <cellStyle name="Название 2 3 4" xfId="8036"/>
    <cellStyle name="Название 2 4" xfId="2828"/>
    <cellStyle name="Название 2 4 2" xfId="4651"/>
    <cellStyle name="Название 2 4 3" xfId="8039"/>
    <cellStyle name="Название 2 5" xfId="8040"/>
    <cellStyle name="Название 2 6" xfId="8029"/>
    <cellStyle name="Название 3" xfId="2829"/>
    <cellStyle name="Название 3 2" xfId="2830"/>
    <cellStyle name="Название 3 2 2" xfId="2831"/>
    <cellStyle name="Название 3 2 2 2" xfId="2832"/>
    <cellStyle name="Название 3 2 2 2 2" xfId="8044"/>
    <cellStyle name="Название 3 2 2 3" xfId="2833"/>
    <cellStyle name="Название 3 2 2 3 2" xfId="4652"/>
    <cellStyle name="Название 3 2 2 3 3" xfId="8045"/>
    <cellStyle name="Название 3 2 2 4" xfId="8043"/>
    <cellStyle name="Название 3 2 3" xfId="2834"/>
    <cellStyle name="Название 3 2 3 2" xfId="4653"/>
    <cellStyle name="Название 3 2 3 3" xfId="8046"/>
    <cellStyle name="Название 3 2 4" xfId="8047"/>
    <cellStyle name="Название 3 2 5" xfId="8042"/>
    <cellStyle name="Название 3 3" xfId="2835"/>
    <cellStyle name="Название 3 3 2" xfId="2836"/>
    <cellStyle name="Название 3 3 2 2" xfId="8049"/>
    <cellStyle name="Название 3 3 3" xfId="2837"/>
    <cellStyle name="Название 3 3 3 2" xfId="4654"/>
    <cellStyle name="Название 3 3 3 3" xfId="8050"/>
    <cellStyle name="Название 3 3 4" xfId="8048"/>
    <cellStyle name="Название 3 4" xfId="2838"/>
    <cellStyle name="Название 3 4 2" xfId="4655"/>
    <cellStyle name="Название 3 4 3" xfId="8051"/>
    <cellStyle name="Название 3 5" xfId="8052"/>
    <cellStyle name="Название 3 6" xfId="8041"/>
    <cellStyle name="Название 4" xfId="2839"/>
    <cellStyle name="Название 4 2" xfId="2840"/>
    <cellStyle name="Название 4 2 2" xfId="8054"/>
    <cellStyle name="Название 4 3" xfId="2841"/>
    <cellStyle name="Название 4 3 2" xfId="4656"/>
    <cellStyle name="Название 4 3 3" xfId="8055"/>
    <cellStyle name="Название 4 4" xfId="8053"/>
    <cellStyle name="Название 5" xfId="2842"/>
    <cellStyle name="Название 5 2" xfId="4657"/>
    <cellStyle name="Название 5 3" xfId="8056"/>
    <cellStyle name="Название 6" xfId="8057"/>
    <cellStyle name="Название 7" xfId="8028"/>
    <cellStyle name="Нейтральный" xfId="2843"/>
    <cellStyle name="Нейтральный 2" xfId="2844"/>
    <cellStyle name="Нейтральный 2 2" xfId="2845"/>
    <cellStyle name="Нейтральный 2 2 2" xfId="2846"/>
    <cellStyle name="Нейтральный 2 2 2 2" xfId="2847"/>
    <cellStyle name="Нейтральный 2 2 2 2 2" xfId="8062"/>
    <cellStyle name="Нейтральный 2 2 2 3" xfId="2848"/>
    <cellStyle name="Нейтральный 2 2 2 3 2" xfId="4658"/>
    <cellStyle name="Нейтральный 2 2 2 3 3" xfId="8063"/>
    <cellStyle name="Нейтральный 2 2 2 4" xfId="8061"/>
    <cellStyle name="Нейтральный 2 2 3" xfId="2849"/>
    <cellStyle name="Нейтральный 2 2 3 2" xfId="4659"/>
    <cellStyle name="Нейтральный 2 2 3 3" xfId="8064"/>
    <cellStyle name="Нейтральный 2 2 4" xfId="8065"/>
    <cellStyle name="Нейтральный 2 2 5" xfId="8060"/>
    <cellStyle name="Нейтральный 2 3" xfId="2850"/>
    <cellStyle name="Нейтральный 2 3 2" xfId="2851"/>
    <cellStyle name="Нейтральный 2 3 2 2" xfId="8067"/>
    <cellStyle name="Нейтральный 2 3 3" xfId="2852"/>
    <cellStyle name="Нейтральный 2 3 3 2" xfId="4660"/>
    <cellStyle name="Нейтральный 2 3 3 3" xfId="8068"/>
    <cellStyle name="Нейтральный 2 3 4" xfId="8066"/>
    <cellStyle name="Нейтральный 2 4" xfId="2853"/>
    <cellStyle name="Нейтральный 2 4 2" xfId="4661"/>
    <cellStyle name="Нейтральный 2 4 3" xfId="8069"/>
    <cellStyle name="Нейтральный 2 5" xfId="8070"/>
    <cellStyle name="Нейтральный 2 6" xfId="8059"/>
    <cellStyle name="Нейтральный 3" xfId="2854"/>
    <cellStyle name="Нейтральный 3 2" xfId="2855"/>
    <cellStyle name="Нейтральный 3 2 2" xfId="2856"/>
    <cellStyle name="Нейтральный 3 2 2 2" xfId="2857"/>
    <cellStyle name="Нейтральный 3 2 2 2 2" xfId="8074"/>
    <cellStyle name="Нейтральный 3 2 2 3" xfId="2858"/>
    <cellStyle name="Нейтральный 3 2 2 3 2" xfId="4662"/>
    <cellStyle name="Нейтральный 3 2 2 3 3" xfId="8075"/>
    <cellStyle name="Нейтральный 3 2 2 4" xfId="8073"/>
    <cellStyle name="Нейтральный 3 2 3" xfId="2859"/>
    <cellStyle name="Нейтральный 3 2 3 2" xfId="4663"/>
    <cellStyle name="Нейтральный 3 2 3 3" xfId="8076"/>
    <cellStyle name="Нейтральный 3 2 4" xfId="8077"/>
    <cellStyle name="Нейтральный 3 2 5" xfId="8072"/>
    <cellStyle name="Нейтральный 3 3" xfId="2860"/>
    <cellStyle name="Нейтральный 3 3 2" xfId="2861"/>
    <cellStyle name="Нейтральный 3 3 2 2" xfId="8079"/>
    <cellStyle name="Нейтральный 3 3 3" xfId="2862"/>
    <cellStyle name="Нейтральный 3 3 3 2" xfId="4664"/>
    <cellStyle name="Нейтральный 3 3 3 3" xfId="8080"/>
    <cellStyle name="Нейтральный 3 3 4" xfId="8078"/>
    <cellStyle name="Нейтральный 3 4" xfId="2863"/>
    <cellStyle name="Нейтральный 3 4 2" xfId="4665"/>
    <cellStyle name="Нейтральный 3 4 3" xfId="8081"/>
    <cellStyle name="Нейтральный 3 5" xfId="8082"/>
    <cellStyle name="Нейтральный 3 6" xfId="8071"/>
    <cellStyle name="Нейтральный 4" xfId="2864"/>
    <cellStyle name="Нейтральный 4 2" xfId="2865"/>
    <cellStyle name="Нейтральный 4 2 2" xfId="8084"/>
    <cellStyle name="Нейтральный 4 3" xfId="2866"/>
    <cellStyle name="Нейтральный 4 3 2" xfId="4666"/>
    <cellStyle name="Нейтральный 4 3 3" xfId="8085"/>
    <cellStyle name="Нейтральный 4 4" xfId="8083"/>
    <cellStyle name="Нейтральный 5" xfId="2867"/>
    <cellStyle name="Нейтральный 5 2" xfId="4667"/>
    <cellStyle name="Нейтральный 5 3" xfId="8086"/>
    <cellStyle name="Нейтральный 6" xfId="8087"/>
    <cellStyle name="Нейтральный 7" xfId="8058"/>
    <cellStyle name="Обычный" xfId="0" builtinId="0"/>
    <cellStyle name="Обычный 10" xfId="2868"/>
    <cellStyle name="Обычный 10 2" xfId="2869"/>
    <cellStyle name="Обычный 10 2 2" xfId="2870"/>
    <cellStyle name="Обычный 10 2 2 2" xfId="2871"/>
    <cellStyle name="Обычный 10 2 2 2 2" xfId="8091"/>
    <cellStyle name="Обычный 10 2 2 3" xfId="2872"/>
    <cellStyle name="Обычный 10 2 2 3 2" xfId="4670"/>
    <cellStyle name="Обычный 10 2 2 3 3" xfId="8092"/>
    <cellStyle name="Обычный 10 2 2 4" xfId="8090"/>
    <cellStyle name="Обычный 10 2 3" xfId="2873"/>
    <cellStyle name="Обычный 10 2 3 2" xfId="4671"/>
    <cellStyle name="Обычный 10 2 3 3" xfId="8093"/>
    <cellStyle name="Обычный 10 2 4" xfId="8094"/>
    <cellStyle name="Обычный 10 2 4 2" xfId="11157"/>
    <cellStyle name="Обычный 10 2 5" xfId="8089"/>
    <cellStyle name="Обычный 10 3" xfId="2874"/>
    <cellStyle name="Обычный 10 3 2" xfId="2875"/>
    <cellStyle name="Обычный 10 3 2 2" xfId="8096"/>
    <cellStyle name="Обычный 10 3 3" xfId="2876"/>
    <cellStyle name="Обычный 10 3 3 2" xfId="4672"/>
    <cellStyle name="Обычный 10 3 3 3" xfId="8097"/>
    <cellStyle name="Обычный 10 3 4" xfId="8095"/>
    <cellStyle name="Обычный 10 4" xfId="2877"/>
    <cellStyle name="Обычный 10 4 2" xfId="4673"/>
    <cellStyle name="Обычный 10 4 3" xfId="8098"/>
    <cellStyle name="Обычный 10 5" xfId="8099"/>
    <cellStyle name="Обычный 10 6" xfId="8088"/>
    <cellStyle name="Обычный 11" xfId="8100"/>
    <cellStyle name="Обычный 12" xfId="5046"/>
    <cellStyle name="Обычный 13" xfId="11156"/>
    <cellStyle name="Обычный 2" xfId="2878"/>
    <cellStyle name="Обычный 2 18" xfId="5045"/>
    <cellStyle name="Обычный 2 2" xfId="2879"/>
    <cellStyle name="Обычный 2 2 2" xfId="2880"/>
    <cellStyle name="Обычный 2 2 2 2" xfId="2881"/>
    <cellStyle name="Обычный 2 2 2 2 2" xfId="8102"/>
    <cellStyle name="Обычный 2 2 2 3" xfId="2882"/>
    <cellStyle name="Обычный 2 2 2 3 2" xfId="4674"/>
    <cellStyle name="Обычный 2 2 2 3 3" xfId="8103"/>
    <cellStyle name="Обычный 2 2 2 4" xfId="8101"/>
    <cellStyle name="Обычный 2 2 3" xfId="2883"/>
    <cellStyle name="Обычный 2 2 3 2" xfId="4675"/>
    <cellStyle name="Обычный 2 2 3 3" xfId="8104"/>
    <cellStyle name="Обычный 2 3" xfId="2884"/>
    <cellStyle name="Обычный 2 3 2" xfId="2885"/>
    <cellStyle name="Обычный 2 3 2 2" xfId="2886"/>
    <cellStyle name="Обычный 2 3 2 2 2" xfId="8106"/>
    <cellStyle name="Обычный 2 3 2 3" xfId="2887"/>
    <cellStyle name="Обычный 2 3 2 3 2" xfId="4677"/>
    <cellStyle name="Обычный 2 3 2 3 3" xfId="8107"/>
    <cellStyle name="Обычный 2 3 2 4" xfId="8105"/>
    <cellStyle name="Обычный 2 3 3" xfId="2888"/>
    <cellStyle name="Обычный 2 3 3 2" xfId="4678"/>
    <cellStyle name="Обычный 2 3 3 3" xfId="8108"/>
    <cellStyle name="Обычный 2 4" xfId="2889"/>
    <cellStyle name="Обычный 2 4 2" xfId="2890"/>
    <cellStyle name="Обычный 2 4 2 2" xfId="2891"/>
    <cellStyle name="Обычный 2 4 2 2 2" xfId="8110"/>
    <cellStyle name="Обычный 2 4 2 3" xfId="2892"/>
    <cellStyle name="Обычный 2 4 2 3 2" xfId="4679"/>
    <cellStyle name="Обычный 2 4 2 3 3" xfId="8111"/>
    <cellStyle name="Обычный 2 4 2 4" xfId="8109"/>
    <cellStyle name="Обычный 2 4 3" xfId="2893"/>
    <cellStyle name="Обычный 2 4 3 2" xfId="4680"/>
    <cellStyle name="Обычный 2 4 3 3" xfId="8112"/>
    <cellStyle name="Обычный 2 5" xfId="2894"/>
    <cellStyle name="Обычный 2 5 2" xfId="2895"/>
    <cellStyle name="Обычный 2 5 2 2" xfId="2896"/>
    <cellStyle name="Обычный 2 5 2 2 2" xfId="8114"/>
    <cellStyle name="Обычный 2 5 2 3" xfId="2897"/>
    <cellStyle name="Обычный 2 5 2 3 2" xfId="4681"/>
    <cellStyle name="Обычный 2 5 2 3 3" xfId="8115"/>
    <cellStyle name="Обычный 2 5 2 4" xfId="8113"/>
    <cellStyle name="Обычный 2 5 3" xfId="2898"/>
    <cellStyle name="Обычный 2 5 3 2" xfId="4682"/>
    <cellStyle name="Обычный 2 5 3 3" xfId="8116"/>
    <cellStyle name="Обычный 2 6" xfId="2899"/>
    <cellStyle name="Обычный 2 6 2" xfId="2900"/>
    <cellStyle name="Обычный 2 6 2 2" xfId="8118"/>
    <cellStyle name="Обычный 2 6 3" xfId="2901"/>
    <cellStyle name="Обычный 2 6 3 2" xfId="4685"/>
    <cellStyle name="Обычный 2 6 3 3" xfId="8119"/>
    <cellStyle name="Обычный 2 6 4" xfId="8117"/>
    <cellStyle name="Обычный 2 7" xfId="2902"/>
    <cellStyle name="Обычный 2 7 2" xfId="4686"/>
    <cellStyle name="Обычный 2 7 3" xfId="8120"/>
    <cellStyle name="Обычный 3" xfId="2903"/>
    <cellStyle name="Обычный 3 2" xfId="2904"/>
    <cellStyle name="Обычный 3 2 2" xfId="2905"/>
    <cellStyle name="Обычный 3 2 2 2" xfId="2906"/>
    <cellStyle name="Обычный 3 2 2 2 2" xfId="8122"/>
    <cellStyle name="Обычный 3 2 2 3" xfId="2907"/>
    <cellStyle name="Обычный 3 2 2 3 2" xfId="4688"/>
    <cellStyle name="Обычный 3 2 2 3 3" xfId="8123"/>
    <cellStyle name="Обычный 3 2 2 4" xfId="8121"/>
    <cellStyle name="Обычный 3 2 3" xfId="2908"/>
    <cellStyle name="Обычный 3 2 3 2" xfId="4689"/>
    <cellStyle name="Обычный 3 2 3 3" xfId="8124"/>
    <cellStyle name="Обычный 3 3" xfId="2909"/>
    <cellStyle name="Обычный 3 3 2" xfId="2910"/>
    <cellStyle name="Обычный 3 3 2 2" xfId="2911"/>
    <cellStyle name="Обычный 3 3 2 2 2" xfId="8126"/>
    <cellStyle name="Обычный 3 3 2 3" xfId="2912"/>
    <cellStyle name="Обычный 3 3 2 3 2" xfId="4691"/>
    <cellStyle name="Обычный 3 3 2 3 3" xfId="8127"/>
    <cellStyle name="Обычный 3 3 2 4" xfId="8125"/>
    <cellStyle name="Обычный 3 3 3" xfId="2913"/>
    <cellStyle name="Обычный 3 3 3 2" xfId="4692"/>
    <cellStyle name="Обычный 3 3 3 3" xfId="8128"/>
    <cellStyle name="Обычный 3 4" xfId="2914"/>
    <cellStyle name="Обычный 3 4 2" xfId="2915"/>
    <cellStyle name="Обычный 3 4 2 2" xfId="2916"/>
    <cellStyle name="Обычный 3 4 2 2 2" xfId="8131"/>
    <cellStyle name="Обычный 3 4 2 3" xfId="2917"/>
    <cellStyle name="Обычный 3 4 2 3 2" xfId="4694"/>
    <cellStyle name="Обычный 3 4 2 3 3" xfId="8132"/>
    <cellStyle name="Обычный 3 4 2 4" xfId="8130"/>
    <cellStyle name="Обычный 3 4 3" xfId="2918"/>
    <cellStyle name="Обычный 3 4 3 2" xfId="4695"/>
    <cellStyle name="Обычный 3 4 3 3" xfId="8133"/>
    <cellStyle name="Обычный 3 5" xfId="2919"/>
    <cellStyle name="Обычный 3 5 2" xfId="2920"/>
    <cellStyle name="Обычный 3 5 2 2" xfId="2921"/>
    <cellStyle name="Обычный 3 5 2 2 2" xfId="8136"/>
    <cellStyle name="Обычный 3 5 2 3" xfId="2922"/>
    <cellStyle name="Обычный 3 5 2 3 2" xfId="4696"/>
    <cellStyle name="Обычный 3 5 2 3 3" xfId="8137"/>
    <cellStyle name="Обычный 3 5 2 4" xfId="8135"/>
    <cellStyle name="Обычный 3 5 3" xfId="2923"/>
    <cellStyle name="Обычный 3 5 3 2" xfId="4697"/>
    <cellStyle name="Обычный 3 5 3 3" xfId="8138"/>
    <cellStyle name="Обычный 3 6" xfId="2924"/>
    <cellStyle name="Обычный 3 6 2" xfId="2925"/>
    <cellStyle name="Обычный 3 6 2 2" xfId="2926"/>
    <cellStyle name="Обычный 3 6 2 2 2" xfId="8141"/>
    <cellStyle name="Обычный 3 6 2 3" xfId="2927"/>
    <cellStyle name="Обычный 3 6 2 3 2" xfId="4698"/>
    <cellStyle name="Обычный 3 6 2 3 3" xfId="8142"/>
    <cellStyle name="Обычный 3 6 2 4" xfId="8140"/>
    <cellStyle name="Обычный 3 6 3" xfId="2928"/>
    <cellStyle name="Обычный 3 6 3 2" xfId="4699"/>
    <cellStyle name="Обычный 3 6 3 3" xfId="8143"/>
    <cellStyle name="Обычный 3 7" xfId="2929"/>
    <cellStyle name="Обычный 3 7 2" xfId="2930"/>
    <cellStyle name="Обычный 3 7 2 2" xfId="2931"/>
    <cellStyle name="Обычный 3 7 2 2 2" xfId="8146"/>
    <cellStyle name="Обычный 3 7 2 3" xfId="2932"/>
    <cellStyle name="Обычный 3 7 2 3 2" xfId="4700"/>
    <cellStyle name="Обычный 3 7 2 3 3" xfId="8147"/>
    <cellStyle name="Обычный 3 7 2 4" xfId="8145"/>
    <cellStyle name="Обычный 3 7 3" xfId="2933"/>
    <cellStyle name="Обычный 3 7 3 2" xfId="4701"/>
    <cellStyle name="Обычный 3 7 3 3" xfId="8148"/>
    <cellStyle name="Обычный 3 8" xfId="2934"/>
    <cellStyle name="Обычный 3 8 2" xfId="2935"/>
    <cellStyle name="Обычный 3 8 2 2" xfId="8150"/>
    <cellStyle name="Обычный 3 8 3" xfId="2936"/>
    <cellStyle name="Обычный 3 8 3 2" xfId="4702"/>
    <cellStyle name="Обычный 3 8 3 3" xfId="8151"/>
    <cellStyle name="Обычный 3 8 4" xfId="8149"/>
    <cellStyle name="Обычный 3 9" xfId="2937"/>
    <cellStyle name="Обычный 3 9 2" xfId="4703"/>
    <cellStyle name="Обычный 3 9 3" xfId="8152"/>
    <cellStyle name="Обычный 4" xfId="2938"/>
    <cellStyle name="Обычный 4 10" xfId="2939"/>
    <cellStyle name="Обычный 4 10 2" xfId="2940"/>
    <cellStyle name="Обычный 4 10 2 2" xfId="8155"/>
    <cellStyle name="Обычный 4 10 3" xfId="2941"/>
    <cellStyle name="Обычный 4 10 3 2" xfId="4704"/>
    <cellStyle name="Обычный 4 10 3 3" xfId="8156"/>
    <cellStyle name="Обычный 4 10 4" xfId="8154"/>
    <cellStyle name="Обычный 4 11" xfId="2942"/>
    <cellStyle name="Обычный 4 11 2" xfId="4705"/>
    <cellStyle name="Обычный 4 11 3" xfId="8157"/>
    <cellStyle name="Обычный 4 2" xfId="2943"/>
    <cellStyle name="Обычный 4 2 2" xfId="2944"/>
    <cellStyle name="Обычный 4 2 2 2" xfId="2945"/>
    <cellStyle name="Обычный 4 2 2 2 2" xfId="8160"/>
    <cellStyle name="Обычный 4 2 2 3" xfId="2946"/>
    <cellStyle name="Обычный 4 2 2 3 2" xfId="4706"/>
    <cellStyle name="Обычный 4 2 2 3 3" xfId="8161"/>
    <cellStyle name="Обычный 4 2 2 4" xfId="8159"/>
    <cellStyle name="Обычный 4 2 3" xfId="2947"/>
    <cellStyle name="Обычный 4 2 3 2" xfId="4707"/>
    <cellStyle name="Обычный 4 2 3 3" xfId="8162"/>
    <cellStyle name="Обычный 4 3" xfId="2948"/>
    <cellStyle name="Обычный 4 3 2" xfId="2949"/>
    <cellStyle name="Обычный 4 3 2 2" xfId="2950"/>
    <cellStyle name="Обычный 4 3 2 2 2" xfId="8164"/>
    <cellStyle name="Обычный 4 3 2 3" xfId="2951"/>
    <cellStyle name="Обычный 4 3 2 3 2" xfId="4708"/>
    <cellStyle name="Обычный 4 3 2 3 3" xfId="8165"/>
    <cellStyle name="Обычный 4 3 2 4" xfId="8163"/>
    <cellStyle name="Обычный 4 3 3" xfId="2952"/>
    <cellStyle name="Обычный 4 3 3 2" xfId="4709"/>
    <cellStyle name="Обычный 4 3 3 3" xfId="8166"/>
    <cellStyle name="Обычный 4 4" xfId="2953"/>
    <cellStyle name="Обычный 4 4 2" xfId="2954"/>
    <cellStyle name="Обычный 4 4 2 2" xfId="2955"/>
    <cellStyle name="Обычный 4 4 2 2 2" xfId="8169"/>
    <cellStyle name="Обычный 4 4 2 3" xfId="2956"/>
    <cellStyle name="Обычный 4 4 2 3 2" xfId="4710"/>
    <cellStyle name="Обычный 4 4 2 3 3" xfId="8170"/>
    <cellStyle name="Обычный 4 4 2 4" xfId="8168"/>
    <cellStyle name="Обычный 4 4 3" xfId="2957"/>
    <cellStyle name="Обычный 4 4 3 2" xfId="4711"/>
    <cellStyle name="Обычный 4 4 3 3" xfId="8171"/>
    <cellStyle name="Обычный 4 5" xfId="2958"/>
    <cellStyle name="Обычный 4 5 2" xfId="2959"/>
    <cellStyle name="Обычный 4 5 2 2" xfId="2960"/>
    <cellStyle name="Обычный 4 5 2 2 2" xfId="8174"/>
    <cellStyle name="Обычный 4 5 2 3" xfId="2961"/>
    <cellStyle name="Обычный 4 5 2 3 2" xfId="4712"/>
    <cellStyle name="Обычный 4 5 2 3 3" xfId="8175"/>
    <cellStyle name="Обычный 4 5 2 4" xfId="8173"/>
    <cellStyle name="Обычный 4 5 3" xfId="2962"/>
    <cellStyle name="Обычный 4 5 3 2" xfId="4713"/>
    <cellStyle name="Обычный 4 5 3 3" xfId="8176"/>
    <cellStyle name="Обычный 4 6" xfId="2963"/>
    <cellStyle name="Обычный 4 6 2" xfId="2964"/>
    <cellStyle name="Обычный 4 6 2 2" xfId="2965"/>
    <cellStyle name="Обычный 4 6 2 2 2" xfId="2966"/>
    <cellStyle name="Обычный 4 6 2 2 2 2" xfId="8180"/>
    <cellStyle name="Обычный 4 6 2 2 3" xfId="2967"/>
    <cellStyle name="Обычный 4 6 2 2 3 2" xfId="4715"/>
    <cellStyle name="Обычный 4 6 2 2 3 3" xfId="8181"/>
    <cellStyle name="Обычный 4 6 2 2 4" xfId="8179"/>
    <cellStyle name="Обычный 4 6 2 3" xfId="2968"/>
    <cellStyle name="Обычный 4 6 2 3 2" xfId="4716"/>
    <cellStyle name="Обычный 4 6 2 3 3" xfId="8182"/>
    <cellStyle name="Обычный 4 6 2 4" xfId="8183"/>
    <cellStyle name="Обычный 4 6 2 5" xfId="8178"/>
    <cellStyle name="Обычный 4 6 3" xfId="2969"/>
    <cellStyle name="Обычный 4 6 3 2" xfId="2970"/>
    <cellStyle name="Обычный 4 6 3 2 2" xfId="8185"/>
    <cellStyle name="Обычный 4 6 3 3" xfId="2971"/>
    <cellStyle name="Обычный 4 6 3 3 2" xfId="4718"/>
    <cellStyle name="Обычный 4 6 3 3 3" xfId="8186"/>
    <cellStyle name="Обычный 4 6 3 4" xfId="8187"/>
    <cellStyle name="Обычный 4 6 3 5" xfId="8184"/>
    <cellStyle name="Обычный 4 6 4" xfId="2972"/>
    <cellStyle name="Обычный 4 6 4 2" xfId="4719"/>
    <cellStyle name="Обычный 4 6 4 3" xfId="8188"/>
    <cellStyle name="Обычный 4 6 5" xfId="8189"/>
    <cellStyle name="Обычный 4 6 6" xfId="8177"/>
    <cellStyle name="Обычный 4 7" xfId="2973"/>
    <cellStyle name="Обычный 4 7 2" xfId="2974"/>
    <cellStyle name="Обычный 4 7 2 2" xfId="2975"/>
    <cellStyle name="Обычный 4 7 2 2 2" xfId="2976"/>
    <cellStyle name="Обычный 4 7 2 2 2 2" xfId="8193"/>
    <cellStyle name="Обычный 4 7 2 2 3" xfId="2977"/>
    <cellStyle name="Обычный 4 7 2 2 3 2" xfId="4720"/>
    <cellStyle name="Обычный 4 7 2 2 3 3" xfId="8194"/>
    <cellStyle name="Обычный 4 7 2 2 4" xfId="8192"/>
    <cellStyle name="Обычный 4 7 2 3" xfId="2978"/>
    <cellStyle name="Обычный 4 7 2 3 2" xfId="4721"/>
    <cellStyle name="Обычный 4 7 2 3 3" xfId="8195"/>
    <cellStyle name="Обычный 4 7 2 4" xfId="8196"/>
    <cellStyle name="Обычный 4 7 2 5" xfId="8191"/>
    <cellStyle name="Обычный 4 7 3" xfId="2979"/>
    <cellStyle name="Обычный 4 7 3 2" xfId="2980"/>
    <cellStyle name="Обычный 4 7 3 2 2" xfId="8198"/>
    <cellStyle name="Обычный 4 7 3 3" xfId="2981"/>
    <cellStyle name="Обычный 4 7 3 3 2" xfId="4722"/>
    <cellStyle name="Обычный 4 7 3 3 3" xfId="8199"/>
    <cellStyle name="Обычный 4 7 3 4" xfId="8200"/>
    <cellStyle name="Обычный 4 7 3 5" xfId="8197"/>
    <cellStyle name="Обычный 4 7 4" xfId="2982"/>
    <cellStyle name="Обычный 4 7 4 2" xfId="4723"/>
    <cellStyle name="Обычный 4 7 4 3" xfId="8201"/>
    <cellStyle name="Обычный 4 7 5" xfId="8202"/>
    <cellStyle name="Обычный 4 7 6" xfId="8190"/>
    <cellStyle name="Обычный 4 8" xfId="2983"/>
    <cellStyle name="Обычный 4 8 2" xfId="2984"/>
    <cellStyle name="Обычный 4 8 2 2" xfId="2985"/>
    <cellStyle name="Обычный 4 8 2 2 2" xfId="2986"/>
    <cellStyle name="Обычный 4 8 2 2 2 2" xfId="8206"/>
    <cellStyle name="Обычный 4 8 2 2 3" xfId="2987"/>
    <cellStyle name="Обычный 4 8 2 2 3 2" xfId="4725"/>
    <cellStyle name="Обычный 4 8 2 2 3 3" xfId="8207"/>
    <cellStyle name="Обычный 4 8 2 2 4" xfId="8205"/>
    <cellStyle name="Обычный 4 8 2 3" xfId="2988"/>
    <cellStyle name="Обычный 4 8 2 3 2" xfId="4726"/>
    <cellStyle name="Обычный 4 8 2 3 3" xfId="8208"/>
    <cellStyle name="Обычный 4 8 2 4" xfId="8209"/>
    <cellStyle name="Обычный 4 8 2 5" xfId="8204"/>
    <cellStyle name="Обычный 4 8 3" xfId="2989"/>
    <cellStyle name="Обычный 4 8 3 2" xfId="2990"/>
    <cellStyle name="Обычный 4 8 3 2 2" xfId="8211"/>
    <cellStyle name="Обычный 4 8 3 3" xfId="2991"/>
    <cellStyle name="Обычный 4 8 3 3 2" xfId="4727"/>
    <cellStyle name="Обычный 4 8 3 3 3" xfId="8212"/>
    <cellStyle name="Обычный 4 8 3 4" xfId="8213"/>
    <cellStyle name="Обычный 4 8 3 5" xfId="8210"/>
    <cellStyle name="Обычный 4 8 4" xfId="2992"/>
    <cellStyle name="Обычный 4 8 4 2" xfId="4728"/>
    <cellStyle name="Обычный 4 8 4 3" xfId="8214"/>
    <cellStyle name="Обычный 4 8 5" xfId="8215"/>
    <cellStyle name="Обычный 4 8 6" xfId="8203"/>
    <cellStyle name="Обычный 4 9" xfId="2993"/>
    <cellStyle name="Обычный 4 9 2" xfId="2994"/>
    <cellStyle name="Обычный 4 9 2 2" xfId="2995"/>
    <cellStyle name="Обычный 4 9 2 2 2" xfId="2996"/>
    <cellStyle name="Обычный 4 9 2 2 2 2" xfId="8219"/>
    <cellStyle name="Обычный 4 9 2 2 3" xfId="2997"/>
    <cellStyle name="Обычный 4 9 2 2 3 2" xfId="4729"/>
    <cellStyle name="Обычный 4 9 2 2 3 3" xfId="8220"/>
    <cellStyle name="Обычный 4 9 2 2 4" xfId="8218"/>
    <cellStyle name="Обычный 4 9 2 3" xfId="2998"/>
    <cellStyle name="Обычный 4 9 2 3 2" xfId="4730"/>
    <cellStyle name="Обычный 4 9 2 3 3" xfId="8221"/>
    <cellStyle name="Обычный 4 9 2 4" xfId="8222"/>
    <cellStyle name="Обычный 4 9 2 5" xfId="8217"/>
    <cellStyle name="Обычный 4 9 3" xfId="2999"/>
    <cellStyle name="Обычный 4 9 3 2" xfId="3000"/>
    <cellStyle name="Обычный 4 9 3 2 2" xfId="8224"/>
    <cellStyle name="Обычный 4 9 3 3" xfId="3001"/>
    <cellStyle name="Обычный 4 9 3 3 2" xfId="4731"/>
    <cellStyle name="Обычный 4 9 3 3 3" xfId="8225"/>
    <cellStyle name="Обычный 4 9 3 4" xfId="8226"/>
    <cellStyle name="Обычный 4 9 3 5" xfId="8223"/>
    <cellStyle name="Обычный 4 9 4" xfId="3002"/>
    <cellStyle name="Обычный 4 9 4 2" xfId="4732"/>
    <cellStyle name="Обычный 4 9 4 3" xfId="8227"/>
    <cellStyle name="Обычный 4 9 5" xfId="8228"/>
    <cellStyle name="Обычный 4 9 6" xfId="8216"/>
    <cellStyle name="Обычный 5" xfId="3003"/>
    <cellStyle name="Обычный 5 2" xfId="3004"/>
    <cellStyle name="Обычный 5 2 2" xfId="3005"/>
    <cellStyle name="Обычный 5 2 2 2" xfId="8231"/>
    <cellStyle name="Обычный 5 2 3" xfId="3006"/>
    <cellStyle name="Обычный 5 2 3 2" xfId="4733"/>
    <cellStyle name="Обычный 5 2 3 3" xfId="8232"/>
    <cellStyle name="Обычный 5 2 4" xfId="8230"/>
    <cellStyle name="Обычный 5 3" xfId="3007"/>
    <cellStyle name="Обычный 5 3 2" xfId="4734"/>
    <cellStyle name="Обычный 5 3 3" xfId="8233"/>
    <cellStyle name="Обычный 6" xfId="3008"/>
    <cellStyle name="Обычный 6 2" xfId="3009"/>
    <cellStyle name="Обычный 6 2 2" xfId="3010"/>
    <cellStyle name="Обычный 6 2 2 2" xfId="8236"/>
    <cellStyle name="Обычный 6 2 3" xfId="3011"/>
    <cellStyle name="Обычный 6 2 3 2" xfId="4735"/>
    <cellStyle name="Обычный 6 2 3 3" xfId="8237"/>
    <cellStyle name="Обычный 6 2 4" xfId="8235"/>
    <cellStyle name="Обычный 6 3" xfId="3012"/>
    <cellStyle name="Обычный 6 3 2" xfId="4736"/>
    <cellStyle name="Обычный 6 3 3" xfId="8238"/>
    <cellStyle name="Обычный 7" xfId="3013"/>
    <cellStyle name="Обычный 7 2" xfId="3014"/>
    <cellStyle name="Обычный 7 2 2" xfId="3015"/>
    <cellStyle name="Обычный 7 2 2 2" xfId="3016"/>
    <cellStyle name="Обычный 7 2 2 2 2" xfId="8242"/>
    <cellStyle name="Обычный 7 2 2 3" xfId="3017"/>
    <cellStyle name="Обычный 7 2 2 3 2" xfId="4737"/>
    <cellStyle name="Обычный 7 2 2 3 3" xfId="8243"/>
    <cellStyle name="Обычный 7 2 2 4" xfId="8241"/>
    <cellStyle name="Обычный 7 2 3" xfId="3018"/>
    <cellStyle name="Обычный 7 2 3 2" xfId="4738"/>
    <cellStyle name="Обычный 7 2 3 3" xfId="8244"/>
    <cellStyle name="Обычный 7 2 4" xfId="8245"/>
    <cellStyle name="Обычный 7 2 5" xfId="8240"/>
    <cellStyle name="Обычный 7 3" xfId="3019"/>
    <cellStyle name="Обычный 7 3 2" xfId="3020"/>
    <cellStyle name="Обычный 7 3 2 2" xfId="8247"/>
    <cellStyle name="Обычный 7 3 3" xfId="3021"/>
    <cellStyle name="Обычный 7 3 3 2" xfId="4739"/>
    <cellStyle name="Обычный 7 3 3 3" xfId="8248"/>
    <cellStyle name="Обычный 7 3 4" xfId="8246"/>
    <cellStyle name="Обычный 7 4" xfId="3022"/>
    <cellStyle name="Обычный 7 4 2" xfId="4740"/>
    <cellStyle name="Обычный 7 4 3" xfId="8249"/>
    <cellStyle name="Обычный 7 5" xfId="8250"/>
    <cellStyle name="Обычный 7 6" xfId="8239"/>
    <cellStyle name="Обычный 8" xfId="3023"/>
    <cellStyle name="Обычный 8 2" xfId="3024"/>
    <cellStyle name="Обычный 8 2 2" xfId="3025"/>
    <cellStyle name="Обычный 8 2 2 2" xfId="3026"/>
    <cellStyle name="Обычный 8 2 2 2 2" xfId="8254"/>
    <cellStyle name="Обычный 8 2 2 3" xfId="3027"/>
    <cellStyle name="Обычный 8 2 2 3 2" xfId="4741"/>
    <cellStyle name="Обычный 8 2 2 3 3" xfId="8255"/>
    <cellStyle name="Обычный 8 2 2 4" xfId="8253"/>
    <cellStyle name="Обычный 8 2 3" xfId="3028"/>
    <cellStyle name="Обычный 8 2 3 2" xfId="4742"/>
    <cellStyle name="Обычный 8 2 3 3" xfId="8256"/>
    <cellStyle name="Обычный 8 2 4" xfId="8257"/>
    <cellStyle name="Обычный 8 2 5" xfId="8252"/>
    <cellStyle name="Обычный 8 3" xfId="3029"/>
    <cellStyle name="Обычный 8 3 2" xfId="3030"/>
    <cellStyle name="Обычный 8 3 2 2" xfId="8259"/>
    <cellStyle name="Обычный 8 3 3" xfId="3031"/>
    <cellStyle name="Обычный 8 3 3 2" xfId="4743"/>
    <cellStyle name="Обычный 8 3 3 3" xfId="8260"/>
    <cellStyle name="Обычный 8 3 4" xfId="8261"/>
    <cellStyle name="Обычный 8 3 5" xfId="8258"/>
    <cellStyle name="Обычный 8 4" xfId="3032"/>
    <cellStyle name="Обычный 8 4 2" xfId="4744"/>
    <cellStyle name="Обычный 8 4 3" xfId="8262"/>
    <cellStyle name="Обычный 8 5" xfId="8263"/>
    <cellStyle name="Обычный 8 6" xfId="8251"/>
    <cellStyle name="Обычный 9" xfId="3033"/>
    <cellStyle name="Обычный 9 2" xfId="3034"/>
    <cellStyle name="Обычный 9 2 2" xfId="3035"/>
    <cellStyle name="Обычный 9 2 2 2" xfId="4745"/>
    <cellStyle name="Обычный 9 2 2 3" xfId="8266"/>
    <cellStyle name="Обычный 9 2 3" xfId="8265"/>
    <cellStyle name="Обычный 9 3" xfId="3036"/>
    <cellStyle name="Обычный 9 3 2" xfId="3037"/>
    <cellStyle name="Обычный 9 3 2 2" xfId="8268"/>
    <cellStyle name="Обычный 9 3 3" xfId="3038"/>
    <cellStyle name="Обычный 9 3 3 2" xfId="4746"/>
    <cellStyle name="Обычный 9 3 3 3" xfId="8269"/>
    <cellStyle name="Обычный 9 3 4" xfId="8267"/>
    <cellStyle name="Обычный 9 4" xfId="3039"/>
    <cellStyle name="Обычный 9 4 2" xfId="4747"/>
    <cellStyle name="Обычный 9 4 3" xfId="8270"/>
    <cellStyle name="Обычный 9 5" xfId="8271"/>
    <cellStyle name="Обычный 9 6" xfId="8264"/>
    <cellStyle name="Плохой" xfId="3040"/>
    <cellStyle name="Плохой 2" xfId="3041"/>
    <cellStyle name="Плохой 2 2" xfId="3042"/>
    <cellStyle name="Плохой 2 2 2" xfId="3043"/>
    <cellStyle name="Плохой 2 2 2 2" xfId="3044"/>
    <cellStyle name="Плохой 2 2 2 2 2" xfId="8276"/>
    <cellStyle name="Плохой 2 2 2 3" xfId="3045"/>
    <cellStyle name="Плохой 2 2 2 3 2" xfId="4750"/>
    <cellStyle name="Плохой 2 2 2 3 3" xfId="8277"/>
    <cellStyle name="Плохой 2 2 2 4" xfId="8275"/>
    <cellStyle name="Плохой 2 2 3" xfId="3046"/>
    <cellStyle name="Плохой 2 2 3 2" xfId="4751"/>
    <cellStyle name="Плохой 2 2 3 3" xfId="8278"/>
    <cellStyle name="Плохой 2 2 4" xfId="8279"/>
    <cellStyle name="Плохой 2 2 5" xfId="8274"/>
    <cellStyle name="Плохой 2 3" xfId="3047"/>
    <cellStyle name="Плохой 2 3 2" xfId="3048"/>
    <cellStyle name="Плохой 2 3 2 2" xfId="8281"/>
    <cellStyle name="Плохой 2 3 3" xfId="3049"/>
    <cellStyle name="Плохой 2 3 3 2" xfId="4754"/>
    <cellStyle name="Плохой 2 3 3 3" xfId="8282"/>
    <cellStyle name="Плохой 2 3 4" xfId="8280"/>
    <cellStyle name="Плохой 2 4" xfId="3050"/>
    <cellStyle name="Плохой 2 4 2" xfId="4755"/>
    <cellStyle name="Плохой 2 4 3" xfId="8283"/>
    <cellStyle name="Плохой 2 5" xfId="8284"/>
    <cellStyle name="Плохой 2 6" xfId="8273"/>
    <cellStyle name="Плохой 3" xfId="3051"/>
    <cellStyle name="Плохой 3 2" xfId="3052"/>
    <cellStyle name="Плохой 3 2 2" xfId="3053"/>
    <cellStyle name="Плохой 3 2 2 2" xfId="3054"/>
    <cellStyle name="Плохой 3 2 2 2 2" xfId="8288"/>
    <cellStyle name="Плохой 3 2 2 3" xfId="3055"/>
    <cellStyle name="Плохой 3 2 2 3 2" xfId="4757"/>
    <cellStyle name="Плохой 3 2 2 3 3" xfId="8289"/>
    <cellStyle name="Плохой 3 2 2 4" xfId="8287"/>
    <cellStyle name="Плохой 3 2 3" xfId="3056"/>
    <cellStyle name="Плохой 3 2 3 2" xfId="4758"/>
    <cellStyle name="Плохой 3 2 3 3" xfId="8290"/>
    <cellStyle name="Плохой 3 2 4" xfId="8291"/>
    <cellStyle name="Плохой 3 2 5" xfId="8286"/>
    <cellStyle name="Плохой 3 3" xfId="3057"/>
    <cellStyle name="Плохой 3 3 2" xfId="3058"/>
    <cellStyle name="Плохой 3 3 2 2" xfId="8293"/>
    <cellStyle name="Плохой 3 3 3" xfId="3059"/>
    <cellStyle name="Плохой 3 3 3 2" xfId="4759"/>
    <cellStyle name="Плохой 3 3 3 3" xfId="8294"/>
    <cellStyle name="Плохой 3 3 4" xfId="8292"/>
    <cellStyle name="Плохой 3 4" xfId="3060"/>
    <cellStyle name="Плохой 3 4 2" xfId="4760"/>
    <cellStyle name="Плохой 3 4 3" xfId="8295"/>
    <cellStyle name="Плохой 3 5" xfId="8296"/>
    <cellStyle name="Плохой 3 6" xfId="8285"/>
    <cellStyle name="Плохой 4" xfId="3061"/>
    <cellStyle name="Плохой 4 2" xfId="3062"/>
    <cellStyle name="Плохой 4 2 2" xfId="8298"/>
    <cellStyle name="Плохой 4 3" xfId="3063"/>
    <cellStyle name="Плохой 4 3 2" xfId="4761"/>
    <cellStyle name="Плохой 4 3 3" xfId="8299"/>
    <cellStyle name="Плохой 4 4" xfId="8297"/>
    <cellStyle name="Плохой 5" xfId="3064"/>
    <cellStyle name="Плохой 5 2" xfId="4762"/>
    <cellStyle name="Плохой 5 3" xfId="8300"/>
    <cellStyle name="Плохой 6" xfId="8301"/>
    <cellStyle name="Плохой 7" xfId="8272"/>
    <cellStyle name="Пояснение" xfId="3065"/>
    <cellStyle name="Пояснение 2" xfId="3066"/>
    <cellStyle name="Пояснение 2 2" xfId="3067"/>
    <cellStyle name="Пояснение 2 2 2" xfId="3068"/>
    <cellStyle name="Пояснение 2 2 2 2" xfId="3069"/>
    <cellStyle name="Пояснение 2 2 2 2 2" xfId="8306"/>
    <cellStyle name="Пояснение 2 2 2 3" xfId="3070"/>
    <cellStyle name="Пояснение 2 2 2 3 2" xfId="4763"/>
    <cellStyle name="Пояснение 2 2 2 3 3" xfId="8307"/>
    <cellStyle name="Пояснение 2 2 2 4" xfId="8305"/>
    <cellStyle name="Пояснение 2 2 3" xfId="3071"/>
    <cellStyle name="Пояснение 2 2 3 2" xfId="4764"/>
    <cellStyle name="Пояснение 2 2 3 3" xfId="8308"/>
    <cellStyle name="Пояснение 2 2 4" xfId="8309"/>
    <cellStyle name="Пояснение 2 2 5" xfId="8304"/>
    <cellStyle name="Пояснение 2 3" xfId="3072"/>
    <cellStyle name="Пояснение 2 3 2" xfId="3073"/>
    <cellStyle name="Пояснение 2 3 2 2" xfId="8311"/>
    <cellStyle name="Пояснение 2 3 3" xfId="3074"/>
    <cellStyle name="Пояснение 2 3 3 2" xfId="4765"/>
    <cellStyle name="Пояснение 2 3 3 3" xfId="8312"/>
    <cellStyle name="Пояснение 2 3 4" xfId="8310"/>
    <cellStyle name="Пояснение 2 4" xfId="3075"/>
    <cellStyle name="Пояснение 2 4 2" xfId="4766"/>
    <cellStyle name="Пояснение 2 4 3" xfId="8313"/>
    <cellStyle name="Пояснение 2 5" xfId="8314"/>
    <cellStyle name="Пояснение 2 6" xfId="8303"/>
    <cellStyle name="Пояснение 3" xfId="3076"/>
    <cellStyle name="Пояснение 3 2" xfId="3077"/>
    <cellStyle name="Пояснение 3 2 2" xfId="3078"/>
    <cellStyle name="Пояснение 3 2 2 2" xfId="3079"/>
    <cellStyle name="Пояснение 3 2 2 2 2" xfId="8318"/>
    <cellStyle name="Пояснение 3 2 2 3" xfId="3080"/>
    <cellStyle name="Пояснение 3 2 2 3 2" xfId="4768"/>
    <cellStyle name="Пояснение 3 2 2 3 3" xfId="8319"/>
    <cellStyle name="Пояснение 3 2 2 4" xfId="8317"/>
    <cellStyle name="Пояснение 3 2 3" xfId="3081"/>
    <cellStyle name="Пояснение 3 2 3 2" xfId="4769"/>
    <cellStyle name="Пояснение 3 2 3 3" xfId="8320"/>
    <cellStyle name="Пояснение 3 2 4" xfId="8321"/>
    <cellStyle name="Пояснение 3 2 5" xfId="8316"/>
    <cellStyle name="Пояснение 3 3" xfId="3082"/>
    <cellStyle name="Пояснение 3 3 2" xfId="3083"/>
    <cellStyle name="Пояснение 3 3 2 2" xfId="8323"/>
    <cellStyle name="Пояснение 3 3 3" xfId="3084"/>
    <cellStyle name="Пояснение 3 3 3 2" xfId="4771"/>
    <cellStyle name="Пояснение 3 3 3 3" xfId="8324"/>
    <cellStyle name="Пояснение 3 3 4" xfId="8322"/>
    <cellStyle name="Пояснение 3 4" xfId="3085"/>
    <cellStyle name="Пояснение 3 4 2" xfId="4772"/>
    <cellStyle name="Пояснение 3 4 3" xfId="8325"/>
    <cellStyle name="Пояснение 3 5" xfId="8326"/>
    <cellStyle name="Пояснение 3 6" xfId="8315"/>
    <cellStyle name="Пояснение 4" xfId="3086"/>
    <cellStyle name="Пояснение 4 2" xfId="3087"/>
    <cellStyle name="Пояснение 4 2 2" xfId="8328"/>
    <cellStyle name="Пояснение 4 3" xfId="3088"/>
    <cellStyle name="Пояснение 4 3 2" xfId="4773"/>
    <cellStyle name="Пояснение 4 3 3" xfId="8329"/>
    <cellStyle name="Пояснение 4 4" xfId="8327"/>
    <cellStyle name="Пояснение 5" xfId="3089"/>
    <cellStyle name="Пояснение 5 2" xfId="4774"/>
    <cellStyle name="Пояснение 5 3" xfId="8330"/>
    <cellStyle name="Пояснение 6" xfId="8331"/>
    <cellStyle name="Пояснение 7" xfId="8302"/>
    <cellStyle name="Примечание" xfId="3090"/>
    <cellStyle name="Примечание 2" xfId="3091"/>
    <cellStyle name="Примечание 2 2" xfId="3092"/>
    <cellStyle name="Примечание 2 2 2" xfId="3093"/>
    <cellStyle name="Примечание 2 2 2 2" xfId="8335"/>
    <cellStyle name="Примечание 2 2 3" xfId="8336"/>
    <cellStyle name="Примечание 2 2 4" xfId="8334"/>
    <cellStyle name="Примечание 2 3" xfId="3094"/>
    <cellStyle name="Примечание 2 3 2" xfId="8337"/>
    <cellStyle name="Примечание 2 4" xfId="8338"/>
    <cellStyle name="Примечание 2 5" xfId="8333"/>
    <cellStyle name="Примечание 3" xfId="3095"/>
    <cellStyle name="Примечание 3 2" xfId="3096"/>
    <cellStyle name="Примечание 3 2 2" xfId="3097"/>
    <cellStyle name="Примечание 3 2 2 2" xfId="8341"/>
    <cellStyle name="Примечание 3 2 3" xfId="8342"/>
    <cellStyle name="Примечание 3 2 4" xfId="8340"/>
    <cellStyle name="Примечание 3 3" xfId="3098"/>
    <cellStyle name="Примечание 3 3 2" xfId="8343"/>
    <cellStyle name="Примечание 3 4" xfId="8344"/>
    <cellStyle name="Примечание 3 5" xfId="8339"/>
    <cellStyle name="Примечание 4" xfId="3099"/>
    <cellStyle name="Примечание 4 2" xfId="8345"/>
    <cellStyle name="Примечание 5" xfId="8346"/>
    <cellStyle name="Примечание 6" xfId="8332"/>
    <cellStyle name="Связанная ячейка" xfId="3100"/>
    <cellStyle name="Связанная ячейка 2" xfId="3101"/>
    <cellStyle name="Связанная ячейка 2 2" xfId="3102"/>
    <cellStyle name="Связанная ячейка 2 2 2" xfId="3103"/>
    <cellStyle name="Связанная ячейка 2 2 2 2" xfId="3104"/>
    <cellStyle name="Связанная ячейка 2 2 2 2 2" xfId="8351"/>
    <cellStyle name="Связанная ячейка 2 2 2 3" xfId="3105"/>
    <cellStyle name="Связанная ячейка 2 2 2 3 2" xfId="4776"/>
    <cellStyle name="Связанная ячейка 2 2 2 3 3" xfId="8352"/>
    <cellStyle name="Связанная ячейка 2 2 2 4" xfId="8350"/>
    <cellStyle name="Связанная ячейка 2 2 3" xfId="3106"/>
    <cellStyle name="Связанная ячейка 2 2 3 2" xfId="4777"/>
    <cellStyle name="Связанная ячейка 2 2 3 3" xfId="8353"/>
    <cellStyle name="Связанная ячейка 2 2 4" xfId="8354"/>
    <cellStyle name="Связанная ячейка 2 2 5" xfId="8349"/>
    <cellStyle name="Связанная ячейка 2 3" xfId="3107"/>
    <cellStyle name="Связанная ячейка 2 3 2" xfId="3108"/>
    <cellStyle name="Связанная ячейка 2 3 2 2" xfId="8356"/>
    <cellStyle name="Связанная ячейка 2 3 3" xfId="3109"/>
    <cellStyle name="Связанная ячейка 2 3 3 2" xfId="4778"/>
    <cellStyle name="Связанная ячейка 2 3 3 3" xfId="8357"/>
    <cellStyle name="Связанная ячейка 2 3 4" xfId="8355"/>
    <cellStyle name="Связанная ячейка 2 4" xfId="3110"/>
    <cellStyle name="Связанная ячейка 2 4 2" xfId="4779"/>
    <cellStyle name="Связанная ячейка 2 4 3" xfId="8358"/>
    <cellStyle name="Связанная ячейка 2 5" xfId="8359"/>
    <cellStyle name="Связанная ячейка 2 6" xfId="8348"/>
    <cellStyle name="Связанная ячейка 3" xfId="3111"/>
    <cellStyle name="Связанная ячейка 3 2" xfId="3112"/>
    <cellStyle name="Связанная ячейка 3 2 2" xfId="3113"/>
    <cellStyle name="Связанная ячейка 3 2 2 2" xfId="3114"/>
    <cellStyle name="Связанная ячейка 3 2 2 2 2" xfId="8363"/>
    <cellStyle name="Связанная ячейка 3 2 2 3" xfId="3115"/>
    <cellStyle name="Связанная ячейка 3 2 2 3 2" xfId="4780"/>
    <cellStyle name="Связанная ячейка 3 2 2 3 3" xfId="8364"/>
    <cellStyle name="Связанная ячейка 3 2 2 4" xfId="8362"/>
    <cellStyle name="Связанная ячейка 3 2 3" xfId="3116"/>
    <cellStyle name="Связанная ячейка 3 2 3 2" xfId="4781"/>
    <cellStyle name="Связанная ячейка 3 2 3 3" xfId="8365"/>
    <cellStyle name="Связанная ячейка 3 2 4" xfId="8366"/>
    <cellStyle name="Связанная ячейка 3 2 5" xfId="8361"/>
    <cellStyle name="Связанная ячейка 3 3" xfId="3117"/>
    <cellStyle name="Связанная ячейка 3 3 2" xfId="3118"/>
    <cellStyle name="Связанная ячейка 3 3 2 2" xfId="8368"/>
    <cellStyle name="Связанная ячейка 3 3 3" xfId="3119"/>
    <cellStyle name="Связанная ячейка 3 3 3 2" xfId="4782"/>
    <cellStyle name="Связанная ячейка 3 3 3 3" xfId="8369"/>
    <cellStyle name="Связанная ячейка 3 3 4" xfId="8367"/>
    <cellStyle name="Связанная ячейка 3 4" xfId="3120"/>
    <cellStyle name="Связанная ячейка 3 4 2" xfId="4783"/>
    <cellStyle name="Связанная ячейка 3 4 3" xfId="8370"/>
    <cellStyle name="Связанная ячейка 3 5" xfId="8371"/>
    <cellStyle name="Связанная ячейка 3 6" xfId="8360"/>
    <cellStyle name="Связанная ячейка 4" xfId="3121"/>
    <cellStyle name="Связанная ячейка 4 2" xfId="3122"/>
    <cellStyle name="Связанная ячейка 4 2 2" xfId="8373"/>
    <cellStyle name="Связанная ячейка 4 3" xfId="3123"/>
    <cellStyle name="Связанная ячейка 4 3 2" xfId="4784"/>
    <cellStyle name="Связанная ячейка 4 3 3" xfId="8374"/>
    <cellStyle name="Связанная ячейка 4 4" xfId="8372"/>
    <cellStyle name="Связанная ячейка 5" xfId="3124"/>
    <cellStyle name="Связанная ячейка 5 2" xfId="4785"/>
    <cellStyle name="Связанная ячейка 5 3" xfId="8375"/>
    <cellStyle name="Связанная ячейка 6" xfId="8376"/>
    <cellStyle name="Связанная ячейка 7" xfId="8347"/>
    <cellStyle name="Текст предупреждения" xfId="3125"/>
    <cellStyle name="Текст предупреждения 2" xfId="3126"/>
    <cellStyle name="Текст предупреждения 2 2" xfId="3127"/>
    <cellStyle name="Текст предупреждения 2 2 2" xfId="3128"/>
    <cellStyle name="Текст предупреждения 2 2 2 2" xfId="3129"/>
    <cellStyle name="Текст предупреждения 2 2 2 2 2" xfId="8381"/>
    <cellStyle name="Текст предупреждения 2 2 2 3" xfId="3130"/>
    <cellStyle name="Текст предупреждения 2 2 2 3 2" xfId="4786"/>
    <cellStyle name="Текст предупреждения 2 2 2 3 3" xfId="8382"/>
    <cellStyle name="Текст предупреждения 2 2 2 4" xfId="8380"/>
    <cellStyle name="Текст предупреждения 2 2 3" xfId="3131"/>
    <cellStyle name="Текст предупреждения 2 2 3 2" xfId="4787"/>
    <cellStyle name="Текст предупреждения 2 2 3 3" xfId="8383"/>
    <cellStyle name="Текст предупреждения 2 2 4" xfId="8384"/>
    <cellStyle name="Текст предупреждения 2 2 5" xfId="8379"/>
    <cellStyle name="Текст предупреждения 2 3" xfId="3132"/>
    <cellStyle name="Текст предупреждения 2 3 2" xfId="3133"/>
    <cellStyle name="Текст предупреждения 2 3 2 2" xfId="8386"/>
    <cellStyle name="Текст предупреждения 2 3 3" xfId="3134"/>
    <cellStyle name="Текст предупреждения 2 3 3 2" xfId="4789"/>
    <cellStyle name="Текст предупреждения 2 3 3 3" xfId="8387"/>
    <cellStyle name="Текст предупреждения 2 3 4" xfId="8385"/>
    <cellStyle name="Текст предупреждения 2 4" xfId="3135"/>
    <cellStyle name="Текст предупреждения 2 4 2" xfId="4790"/>
    <cellStyle name="Текст предупреждения 2 4 3" xfId="8388"/>
    <cellStyle name="Текст предупреждения 2 5" xfId="8389"/>
    <cellStyle name="Текст предупреждения 2 6" xfId="8378"/>
    <cellStyle name="Текст предупреждения 3" xfId="3136"/>
    <cellStyle name="Текст предупреждения 3 2" xfId="3137"/>
    <cellStyle name="Текст предупреждения 3 2 2" xfId="3138"/>
    <cellStyle name="Текст предупреждения 3 2 2 2" xfId="3139"/>
    <cellStyle name="Текст предупреждения 3 2 2 2 2" xfId="8393"/>
    <cellStyle name="Текст предупреждения 3 2 2 3" xfId="3140"/>
    <cellStyle name="Текст предупреждения 3 2 2 3 2" xfId="4792"/>
    <cellStyle name="Текст предупреждения 3 2 2 3 3" xfId="8394"/>
    <cellStyle name="Текст предупреждения 3 2 2 4" xfId="8392"/>
    <cellStyle name="Текст предупреждения 3 2 3" xfId="3141"/>
    <cellStyle name="Текст предупреждения 3 2 3 2" xfId="4793"/>
    <cellStyle name="Текст предупреждения 3 2 3 3" xfId="8395"/>
    <cellStyle name="Текст предупреждения 3 2 4" xfId="8396"/>
    <cellStyle name="Текст предупреждения 3 2 5" xfId="8391"/>
    <cellStyle name="Текст предупреждения 3 3" xfId="3142"/>
    <cellStyle name="Текст предупреждения 3 3 2" xfId="3143"/>
    <cellStyle name="Текст предупреждения 3 3 2 2" xfId="8398"/>
    <cellStyle name="Текст предупреждения 3 3 3" xfId="3144"/>
    <cellStyle name="Текст предупреждения 3 3 3 2" xfId="4796"/>
    <cellStyle name="Текст предупреждения 3 3 3 3" xfId="8399"/>
    <cellStyle name="Текст предупреждения 3 3 4" xfId="8397"/>
    <cellStyle name="Текст предупреждения 3 4" xfId="3145"/>
    <cellStyle name="Текст предупреждения 3 4 2" xfId="4797"/>
    <cellStyle name="Текст предупреждения 3 4 3" xfId="8400"/>
    <cellStyle name="Текст предупреждения 3 5" xfId="8401"/>
    <cellStyle name="Текст предупреждения 3 6" xfId="8390"/>
    <cellStyle name="Текст предупреждения 4" xfId="3146"/>
    <cellStyle name="Текст предупреждения 4 2" xfId="3147"/>
    <cellStyle name="Текст предупреждения 4 2 2" xfId="8403"/>
    <cellStyle name="Текст предупреждения 4 3" xfId="3148"/>
    <cellStyle name="Текст предупреждения 4 3 2" xfId="4798"/>
    <cellStyle name="Текст предупреждения 4 3 3" xfId="8404"/>
    <cellStyle name="Текст предупреждения 4 4" xfId="8402"/>
    <cellStyle name="Текст предупреждения 5" xfId="3149"/>
    <cellStyle name="Текст предупреждения 5 2" xfId="4799"/>
    <cellStyle name="Текст предупреждения 5 3" xfId="8405"/>
    <cellStyle name="Текст предупреждения 6" xfId="8406"/>
    <cellStyle name="Текст предупреждения 7" xfId="8377"/>
    <cellStyle name="Финансовый" xfId="11158" builtinId="3"/>
    <cellStyle name="Финансовый 2" xfId="11155"/>
    <cellStyle name="Хороший" xfId="3150"/>
    <cellStyle name="Хороший 2" xfId="3151"/>
    <cellStyle name="Хороший 2 2" xfId="3152"/>
    <cellStyle name="Хороший 2 2 2" xfId="3153"/>
    <cellStyle name="Хороший 2 2 2 2" xfId="3154"/>
    <cellStyle name="Хороший 2 2 2 2 2" xfId="8411"/>
    <cellStyle name="Хороший 2 2 2 3" xfId="3155"/>
    <cellStyle name="Хороший 2 2 2 3 2" xfId="4801"/>
    <cellStyle name="Хороший 2 2 2 3 3" xfId="8412"/>
    <cellStyle name="Хороший 2 2 2 4" xfId="8410"/>
    <cellStyle name="Хороший 2 2 3" xfId="3156"/>
    <cellStyle name="Хороший 2 2 3 2" xfId="4802"/>
    <cellStyle name="Хороший 2 2 3 3" xfId="8413"/>
    <cellStyle name="Хороший 2 2 4" xfId="8414"/>
    <cellStyle name="Хороший 2 2 5" xfId="8409"/>
    <cellStyle name="Хороший 2 3" xfId="3157"/>
    <cellStyle name="Хороший 2 3 2" xfId="3158"/>
    <cellStyle name="Хороший 2 3 2 2" xfId="8416"/>
    <cellStyle name="Хороший 2 3 3" xfId="3159"/>
    <cellStyle name="Хороший 2 3 3 2" xfId="4803"/>
    <cellStyle name="Хороший 2 3 3 3" xfId="8417"/>
    <cellStyle name="Хороший 2 3 4" xfId="8415"/>
    <cellStyle name="Хороший 2 4" xfId="3160"/>
    <cellStyle name="Хороший 2 4 2" xfId="4804"/>
    <cellStyle name="Хороший 2 4 3" xfId="8418"/>
    <cellStyle name="Хороший 2 5" xfId="8419"/>
    <cellStyle name="Хороший 2 6" xfId="8408"/>
    <cellStyle name="Хороший 3" xfId="3161"/>
    <cellStyle name="Хороший 3 2" xfId="3162"/>
    <cellStyle name="Хороший 3 2 2" xfId="3163"/>
    <cellStyle name="Хороший 3 2 2 2" xfId="3164"/>
    <cellStyle name="Хороший 3 2 2 2 2" xfId="8423"/>
    <cellStyle name="Хороший 3 2 2 3" xfId="3165"/>
    <cellStyle name="Хороший 3 2 2 3 2" xfId="4805"/>
    <cellStyle name="Хороший 3 2 2 3 3" xfId="8424"/>
    <cellStyle name="Хороший 3 2 2 4" xfId="8422"/>
    <cellStyle name="Хороший 3 2 3" xfId="3166"/>
    <cellStyle name="Хороший 3 2 3 2" xfId="4806"/>
    <cellStyle name="Хороший 3 2 3 3" xfId="8425"/>
    <cellStyle name="Хороший 3 2 4" xfId="8426"/>
    <cellStyle name="Хороший 3 2 5" xfId="8421"/>
    <cellStyle name="Хороший 3 3" xfId="3167"/>
    <cellStyle name="Хороший 3 3 2" xfId="3168"/>
    <cellStyle name="Хороший 3 3 2 2" xfId="8428"/>
    <cellStyle name="Хороший 3 3 3" xfId="3169"/>
    <cellStyle name="Хороший 3 3 3 2" xfId="4807"/>
    <cellStyle name="Хороший 3 3 3 3" xfId="8429"/>
    <cellStyle name="Хороший 3 3 4" xfId="8427"/>
    <cellStyle name="Хороший 3 4" xfId="3170"/>
    <cellStyle name="Хороший 3 4 2" xfId="4808"/>
    <cellStyle name="Хороший 3 4 3" xfId="8430"/>
    <cellStyle name="Хороший 3 5" xfId="8431"/>
    <cellStyle name="Хороший 3 6" xfId="8420"/>
    <cellStyle name="Хороший 4" xfId="3171"/>
    <cellStyle name="Хороший 4 2" xfId="3172"/>
    <cellStyle name="Хороший 4 2 2" xfId="8433"/>
    <cellStyle name="Хороший 4 3" xfId="3173"/>
    <cellStyle name="Хороший 4 3 2" xfId="4810"/>
    <cellStyle name="Хороший 4 3 3" xfId="8434"/>
    <cellStyle name="Хороший 4 4" xfId="8432"/>
    <cellStyle name="Хороший 5" xfId="3174"/>
    <cellStyle name="Хороший 5 2" xfId="4811"/>
    <cellStyle name="Хороший 5 3" xfId="8435"/>
    <cellStyle name="Хороший 6" xfId="8436"/>
    <cellStyle name="Хороший 7" xfId="8407"/>
  </cellStyles>
  <dxfs count="0"/>
  <tableStyles count="0" defaultTableStyle="TableStyleMedium2" defaultPivotStyle="PivotStyleLight16"/>
  <colors>
    <mruColors>
      <color rgb="FFFFCC99"/>
      <color rgb="FFFFFFCC"/>
      <color rgb="FFCCFFFF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0"/>
  <sheetViews>
    <sheetView tabSelected="1" view="pageBreakPreview" zoomScale="80" zoomScaleNormal="100" zoomScaleSheetLayoutView="80" zoomScalePageLayoutView="80" workbookViewId="0">
      <pane xSplit="8" ySplit="7" topLeftCell="I8" activePane="bottomRight" state="frozen"/>
      <selection pane="topRight" activeCell="J1" sqref="J1"/>
      <selection pane="bottomLeft" activeCell="A6" sqref="A6"/>
      <selection pane="bottomRight" activeCell="A3" sqref="A3:V3"/>
    </sheetView>
  </sheetViews>
  <sheetFormatPr defaultColWidth="9.140625" defaultRowHeight="12.75" customHeight="1" outlineLevelCol="1"/>
  <cols>
    <col min="1" max="1" width="16.7109375" style="1" customWidth="1"/>
    <col min="2" max="2" width="39.140625" style="1" customWidth="1"/>
    <col min="3" max="3" width="49.7109375" style="1" hidden="1" customWidth="1"/>
    <col min="4" max="4" width="33.5703125" style="1" customWidth="1"/>
    <col min="5" max="5" width="13" style="1" customWidth="1"/>
    <col min="6" max="6" width="12.28515625" style="1" customWidth="1"/>
    <col min="7" max="7" width="12.42578125" style="1" customWidth="1"/>
    <col min="8" max="8" width="13.28515625" style="1" customWidth="1"/>
    <col min="9" max="9" width="16.85546875" style="1" hidden="1" customWidth="1" outlineLevel="1"/>
    <col min="10" max="10" width="18.28515625" style="1" customWidth="1" collapsed="1"/>
    <col min="11" max="11" width="17.28515625" style="1" customWidth="1"/>
    <col min="12" max="14" width="16.85546875" style="1" customWidth="1"/>
    <col min="15" max="16" width="19.7109375" style="1" customWidth="1"/>
    <col min="17" max="17" width="17" style="1" customWidth="1"/>
    <col min="18" max="18" width="18" style="1" customWidth="1"/>
    <col min="19" max="19" width="18.85546875" style="1" customWidth="1"/>
    <col min="20" max="20" width="15.42578125" style="1" customWidth="1"/>
    <col min="21" max="21" width="17.42578125" style="1" customWidth="1"/>
    <col min="22" max="22" width="21.5703125" style="1" customWidth="1"/>
    <col min="23" max="16384" width="9.140625" style="1"/>
  </cols>
  <sheetData>
    <row r="1" spans="1:22" ht="29.25" customHeight="1">
      <c r="B1" s="18"/>
      <c r="S1" s="63" t="s">
        <v>171</v>
      </c>
    </row>
    <row r="2" spans="1:22" ht="22.5" customHeight="1">
      <c r="B2" s="18"/>
      <c r="S2" s="63" t="s">
        <v>170</v>
      </c>
    </row>
    <row r="3" spans="1:22" ht="129" customHeight="1">
      <c r="A3" s="52" t="s">
        <v>172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ht="29.25" customHeight="1"/>
    <row r="5" spans="1:22" ht="38.25" customHeight="1">
      <c r="A5" s="49" t="s">
        <v>0</v>
      </c>
      <c r="B5" s="49" t="s">
        <v>96</v>
      </c>
      <c r="C5" s="49" t="s">
        <v>68</v>
      </c>
      <c r="D5" s="49" t="s">
        <v>69</v>
      </c>
      <c r="E5" s="55" t="s">
        <v>98</v>
      </c>
      <c r="F5" s="56"/>
      <c r="G5" s="55" t="s">
        <v>97</v>
      </c>
      <c r="H5" s="56"/>
      <c r="I5" s="47" t="s">
        <v>157</v>
      </c>
      <c r="J5" s="59" t="s">
        <v>91</v>
      </c>
      <c r="K5" s="59"/>
      <c r="L5" s="59"/>
      <c r="M5" s="59"/>
      <c r="N5" s="59"/>
      <c r="O5" s="59" t="s">
        <v>143</v>
      </c>
      <c r="P5" s="59"/>
      <c r="Q5" s="59"/>
      <c r="R5" s="59"/>
      <c r="S5" s="59"/>
      <c r="T5" s="60" t="s">
        <v>169</v>
      </c>
      <c r="U5" s="60" t="s">
        <v>151</v>
      </c>
      <c r="V5" s="60" t="s">
        <v>152</v>
      </c>
    </row>
    <row r="6" spans="1:22" ht="67.5" customHeight="1">
      <c r="A6" s="50"/>
      <c r="B6" s="50"/>
      <c r="C6" s="50"/>
      <c r="D6" s="50"/>
      <c r="E6" s="57"/>
      <c r="F6" s="58"/>
      <c r="G6" s="57"/>
      <c r="H6" s="58"/>
      <c r="I6" s="48"/>
      <c r="J6" s="45" t="s">
        <v>145</v>
      </c>
      <c r="K6" s="45" t="s">
        <v>92</v>
      </c>
      <c r="L6" s="45" t="s">
        <v>93</v>
      </c>
      <c r="M6" s="45" t="s">
        <v>94</v>
      </c>
      <c r="N6" s="45" t="s">
        <v>95</v>
      </c>
      <c r="O6" s="45" t="s">
        <v>145</v>
      </c>
      <c r="P6" s="45" t="s">
        <v>92</v>
      </c>
      <c r="Q6" s="45" t="s">
        <v>93</v>
      </c>
      <c r="R6" s="45" t="s">
        <v>94</v>
      </c>
      <c r="S6" s="45" t="s">
        <v>95</v>
      </c>
      <c r="T6" s="61"/>
      <c r="U6" s="61"/>
      <c r="V6" s="61"/>
    </row>
    <row r="7" spans="1:22" s="3" customFormat="1" ht="45.75" customHeight="1">
      <c r="A7" s="51"/>
      <c r="B7" s="51"/>
      <c r="C7" s="51"/>
      <c r="D7" s="51"/>
      <c r="E7" s="19" t="s">
        <v>147</v>
      </c>
      <c r="F7" s="19" t="s">
        <v>148</v>
      </c>
      <c r="G7" s="19" t="s">
        <v>147</v>
      </c>
      <c r="H7" s="19" t="s">
        <v>148</v>
      </c>
      <c r="I7" s="48"/>
      <c r="J7" s="46"/>
      <c r="K7" s="46" t="s">
        <v>149</v>
      </c>
      <c r="L7" s="46" t="s">
        <v>146</v>
      </c>
      <c r="M7" s="46" t="s">
        <v>146</v>
      </c>
      <c r="N7" s="46" t="s">
        <v>146</v>
      </c>
      <c r="O7" s="46" t="s">
        <v>149</v>
      </c>
      <c r="P7" s="46" t="s">
        <v>149</v>
      </c>
      <c r="Q7" s="46" t="s">
        <v>146</v>
      </c>
      <c r="R7" s="46" t="s">
        <v>146</v>
      </c>
      <c r="S7" s="46" t="s">
        <v>146</v>
      </c>
      <c r="T7" s="62"/>
      <c r="U7" s="62"/>
      <c r="V7" s="62"/>
    </row>
    <row r="8" spans="1:22" s="3" customFormat="1" ht="17.25" customHeight="1">
      <c r="A8" s="20"/>
      <c r="B8" s="20"/>
      <c r="C8" s="20"/>
      <c r="D8" s="20"/>
      <c r="E8" s="19"/>
      <c r="F8" s="19"/>
      <c r="G8" s="19"/>
      <c r="H8" s="19"/>
      <c r="I8" s="21"/>
      <c r="J8" s="22"/>
      <c r="K8" s="22"/>
      <c r="L8" s="22"/>
      <c r="M8" s="22"/>
      <c r="N8" s="22"/>
      <c r="O8" s="22"/>
      <c r="P8" s="22"/>
      <c r="Q8" s="22"/>
      <c r="R8" s="22"/>
      <c r="S8" s="23"/>
      <c r="T8" s="24"/>
      <c r="U8" s="24"/>
      <c r="V8" s="24"/>
    </row>
    <row r="9" spans="1:22" s="3" customFormat="1" ht="37.5" customHeight="1">
      <c r="A9" s="6" t="s">
        <v>5</v>
      </c>
      <c r="B9" s="7" t="s">
        <v>6</v>
      </c>
      <c r="C9" s="7"/>
      <c r="D9" s="25"/>
      <c r="E9" s="31" t="s">
        <v>70</v>
      </c>
      <c r="F9" s="31" t="s">
        <v>70</v>
      </c>
      <c r="G9" s="31"/>
      <c r="H9" s="31" t="s">
        <v>70</v>
      </c>
      <c r="I9" s="8"/>
      <c r="J9" s="31">
        <f>SUM(J10)</f>
        <v>247.85</v>
      </c>
      <c r="K9" s="31">
        <f t="shared" ref="K9:R9" si="0">SUM(K10)</f>
        <v>131.4</v>
      </c>
      <c r="L9" s="31">
        <f t="shared" si="0"/>
        <v>300</v>
      </c>
      <c r="M9" s="31">
        <f t="shared" si="0"/>
        <v>400</v>
      </c>
      <c r="N9" s="31">
        <f t="shared" si="0"/>
        <v>1079.25</v>
      </c>
      <c r="O9" s="31">
        <f t="shared" si="0"/>
        <v>210186.70187230792</v>
      </c>
      <c r="P9" s="31">
        <f t="shared" si="0"/>
        <v>111432.44957039041</v>
      </c>
      <c r="Q9" s="31">
        <f t="shared" si="0"/>
        <v>183011.98532052603</v>
      </c>
      <c r="R9" s="31">
        <f t="shared" si="0"/>
        <v>244015.98042736805</v>
      </c>
      <c r="S9" s="31">
        <f>SUM(S10)</f>
        <v>748647.11719059246</v>
      </c>
      <c r="T9" s="31"/>
      <c r="U9" s="31"/>
      <c r="V9" s="31"/>
    </row>
    <row r="10" spans="1:22" s="3" customFormat="1" ht="37.5" customHeight="1">
      <c r="A10" s="16"/>
      <c r="B10" s="6" t="s">
        <v>72</v>
      </c>
      <c r="C10" s="6" t="s">
        <v>71</v>
      </c>
      <c r="D10" s="6" t="s">
        <v>73</v>
      </c>
      <c r="E10" s="31">
        <v>2038.0399510684201</v>
      </c>
      <c r="F10" s="31">
        <v>2038.0399510684201</v>
      </c>
      <c r="G10" s="31">
        <v>1190</v>
      </c>
      <c r="H10" s="31">
        <f>ROUNDUP(G10*1.2,0)</f>
        <v>1428</v>
      </c>
      <c r="I10" s="8">
        <v>1200</v>
      </c>
      <c r="J10" s="31">
        <v>247.85</v>
      </c>
      <c r="K10" s="31">
        <v>131.4</v>
      </c>
      <c r="L10" s="31">
        <v>300</v>
      </c>
      <c r="M10" s="31">
        <v>400</v>
      </c>
      <c r="N10" s="31">
        <f t="shared" ref="N10:N43" si="1">J10+K10+L10+M10</f>
        <v>1079.25</v>
      </c>
      <c r="O10" s="31">
        <f>(E10-G10)*J10</f>
        <v>210186.70187230792</v>
      </c>
      <c r="P10" s="31">
        <f>(E10-G10)*K10</f>
        <v>111432.44957039041</v>
      </c>
      <c r="Q10" s="31">
        <f>(F10-H10)*L10</f>
        <v>183011.98532052603</v>
      </c>
      <c r="R10" s="31">
        <f>(F10-H10)*M10</f>
        <v>244015.98042736805</v>
      </c>
      <c r="S10" s="35">
        <f t="shared" ref="S10:S73" si="2">O10+P10+Q10+R10</f>
        <v>748647.11719059246</v>
      </c>
      <c r="T10" s="31"/>
      <c r="U10" s="31"/>
      <c r="V10" s="31"/>
    </row>
    <row r="11" spans="1:22" ht="37.5" customHeight="1">
      <c r="A11" s="6" t="s">
        <v>25</v>
      </c>
      <c r="B11" s="7" t="s">
        <v>104</v>
      </c>
      <c r="C11" s="7"/>
      <c r="D11" s="25"/>
      <c r="E11" s="31"/>
      <c r="F11" s="31"/>
      <c r="G11" s="31"/>
      <c r="H11" s="31"/>
      <c r="I11" s="8"/>
      <c r="J11" s="31">
        <f t="shared" ref="J11:R11" si="3">SUM(J12)</f>
        <v>874.6</v>
      </c>
      <c r="K11" s="31">
        <f t="shared" si="3"/>
        <v>765.83999999999992</v>
      </c>
      <c r="L11" s="31">
        <f t="shared" si="3"/>
        <v>2000</v>
      </c>
      <c r="M11" s="31">
        <f t="shared" si="3"/>
        <v>2000</v>
      </c>
      <c r="N11" s="31">
        <f t="shared" si="3"/>
        <v>5640.4400000000005</v>
      </c>
      <c r="O11" s="31">
        <f t="shared" si="3"/>
        <v>435313.79808158992</v>
      </c>
      <c r="P11" s="31">
        <f t="shared" si="3"/>
        <v>381180.7902158756</v>
      </c>
      <c r="Q11" s="31">
        <f t="shared" si="3"/>
        <v>543458.03357326763</v>
      </c>
      <c r="R11" s="31">
        <f t="shared" si="3"/>
        <v>543458.03357326763</v>
      </c>
      <c r="S11" s="31">
        <f>SUM(S12)</f>
        <v>1903410.6554440008</v>
      </c>
      <c r="T11" s="31"/>
      <c r="U11" s="31"/>
      <c r="V11" s="31"/>
    </row>
    <row r="12" spans="1:22" ht="37.5" customHeight="1">
      <c r="A12" s="16"/>
      <c r="B12" s="6" t="s">
        <v>103</v>
      </c>
      <c r="C12" s="6" t="s">
        <v>71</v>
      </c>
      <c r="D12" s="6" t="s">
        <v>73</v>
      </c>
      <c r="E12" s="31">
        <v>1627.7290167866338</v>
      </c>
      <c r="F12" s="31">
        <v>1627.7290167866338</v>
      </c>
      <c r="G12" s="31">
        <v>1130</v>
      </c>
      <c r="H12" s="31">
        <f>ROUNDUP(G12*1.2,0)</f>
        <v>1356</v>
      </c>
      <c r="I12" s="8">
        <v>8000</v>
      </c>
      <c r="J12" s="31">
        <v>874.6</v>
      </c>
      <c r="K12" s="31">
        <v>765.83999999999992</v>
      </c>
      <c r="L12" s="31">
        <v>2000</v>
      </c>
      <c r="M12" s="31">
        <v>2000</v>
      </c>
      <c r="N12" s="31">
        <f t="shared" si="1"/>
        <v>5640.4400000000005</v>
      </c>
      <c r="O12" s="31">
        <f>(E12-G12)*J12</f>
        <v>435313.79808158992</v>
      </c>
      <c r="P12" s="31">
        <f>(E12-G12)*K12</f>
        <v>381180.7902158756</v>
      </c>
      <c r="Q12" s="31">
        <f>(F12-H12)*L12</f>
        <v>543458.03357326763</v>
      </c>
      <c r="R12" s="31">
        <f>(F12-H12)*M12</f>
        <v>543458.03357326763</v>
      </c>
      <c r="S12" s="35">
        <f t="shared" si="2"/>
        <v>1903410.6554440008</v>
      </c>
      <c r="T12" s="31"/>
      <c r="U12" s="31"/>
      <c r="V12" s="31"/>
    </row>
    <row r="13" spans="1:22" ht="37.5" customHeight="1">
      <c r="A13" s="6" t="s">
        <v>120</v>
      </c>
      <c r="B13" s="7" t="s">
        <v>121</v>
      </c>
      <c r="C13" s="7"/>
      <c r="D13" s="25"/>
      <c r="E13" s="31"/>
      <c r="F13" s="31"/>
      <c r="G13" s="31"/>
      <c r="H13" s="31"/>
      <c r="I13" s="8"/>
      <c r="J13" s="31">
        <f>SUM(J14:J15)</f>
        <v>1620.4</v>
      </c>
      <c r="K13" s="31">
        <f t="shared" ref="K13:S13" si="4">SUM(K14:K15)</f>
        <v>1361.7</v>
      </c>
      <c r="L13" s="31">
        <f t="shared" si="4"/>
        <v>1000</v>
      </c>
      <c r="M13" s="31">
        <f t="shared" si="4"/>
        <v>1000</v>
      </c>
      <c r="N13" s="31">
        <f t="shared" si="4"/>
        <v>4982.1000000000004</v>
      </c>
      <c r="O13" s="31">
        <f>SUM(O14:O15)</f>
        <v>1953351.7275931344</v>
      </c>
      <c r="P13" s="31">
        <f t="shared" si="4"/>
        <v>1642821.0550789682</v>
      </c>
      <c r="Q13" s="31">
        <f t="shared" si="4"/>
        <v>977529.28179572907</v>
      </c>
      <c r="R13" s="31">
        <f t="shared" si="4"/>
        <v>977529.28179572907</v>
      </c>
      <c r="S13" s="31">
        <f t="shared" si="4"/>
        <v>5551231.3462635605</v>
      </c>
      <c r="T13" s="31"/>
      <c r="U13" s="31"/>
      <c r="V13" s="31"/>
    </row>
    <row r="14" spans="1:22" s="15" customFormat="1" ht="45.75" customHeight="1">
      <c r="A14" s="16"/>
      <c r="B14" s="6" t="s">
        <v>76</v>
      </c>
      <c r="C14" s="6"/>
      <c r="D14" s="6" t="s">
        <v>108</v>
      </c>
      <c r="E14" s="31">
        <v>2181.7808040405002</v>
      </c>
      <c r="F14" s="31">
        <v>2181.7808040405002</v>
      </c>
      <c r="G14" s="31">
        <v>915</v>
      </c>
      <c r="H14" s="31">
        <f>ROUNDUP(G14*1.2,0)</f>
        <v>1098</v>
      </c>
      <c r="I14" s="8">
        <v>500</v>
      </c>
      <c r="J14" s="31">
        <f>I14/4</f>
        <v>125</v>
      </c>
      <c r="K14" s="31">
        <v>125</v>
      </c>
      <c r="L14" s="31">
        <v>125</v>
      </c>
      <c r="M14" s="31">
        <v>125</v>
      </c>
      <c r="N14" s="31">
        <f t="shared" si="1"/>
        <v>500</v>
      </c>
      <c r="O14" s="31">
        <f>(E14-G14)*J14</f>
        <v>158347.60050506252</v>
      </c>
      <c r="P14" s="31">
        <f>(E14-G14)*K14</f>
        <v>158347.60050506252</v>
      </c>
      <c r="Q14" s="31">
        <f>(F14-H14)*L14</f>
        <v>135472.60050506252</v>
      </c>
      <c r="R14" s="31">
        <f>(F14-H14)*M14</f>
        <v>135472.60050506252</v>
      </c>
      <c r="S14" s="35">
        <f t="shared" si="2"/>
        <v>587640.4020202501</v>
      </c>
      <c r="T14" s="31"/>
      <c r="U14" s="31"/>
      <c r="V14" s="31"/>
    </row>
    <row r="15" spans="1:22" ht="45.75" customHeight="1">
      <c r="A15" s="16"/>
      <c r="B15" s="6" t="s">
        <v>76</v>
      </c>
      <c r="C15" s="6" t="s">
        <v>71</v>
      </c>
      <c r="D15" s="6" t="s">
        <v>73</v>
      </c>
      <c r="E15" s="31">
        <v>2390.3504929036189</v>
      </c>
      <c r="F15" s="31">
        <v>2390.3504929036189</v>
      </c>
      <c r="G15" s="31">
        <v>1190</v>
      </c>
      <c r="H15" s="31">
        <f>ROUNDUP(G15*1.2,0)</f>
        <v>1428</v>
      </c>
      <c r="I15" s="8">
        <v>5500</v>
      </c>
      <c r="J15" s="31">
        <v>1495.4</v>
      </c>
      <c r="K15" s="31">
        <v>1236.7</v>
      </c>
      <c r="L15" s="31">
        <v>875</v>
      </c>
      <c r="M15" s="31">
        <v>875</v>
      </c>
      <c r="N15" s="31">
        <f t="shared" si="1"/>
        <v>4482.1000000000004</v>
      </c>
      <c r="O15" s="31">
        <f>(E15-G15)*J15</f>
        <v>1795004.1270880718</v>
      </c>
      <c r="P15" s="31">
        <f>(E15-G15)*K15</f>
        <v>1484473.4545739056</v>
      </c>
      <c r="Q15" s="31">
        <f>(F15-H15)*L15</f>
        <v>842056.68129066657</v>
      </c>
      <c r="R15" s="31">
        <f>(F15-H15)*M15</f>
        <v>842056.68129066657</v>
      </c>
      <c r="S15" s="35">
        <f t="shared" si="2"/>
        <v>4963590.94424331</v>
      </c>
      <c r="T15" s="31"/>
      <c r="U15" s="31"/>
      <c r="V15" s="31"/>
    </row>
    <row r="16" spans="1:22" ht="37.5" customHeight="1">
      <c r="A16" s="6" t="s">
        <v>26</v>
      </c>
      <c r="B16" s="7" t="s">
        <v>27</v>
      </c>
      <c r="C16" s="7"/>
      <c r="D16" s="25"/>
      <c r="E16" s="31"/>
      <c r="F16" s="31"/>
      <c r="G16" s="31"/>
      <c r="H16" s="31"/>
      <c r="I16" s="8"/>
      <c r="J16" s="31">
        <f>SUM(J17:J18)</f>
        <v>2563.4299999999998</v>
      </c>
      <c r="K16" s="31">
        <f t="shared" ref="K16:S16" si="5">SUM(K17:K18)</f>
        <v>2678.48</v>
      </c>
      <c r="L16" s="31">
        <f t="shared" si="5"/>
        <v>3300</v>
      </c>
      <c r="M16" s="31">
        <f t="shared" si="5"/>
        <v>1908</v>
      </c>
      <c r="N16" s="31">
        <f t="shared" si="5"/>
        <v>10449.910000000002</v>
      </c>
      <c r="O16" s="31">
        <f t="shared" si="5"/>
        <v>6069908.9097026186</v>
      </c>
      <c r="P16" s="31">
        <f t="shared" si="5"/>
        <v>6342334.144665652</v>
      </c>
      <c r="Q16" s="31">
        <f t="shared" si="5"/>
        <v>7028622.3848588187</v>
      </c>
      <c r="R16" s="31">
        <f t="shared" si="5"/>
        <v>4063821.6697910987</v>
      </c>
      <c r="S16" s="31">
        <f t="shared" si="5"/>
        <v>23504687.109018188</v>
      </c>
      <c r="T16" s="31"/>
      <c r="U16" s="31"/>
      <c r="V16" s="31"/>
    </row>
    <row r="17" spans="1:22" ht="37.5" customHeight="1">
      <c r="A17" s="16"/>
      <c r="B17" s="6" t="s">
        <v>72</v>
      </c>
      <c r="C17" s="6" t="s">
        <v>71</v>
      </c>
      <c r="D17" s="6" t="s">
        <v>73</v>
      </c>
      <c r="E17" s="31">
        <v>3557.8855711693391</v>
      </c>
      <c r="F17" s="31">
        <v>3557.8855711693391</v>
      </c>
      <c r="G17" s="31">
        <v>1190</v>
      </c>
      <c r="H17" s="31">
        <f t="shared" ref="H17:H18" si="6">ROUNDUP(G17*1.2,0)</f>
        <v>1428</v>
      </c>
      <c r="I17" s="8">
        <v>9800</v>
      </c>
      <c r="J17" s="31">
        <v>1982.71</v>
      </c>
      <c r="K17" s="31">
        <v>2377.42</v>
      </c>
      <c r="L17" s="31">
        <v>3000</v>
      </c>
      <c r="M17" s="31">
        <v>1600</v>
      </c>
      <c r="N17" s="31">
        <f t="shared" si="1"/>
        <v>8960.130000000001</v>
      </c>
      <c r="O17" s="31">
        <f>(E17-G17)*J17</f>
        <v>4694830.4008131605</v>
      </c>
      <c r="P17" s="31">
        <f>(E17-G17)*K17</f>
        <v>5629458.5146094104</v>
      </c>
      <c r="Q17" s="31">
        <f>(F17-H17)*L17</f>
        <v>6389656.7135080174</v>
      </c>
      <c r="R17" s="31">
        <f>(F17-H17)*M17</f>
        <v>3407816.9138709423</v>
      </c>
      <c r="S17" s="35">
        <f t="shared" si="2"/>
        <v>20121762.542801529</v>
      </c>
      <c r="T17" s="31"/>
      <c r="U17" s="31"/>
      <c r="V17" s="31"/>
    </row>
    <row r="18" spans="1:22" ht="37.5" customHeight="1">
      <c r="A18" s="16"/>
      <c r="B18" s="6" t="s">
        <v>122</v>
      </c>
      <c r="C18" s="6"/>
      <c r="D18" s="6" t="s">
        <v>73</v>
      </c>
      <c r="E18" s="31">
        <v>3557.8855711693391</v>
      </c>
      <c r="F18" s="31">
        <v>3557.8855711693391</v>
      </c>
      <c r="G18" s="31">
        <v>1190</v>
      </c>
      <c r="H18" s="31">
        <f t="shared" si="6"/>
        <v>1428</v>
      </c>
      <c r="I18" s="8">
        <v>1543.4</v>
      </c>
      <c r="J18" s="31">
        <v>580.71999999999991</v>
      </c>
      <c r="K18" s="31">
        <v>301.06</v>
      </c>
      <c r="L18" s="31">
        <v>300</v>
      </c>
      <c r="M18" s="31">
        <v>308</v>
      </c>
      <c r="N18" s="31">
        <f t="shared" si="1"/>
        <v>1489.78</v>
      </c>
      <c r="O18" s="31">
        <f>(E18-G18)*J18</f>
        <v>1375078.5088894584</v>
      </c>
      <c r="P18" s="31">
        <f>(E18-G18)*K18</f>
        <v>712875.63005624118</v>
      </c>
      <c r="Q18" s="31">
        <f>(F18-H18)*L18</f>
        <v>638965.67135080171</v>
      </c>
      <c r="R18" s="31">
        <f>(F18-H18)*M18</f>
        <v>656004.75592015649</v>
      </c>
      <c r="S18" s="35">
        <f t="shared" si="2"/>
        <v>3382924.5662166579</v>
      </c>
      <c r="T18" s="31"/>
      <c r="U18" s="31"/>
      <c r="V18" s="31"/>
    </row>
    <row r="19" spans="1:22" ht="37.5" customHeight="1">
      <c r="A19" s="6" t="s">
        <v>7</v>
      </c>
      <c r="B19" s="7" t="s">
        <v>8</v>
      </c>
      <c r="C19" s="7"/>
      <c r="D19" s="25"/>
      <c r="E19" s="31"/>
      <c r="F19" s="31"/>
      <c r="G19" s="31"/>
      <c r="H19" s="31"/>
      <c r="I19" s="8"/>
      <c r="J19" s="31">
        <f>SUM(J20:J20)</f>
        <v>2059.4690000000001</v>
      </c>
      <c r="K19" s="31">
        <f t="shared" ref="K19:R19" si="7">SUM(K20:K20)</f>
        <v>1514.405</v>
      </c>
      <c r="L19" s="31">
        <f t="shared" si="7"/>
        <v>1400</v>
      </c>
      <c r="M19" s="31">
        <f t="shared" si="7"/>
        <v>1400</v>
      </c>
      <c r="N19" s="31">
        <f t="shared" si="7"/>
        <v>6373.8739999999998</v>
      </c>
      <c r="O19" s="31">
        <f t="shared" si="7"/>
        <v>2094364.908608939</v>
      </c>
      <c r="P19" s="31">
        <f t="shared" si="7"/>
        <v>1540065.27382637</v>
      </c>
      <c r="Q19" s="31">
        <f t="shared" si="7"/>
        <v>1090521.7807369349</v>
      </c>
      <c r="R19" s="31">
        <f t="shared" si="7"/>
        <v>1090521.7807369349</v>
      </c>
      <c r="S19" s="31">
        <f>SUM(S20:S20)</f>
        <v>5815473.7439091783</v>
      </c>
      <c r="T19" s="31"/>
      <c r="U19" s="31"/>
      <c r="V19" s="31"/>
    </row>
    <row r="20" spans="1:22" ht="37.5" customHeight="1">
      <c r="A20" s="16"/>
      <c r="B20" s="6" t="s">
        <v>119</v>
      </c>
      <c r="C20" s="6"/>
      <c r="D20" s="6" t="s">
        <v>73</v>
      </c>
      <c r="E20" s="31">
        <v>2206.9441290978107</v>
      </c>
      <c r="F20" s="31">
        <v>2206.9441290978107</v>
      </c>
      <c r="G20" s="31">
        <v>1190</v>
      </c>
      <c r="H20" s="31">
        <f>ROUNDUP(G20*1.2,0)</f>
        <v>1428</v>
      </c>
      <c r="I20" s="8">
        <v>7000</v>
      </c>
      <c r="J20" s="31">
        <v>2059.4690000000001</v>
      </c>
      <c r="K20" s="31">
        <v>1514.405</v>
      </c>
      <c r="L20" s="31">
        <v>1400</v>
      </c>
      <c r="M20" s="31">
        <v>1400</v>
      </c>
      <c r="N20" s="31">
        <f t="shared" si="1"/>
        <v>6373.8739999999998</v>
      </c>
      <c r="O20" s="31">
        <f>(E20-G20)*J20</f>
        <v>2094364.908608939</v>
      </c>
      <c r="P20" s="31">
        <f>(E20-G20)*K20</f>
        <v>1540065.27382637</v>
      </c>
      <c r="Q20" s="31">
        <f>(F20-H20)*L20</f>
        <v>1090521.7807369349</v>
      </c>
      <c r="R20" s="31">
        <f>(F20-H20)*M20</f>
        <v>1090521.7807369349</v>
      </c>
      <c r="S20" s="35">
        <f t="shared" si="2"/>
        <v>5815473.7439091783</v>
      </c>
      <c r="T20" s="31"/>
      <c r="U20" s="31"/>
      <c r="V20" s="31"/>
    </row>
    <row r="21" spans="1:22" ht="37.5" customHeight="1">
      <c r="A21" s="6" t="s">
        <v>106</v>
      </c>
      <c r="B21" s="7" t="s">
        <v>105</v>
      </c>
      <c r="C21" s="7"/>
      <c r="D21" s="25"/>
      <c r="E21" s="31"/>
      <c r="F21" s="31"/>
      <c r="G21" s="31"/>
      <c r="H21" s="31"/>
      <c r="I21" s="8"/>
      <c r="J21" s="31">
        <f>SUM(J22)</f>
        <v>2262</v>
      </c>
      <c r="K21" s="31">
        <f t="shared" ref="K21:S21" si="8">SUM(K22)</f>
        <v>1404.5</v>
      </c>
      <c r="L21" s="31">
        <f t="shared" si="8"/>
        <v>1500</v>
      </c>
      <c r="M21" s="31">
        <f t="shared" si="8"/>
        <v>1500</v>
      </c>
      <c r="N21" s="31">
        <f t="shared" si="8"/>
        <v>6666.5</v>
      </c>
      <c r="O21" s="31">
        <f t="shared" si="8"/>
        <v>2156394.0373607352</v>
      </c>
      <c r="P21" s="31">
        <f t="shared" si="8"/>
        <v>1338928.1279722159</v>
      </c>
      <c r="Q21" s="31">
        <f t="shared" si="8"/>
        <v>1072969.5207962433</v>
      </c>
      <c r="R21" s="31">
        <f t="shared" si="8"/>
        <v>1072969.5207962433</v>
      </c>
      <c r="S21" s="31">
        <f t="shared" si="8"/>
        <v>5641261.2069254378</v>
      </c>
      <c r="T21" s="31"/>
      <c r="U21" s="31"/>
      <c r="V21" s="31"/>
    </row>
    <row r="22" spans="1:22" ht="37.5" customHeight="1">
      <c r="A22" s="16"/>
      <c r="B22" s="6" t="s">
        <v>72</v>
      </c>
      <c r="C22" s="6" t="s">
        <v>71</v>
      </c>
      <c r="D22" s="6" t="s">
        <v>73</v>
      </c>
      <c r="E22" s="31">
        <v>2143.3130138641623</v>
      </c>
      <c r="F22" s="31">
        <v>2143.3130138641623</v>
      </c>
      <c r="G22" s="31">
        <v>1190</v>
      </c>
      <c r="H22" s="31">
        <f>ROUNDUP(G22*1.2,0)</f>
        <v>1428</v>
      </c>
      <c r="I22" s="8">
        <v>5000</v>
      </c>
      <c r="J22" s="31">
        <v>2262</v>
      </c>
      <c r="K22" s="31">
        <v>1404.5</v>
      </c>
      <c r="L22" s="31">
        <v>1500</v>
      </c>
      <c r="M22" s="31">
        <v>1500</v>
      </c>
      <c r="N22" s="31">
        <f t="shared" si="1"/>
        <v>6666.5</v>
      </c>
      <c r="O22" s="31">
        <f>(E22-G22)*J22</f>
        <v>2156394.0373607352</v>
      </c>
      <c r="P22" s="31">
        <f>(E22-G22)*K22</f>
        <v>1338928.1279722159</v>
      </c>
      <c r="Q22" s="31">
        <f>(F22-H22)*L22</f>
        <v>1072969.5207962433</v>
      </c>
      <c r="R22" s="31">
        <f>(F22-H22)*M22</f>
        <v>1072969.5207962433</v>
      </c>
      <c r="S22" s="35">
        <f t="shared" si="2"/>
        <v>5641261.2069254378</v>
      </c>
      <c r="T22" s="31"/>
      <c r="U22" s="31"/>
      <c r="V22" s="31"/>
    </row>
    <row r="23" spans="1:22" ht="37.5" customHeight="1">
      <c r="A23" s="6" t="s">
        <v>9</v>
      </c>
      <c r="B23" s="7" t="s">
        <v>10</v>
      </c>
      <c r="C23" s="7"/>
      <c r="D23" s="25"/>
      <c r="E23" s="31"/>
      <c r="F23" s="31"/>
      <c r="G23" s="31"/>
      <c r="H23" s="31"/>
      <c r="I23" s="8"/>
      <c r="J23" s="31">
        <f t="shared" ref="J23:S27" si="9">SUM(J24)</f>
        <v>270</v>
      </c>
      <c r="K23" s="31">
        <f t="shared" si="9"/>
        <v>279</v>
      </c>
      <c r="L23" s="31">
        <f t="shared" si="9"/>
        <v>1000</v>
      </c>
      <c r="M23" s="31">
        <f t="shared" si="9"/>
        <v>1500</v>
      </c>
      <c r="N23" s="31">
        <f t="shared" si="9"/>
        <v>3049</v>
      </c>
      <c r="O23" s="31">
        <f t="shared" si="9"/>
        <v>361918.24178291782</v>
      </c>
      <c r="P23" s="31">
        <f t="shared" si="9"/>
        <v>373982.18317568174</v>
      </c>
      <c r="Q23" s="31">
        <f t="shared" si="9"/>
        <v>1102437.9325293254</v>
      </c>
      <c r="R23" s="31">
        <f t="shared" si="9"/>
        <v>1653656.8987939879</v>
      </c>
      <c r="S23" s="31">
        <f t="shared" si="9"/>
        <v>3491995.2562819128</v>
      </c>
      <c r="T23" s="31"/>
      <c r="U23" s="31"/>
      <c r="V23" s="31"/>
    </row>
    <row r="24" spans="1:22" ht="37.5" customHeight="1">
      <c r="A24" s="16"/>
      <c r="B24" s="6" t="s">
        <v>76</v>
      </c>
      <c r="C24" s="6" t="s">
        <v>71</v>
      </c>
      <c r="D24" s="6" t="s">
        <v>73</v>
      </c>
      <c r="E24" s="31">
        <v>2530.4379325293253</v>
      </c>
      <c r="F24" s="31">
        <v>2530.4379325293253</v>
      </c>
      <c r="G24" s="31">
        <v>1190</v>
      </c>
      <c r="H24" s="31">
        <f>ROUNDUP(G24*1.2,0)</f>
        <v>1428</v>
      </c>
      <c r="I24" s="8">
        <v>4000</v>
      </c>
      <c r="J24" s="31">
        <v>270</v>
      </c>
      <c r="K24" s="31">
        <v>279</v>
      </c>
      <c r="L24" s="31">
        <v>1000</v>
      </c>
      <c r="M24" s="31">
        <v>1500</v>
      </c>
      <c r="N24" s="31">
        <f t="shared" si="1"/>
        <v>3049</v>
      </c>
      <c r="O24" s="31">
        <f>(E24-G24)*J24</f>
        <v>361918.24178291782</v>
      </c>
      <c r="P24" s="31">
        <f>(E24-G24)*K24</f>
        <v>373982.18317568174</v>
      </c>
      <c r="Q24" s="31">
        <f>(F24-H24)*L24</f>
        <v>1102437.9325293254</v>
      </c>
      <c r="R24" s="31">
        <f>(F24-H24)*M24</f>
        <v>1653656.8987939879</v>
      </c>
      <c r="S24" s="35">
        <f t="shared" si="2"/>
        <v>3491995.2562819128</v>
      </c>
      <c r="T24" s="31"/>
      <c r="U24" s="31"/>
      <c r="V24" s="31"/>
    </row>
    <row r="25" spans="1:22" ht="37.5" customHeight="1">
      <c r="A25" s="6" t="s">
        <v>140</v>
      </c>
      <c r="B25" s="7" t="s">
        <v>141</v>
      </c>
      <c r="C25" s="7"/>
      <c r="D25" s="25"/>
      <c r="E25" s="31"/>
      <c r="F25" s="31"/>
      <c r="G25" s="31"/>
      <c r="H25" s="31"/>
      <c r="I25" s="8"/>
      <c r="J25" s="31">
        <f t="shared" si="9"/>
        <v>445.1</v>
      </c>
      <c r="K25" s="31">
        <f t="shared" si="9"/>
        <v>415.3</v>
      </c>
      <c r="L25" s="31">
        <f t="shared" si="9"/>
        <v>360</v>
      </c>
      <c r="M25" s="31">
        <f t="shared" si="9"/>
        <v>370</v>
      </c>
      <c r="N25" s="31">
        <f t="shared" si="9"/>
        <v>1590.4</v>
      </c>
      <c r="O25" s="31">
        <f t="shared" si="9"/>
        <v>498725.73856424348</v>
      </c>
      <c r="P25" s="31">
        <f t="shared" si="9"/>
        <v>465335.42850085441</v>
      </c>
      <c r="Q25" s="31">
        <f t="shared" si="9"/>
        <v>317692.87324899493</v>
      </c>
      <c r="R25" s="31">
        <f t="shared" si="9"/>
        <v>326517.67528368923</v>
      </c>
      <c r="S25" s="31">
        <f t="shared" si="9"/>
        <v>1608271.7155977821</v>
      </c>
      <c r="T25" s="31"/>
      <c r="U25" s="31"/>
      <c r="V25" s="31"/>
    </row>
    <row r="26" spans="1:22" ht="40.5" customHeight="1">
      <c r="A26" s="16"/>
      <c r="B26" s="6" t="s">
        <v>125</v>
      </c>
      <c r="C26" s="6" t="s">
        <v>142</v>
      </c>
      <c r="D26" s="6" t="s">
        <v>73</v>
      </c>
      <c r="E26" s="31">
        <v>2310.4802034694303</v>
      </c>
      <c r="F26" s="31">
        <v>2310.4802034694303</v>
      </c>
      <c r="G26" s="31">
        <v>1190</v>
      </c>
      <c r="H26" s="31">
        <f>ROUNDUP(G26*1.2,0)</f>
        <v>1428</v>
      </c>
      <c r="I26" s="8">
        <v>1065.8</v>
      </c>
      <c r="J26" s="31">
        <v>445.1</v>
      </c>
      <c r="K26" s="31">
        <v>415.3</v>
      </c>
      <c r="L26" s="31">
        <v>360</v>
      </c>
      <c r="M26" s="31">
        <v>370</v>
      </c>
      <c r="N26" s="31">
        <f t="shared" si="1"/>
        <v>1590.4</v>
      </c>
      <c r="O26" s="31">
        <f>(E26-G26)*J26</f>
        <v>498725.73856424348</v>
      </c>
      <c r="P26" s="31">
        <f>(E26-G26)*K26</f>
        <v>465335.42850085441</v>
      </c>
      <c r="Q26" s="31">
        <f>(F26-H26)*L26</f>
        <v>317692.87324899493</v>
      </c>
      <c r="R26" s="31">
        <f>(F26-H26)*M26</f>
        <v>326517.67528368923</v>
      </c>
      <c r="S26" s="35">
        <f t="shared" si="2"/>
        <v>1608271.7155977821</v>
      </c>
      <c r="T26" s="31"/>
      <c r="U26" s="31"/>
      <c r="V26" s="31"/>
    </row>
    <row r="27" spans="1:22" s="2" customFormat="1" ht="37.5" customHeight="1">
      <c r="A27" s="26" t="s">
        <v>115</v>
      </c>
      <c r="B27" s="7" t="s">
        <v>116</v>
      </c>
      <c r="C27" s="27"/>
      <c r="D27" s="28"/>
      <c r="E27" s="31"/>
      <c r="F27" s="31"/>
      <c r="G27" s="31"/>
      <c r="H27" s="31"/>
      <c r="I27" s="8"/>
      <c r="J27" s="33">
        <f t="shared" si="9"/>
        <v>20</v>
      </c>
      <c r="K27" s="33">
        <f t="shared" si="9"/>
        <v>35</v>
      </c>
      <c r="L27" s="33">
        <f t="shared" si="9"/>
        <v>500</v>
      </c>
      <c r="M27" s="33">
        <f t="shared" si="9"/>
        <v>500</v>
      </c>
      <c r="N27" s="33">
        <f t="shared" si="9"/>
        <v>1055</v>
      </c>
      <c r="O27" s="33">
        <f t="shared" si="9"/>
        <v>16514.175656776584</v>
      </c>
      <c r="P27" s="33">
        <f t="shared" si="9"/>
        <v>28899.807399359022</v>
      </c>
      <c r="Q27" s="33">
        <f t="shared" si="9"/>
        <v>293854.39141941461</v>
      </c>
      <c r="R27" s="33">
        <f t="shared" si="9"/>
        <v>293854.39141941461</v>
      </c>
      <c r="S27" s="33">
        <f t="shared" si="9"/>
        <v>633122.7658949648</v>
      </c>
      <c r="T27" s="33"/>
      <c r="U27" s="33"/>
      <c r="V27" s="31"/>
    </row>
    <row r="28" spans="1:22" s="2" customFormat="1" ht="37.5" customHeight="1">
      <c r="A28" s="29"/>
      <c r="B28" s="26" t="s">
        <v>72</v>
      </c>
      <c r="C28" s="26"/>
      <c r="D28" s="26" t="s">
        <v>73</v>
      </c>
      <c r="E28" s="31">
        <v>2015.7087828388292</v>
      </c>
      <c r="F28" s="31">
        <v>2015.7087828388292</v>
      </c>
      <c r="G28" s="31">
        <v>1190</v>
      </c>
      <c r="H28" s="31">
        <f>ROUNDUP(G28*1.2,0)</f>
        <v>1428</v>
      </c>
      <c r="I28" s="8">
        <v>2000</v>
      </c>
      <c r="J28" s="31">
        <v>20</v>
      </c>
      <c r="K28" s="31">
        <v>35</v>
      </c>
      <c r="L28" s="31">
        <v>500</v>
      </c>
      <c r="M28" s="31">
        <v>500</v>
      </c>
      <c r="N28" s="31">
        <f t="shared" si="1"/>
        <v>1055</v>
      </c>
      <c r="O28" s="31">
        <f>(E28-G28)*J28</f>
        <v>16514.175656776584</v>
      </c>
      <c r="P28" s="31">
        <f>(E28-G28)*K28</f>
        <v>28899.807399359022</v>
      </c>
      <c r="Q28" s="31">
        <f>(F28-H28)*L28</f>
        <v>293854.39141941461</v>
      </c>
      <c r="R28" s="31">
        <f>(F28-H28)*M28</f>
        <v>293854.39141941461</v>
      </c>
      <c r="S28" s="35">
        <f t="shared" si="2"/>
        <v>633122.7658949648</v>
      </c>
      <c r="T28" s="33"/>
      <c r="U28" s="33"/>
      <c r="V28" s="31"/>
    </row>
    <row r="29" spans="1:22" ht="37.5" customHeight="1">
      <c r="A29" s="6" t="s">
        <v>109</v>
      </c>
      <c r="B29" s="7" t="s">
        <v>110</v>
      </c>
      <c r="C29" s="7"/>
      <c r="D29" s="25"/>
      <c r="E29" s="31"/>
      <c r="F29" s="31"/>
      <c r="G29" s="31"/>
      <c r="H29" s="31"/>
      <c r="I29" s="8"/>
      <c r="J29" s="31">
        <f>SUM(J30:J35)</f>
        <v>3576</v>
      </c>
      <c r="K29" s="31">
        <f t="shared" ref="K29:R29" si="10">SUM(K30:K35)</f>
        <v>2893</v>
      </c>
      <c r="L29" s="31">
        <f t="shared" si="10"/>
        <v>1750</v>
      </c>
      <c r="M29" s="31">
        <f t="shared" si="10"/>
        <v>2500</v>
      </c>
      <c r="N29" s="31">
        <f t="shared" si="10"/>
        <v>10719</v>
      </c>
      <c r="O29" s="31">
        <f t="shared" si="10"/>
        <v>5588455.0156641891</v>
      </c>
      <c r="P29" s="31">
        <f t="shared" si="10"/>
        <v>4540373.316132403</v>
      </c>
      <c r="Q29" s="31">
        <f t="shared" si="10"/>
        <v>2283688.9559539342</v>
      </c>
      <c r="R29" s="31">
        <f t="shared" si="10"/>
        <v>3404404.3647674415</v>
      </c>
      <c r="S29" s="31">
        <f>SUM(S30:S35)</f>
        <v>15816921.652517967</v>
      </c>
      <c r="T29" s="31"/>
      <c r="U29" s="31"/>
      <c r="V29" s="31"/>
    </row>
    <row r="30" spans="1:22" ht="45" customHeight="1">
      <c r="A30" s="16"/>
      <c r="B30" s="6" t="s">
        <v>80</v>
      </c>
      <c r="C30" s="6"/>
      <c r="D30" s="6" t="s">
        <v>108</v>
      </c>
      <c r="E30" s="31">
        <v>2202.1013115291125</v>
      </c>
      <c r="F30" s="31">
        <v>2202.1013115291125</v>
      </c>
      <c r="G30" s="31">
        <v>619</v>
      </c>
      <c r="H30" s="31">
        <f t="shared" ref="H30:H35" si="11">ROUNDUP(G30*1.2,0)</f>
        <v>743</v>
      </c>
      <c r="I30" s="8">
        <v>2500</v>
      </c>
      <c r="J30" s="31">
        <v>2128</v>
      </c>
      <c r="K30" s="31">
        <v>119</v>
      </c>
      <c r="L30" s="31">
        <v>400</v>
      </c>
      <c r="M30" s="31">
        <v>1000</v>
      </c>
      <c r="N30" s="31">
        <f t="shared" si="1"/>
        <v>3647</v>
      </c>
      <c r="O30" s="31">
        <f t="shared" ref="O30:O35" si="12">(E30-G30)*J30</f>
        <v>3368839.5909339515</v>
      </c>
      <c r="P30" s="31">
        <f t="shared" ref="P30:Q35" si="13">(E30-G30)*K30</f>
        <v>188389.05607196438</v>
      </c>
      <c r="Q30" s="31">
        <f t="shared" si="13"/>
        <v>583640.52461164503</v>
      </c>
      <c r="R30" s="31">
        <f t="shared" ref="R30:R35" si="14">(F30-H30)*M30</f>
        <v>1459101.3115291125</v>
      </c>
      <c r="S30" s="35">
        <f t="shared" si="2"/>
        <v>5599970.4831466731</v>
      </c>
      <c r="T30" s="31"/>
      <c r="U30" s="31"/>
      <c r="V30" s="31"/>
    </row>
    <row r="31" spans="1:22" ht="45" customHeight="1">
      <c r="A31" s="16"/>
      <c r="B31" s="6" t="s">
        <v>80</v>
      </c>
      <c r="C31" s="6"/>
      <c r="D31" s="6" t="s">
        <v>107</v>
      </c>
      <c r="E31" s="31">
        <v>2509.0308126402688</v>
      </c>
      <c r="F31" s="31">
        <v>2509.0308126402688</v>
      </c>
      <c r="G31" s="31">
        <v>728</v>
      </c>
      <c r="H31" s="31">
        <f t="shared" si="11"/>
        <v>874</v>
      </c>
      <c r="I31" s="8">
        <v>500</v>
      </c>
      <c r="J31" s="31">
        <v>381</v>
      </c>
      <c r="K31" s="31">
        <v>1062</v>
      </c>
      <c r="L31" s="31">
        <v>100</v>
      </c>
      <c r="M31" s="31">
        <v>250</v>
      </c>
      <c r="N31" s="31">
        <f t="shared" si="1"/>
        <v>1793</v>
      </c>
      <c r="O31" s="31">
        <f t="shared" si="12"/>
        <v>678572.73961594235</v>
      </c>
      <c r="P31" s="31">
        <f t="shared" si="13"/>
        <v>1891454.7230239655</v>
      </c>
      <c r="Q31" s="31">
        <f t="shared" si="13"/>
        <v>163503.08126402687</v>
      </c>
      <c r="R31" s="31">
        <f t="shared" si="14"/>
        <v>408757.70316006721</v>
      </c>
      <c r="S31" s="35">
        <f t="shared" si="2"/>
        <v>3142288.2470640019</v>
      </c>
      <c r="T31" s="31"/>
      <c r="U31" s="31"/>
      <c r="V31" s="31"/>
    </row>
    <row r="32" spans="1:22" ht="45" customHeight="1">
      <c r="A32" s="16"/>
      <c r="B32" s="6" t="s">
        <v>80</v>
      </c>
      <c r="C32" s="6"/>
      <c r="D32" s="6" t="s">
        <v>73</v>
      </c>
      <c r="E32" s="31">
        <v>2525.5610107320581</v>
      </c>
      <c r="F32" s="31">
        <v>2525.5610107320581</v>
      </c>
      <c r="G32" s="31">
        <v>1100</v>
      </c>
      <c r="H32" s="31">
        <f t="shared" si="11"/>
        <v>1320</v>
      </c>
      <c r="I32" s="8">
        <v>2000</v>
      </c>
      <c r="J32" s="31">
        <v>317</v>
      </c>
      <c r="K32" s="31">
        <v>962</v>
      </c>
      <c r="L32" s="31">
        <v>500</v>
      </c>
      <c r="M32" s="31">
        <v>500</v>
      </c>
      <c r="N32" s="31">
        <f t="shared" si="1"/>
        <v>2279</v>
      </c>
      <c r="O32" s="31">
        <f t="shared" si="12"/>
        <v>451902.8404020624</v>
      </c>
      <c r="P32" s="31">
        <f t="shared" si="13"/>
        <v>1371389.69232424</v>
      </c>
      <c r="Q32" s="31">
        <f t="shared" si="13"/>
        <v>602780.5053660291</v>
      </c>
      <c r="R32" s="31">
        <f t="shared" si="14"/>
        <v>602780.5053660291</v>
      </c>
      <c r="S32" s="35">
        <f t="shared" si="2"/>
        <v>3028853.5434583607</v>
      </c>
      <c r="T32" s="31"/>
      <c r="U32" s="31"/>
      <c r="V32" s="31"/>
    </row>
    <row r="33" spans="1:22" s="15" customFormat="1" ht="45" customHeight="1">
      <c r="A33" s="16"/>
      <c r="B33" s="6" t="s">
        <v>158</v>
      </c>
      <c r="C33" s="6"/>
      <c r="D33" s="6" t="s">
        <v>108</v>
      </c>
      <c r="E33" s="31">
        <v>2348.6485335354096</v>
      </c>
      <c r="F33" s="31">
        <v>2348.6485335354096</v>
      </c>
      <c r="G33" s="31">
        <v>831</v>
      </c>
      <c r="H33" s="31">
        <f t="shared" si="11"/>
        <v>998</v>
      </c>
      <c r="I33" s="8">
        <v>1000</v>
      </c>
      <c r="J33" s="31">
        <f>I33/4</f>
        <v>250</v>
      </c>
      <c r="K33" s="31">
        <v>250</v>
      </c>
      <c r="L33" s="31">
        <v>250</v>
      </c>
      <c r="M33" s="31">
        <v>250</v>
      </c>
      <c r="N33" s="31">
        <f t="shared" si="1"/>
        <v>1000</v>
      </c>
      <c r="O33" s="31">
        <f t="shared" si="12"/>
        <v>379412.13338385237</v>
      </c>
      <c r="P33" s="31">
        <f t="shared" si="13"/>
        <v>379412.13338385237</v>
      </c>
      <c r="Q33" s="31">
        <f t="shared" si="13"/>
        <v>337662.13338385237</v>
      </c>
      <c r="R33" s="31">
        <f t="shared" si="14"/>
        <v>337662.13338385237</v>
      </c>
      <c r="S33" s="35">
        <f t="shared" si="2"/>
        <v>1434148.5335354095</v>
      </c>
      <c r="T33" s="31"/>
      <c r="U33" s="31"/>
      <c r="V33" s="31"/>
    </row>
    <row r="34" spans="1:22" s="15" customFormat="1" ht="45" customHeight="1">
      <c r="A34" s="16"/>
      <c r="B34" s="6" t="s">
        <v>158</v>
      </c>
      <c r="C34" s="6"/>
      <c r="D34" s="6" t="s">
        <v>107</v>
      </c>
      <c r="E34" s="31">
        <v>2541.4152845747521</v>
      </c>
      <c r="F34" s="31">
        <v>2541.4152845747521</v>
      </c>
      <c r="G34" s="31">
        <v>973</v>
      </c>
      <c r="H34" s="31">
        <f t="shared" si="11"/>
        <v>1168</v>
      </c>
      <c r="I34" s="8">
        <v>500</v>
      </c>
      <c r="J34" s="31">
        <f>I34/4</f>
        <v>125</v>
      </c>
      <c r="K34" s="31">
        <v>125</v>
      </c>
      <c r="L34" s="31">
        <v>125</v>
      </c>
      <c r="M34" s="31">
        <v>125</v>
      </c>
      <c r="N34" s="31">
        <f t="shared" si="1"/>
        <v>500</v>
      </c>
      <c r="O34" s="31">
        <f t="shared" si="12"/>
        <v>196051.91057184403</v>
      </c>
      <c r="P34" s="31">
        <f t="shared" si="13"/>
        <v>196051.91057184403</v>
      </c>
      <c r="Q34" s="31">
        <f t="shared" si="13"/>
        <v>171676.91057184403</v>
      </c>
      <c r="R34" s="31">
        <f t="shared" si="14"/>
        <v>171676.91057184403</v>
      </c>
      <c r="S34" s="35">
        <f t="shared" si="2"/>
        <v>735457.6422873761</v>
      </c>
      <c r="T34" s="31"/>
      <c r="U34" s="31"/>
      <c r="V34" s="31"/>
    </row>
    <row r="35" spans="1:22" s="15" customFormat="1" ht="45" customHeight="1">
      <c r="A35" s="16"/>
      <c r="B35" s="6" t="s">
        <v>158</v>
      </c>
      <c r="C35" s="6"/>
      <c r="D35" s="6" t="s">
        <v>73</v>
      </c>
      <c r="E35" s="31">
        <v>2559.8021353507643</v>
      </c>
      <c r="F35" s="31">
        <v>2559.8021353507643</v>
      </c>
      <c r="G35" s="31">
        <v>1190</v>
      </c>
      <c r="H35" s="31">
        <f t="shared" si="11"/>
        <v>1428</v>
      </c>
      <c r="I35" s="8">
        <v>1500</v>
      </c>
      <c r="J35" s="31">
        <f>I35/4</f>
        <v>375</v>
      </c>
      <c r="K35" s="31">
        <v>375</v>
      </c>
      <c r="L35" s="31">
        <v>375</v>
      </c>
      <c r="M35" s="31">
        <v>375</v>
      </c>
      <c r="N35" s="31">
        <f t="shared" si="1"/>
        <v>1500</v>
      </c>
      <c r="O35" s="31">
        <f t="shared" si="12"/>
        <v>513675.8007565366</v>
      </c>
      <c r="P35" s="31">
        <f t="shared" si="13"/>
        <v>513675.8007565366</v>
      </c>
      <c r="Q35" s="31">
        <f t="shared" si="13"/>
        <v>424425.8007565366</v>
      </c>
      <c r="R35" s="31">
        <f t="shared" si="14"/>
        <v>424425.8007565366</v>
      </c>
      <c r="S35" s="35">
        <f t="shared" si="2"/>
        <v>1876203.2030261464</v>
      </c>
      <c r="T35" s="31"/>
      <c r="U35" s="31"/>
      <c r="V35" s="31"/>
    </row>
    <row r="36" spans="1:22" ht="37.5" customHeight="1">
      <c r="A36" s="6" t="s">
        <v>28</v>
      </c>
      <c r="B36" s="7" t="s">
        <v>29</v>
      </c>
      <c r="C36" s="7"/>
      <c r="D36" s="25"/>
      <c r="E36" s="31"/>
      <c r="F36" s="31"/>
      <c r="G36" s="31"/>
      <c r="H36" s="31"/>
      <c r="I36" s="8"/>
      <c r="J36" s="31">
        <f>SUM(J37:J39)</f>
        <v>1057</v>
      </c>
      <c r="K36" s="31">
        <f t="shared" ref="K36:R36" si="15">SUM(K37:K39)</f>
        <v>674.88</v>
      </c>
      <c r="L36" s="31">
        <f t="shared" si="15"/>
        <v>1000</v>
      </c>
      <c r="M36" s="31">
        <f t="shared" si="15"/>
        <v>1000</v>
      </c>
      <c r="N36" s="31">
        <f t="shared" si="15"/>
        <v>3731.88</v>
      </c>
      <c r="O36" s="31">
        <f t="shared" si="15"/>
        <v>887019.90871254285</v>
      </c>
      <c r="P36" s="31">
        <f t="shared" si="15"/>
        <v>579815.98722402682</v>
      </c>
      <c r="Q36" s="31">
        <f t="shared" si="15"/>
        <v>605427.93006513</v>
      </c>
      <c r="R36" s="31">
        <f t="shared" si="15"/>
        <v>605427.93006513</v>
      </c>
      <c r="S36" s="31">
        <f>SUM(S37:S39)</f>
        <v>2677691.7560668294</v>
      </c>
      <c r="T36" s="31"/>
      <c r="U36" s="31"/>
      <c r="V36" s="31"/>
    </row>
    <row r="37" spans="1:22" ht="37.5" customHeight="1">
      <c r="A37" s="16"/>
      <c r="B37" s="6" t="s">
        <v>74</v>
      </c>
      <c r="C37" s="6"/>
      <c r="D37" s="6" t="s">
        <v>108</v>
      </c>
      <c r="E37" s="31">
        <v>1655.2700380081853</v>
      </c>
      <c r="F37" s="31">
        <v>1655.2700380081853</v>
      </c>
      <c r="G37" s="31">
        <v>915</v>
      </c>
      <c r="H37" s="31">
        <f t="shared" ref="H37:H39" si="16">ROUNDUP(G37*1.2,0)</f>
        <v>1098</v>
      </c>
      <c r="I37" s="8">
        <v>500</v>
      </c>
      <c r="J37" s="31">
        <v>0</v>
      </c>
      <c r="K37" s="31">
        <v>0</v>
      </c>
      <c r="L37" s="31">
        <v>250</v>
      </c>
      <c r="M37" s="31">
        <v>250</v>
      </c>
      <c r="N37" s="31">
        <f t="shared" si="1"/>
        <v>500</v>
      </c>
      <c r="O37" s="31">
        <f>(E37-G37)*J37</f>
        <v>0</v>
      </c>
      <c r="P37" s="31">
        <f t="shared" ref="P37:Q39" si="17">(E37-G37)*K37</f>
        <v>0</v>
      </c>
      <c r="Q37" s="31">
        <f t="shared" si="17"/>
        <v>139317.50950204633</v>
      </c>
      <c r="R37" s="31">
        <f>(F37-H37)*M37</f>
        <v>139317.50950204633</v>
      </c>
      <c r="S37" s="35">
        <f t="shared" si="2"/>
        <v>278635.01900409267</v>
      </c>
      <c r="T37" s="31"/>
      <c r="U37" s="31"/>
      <c r="V37" s="31"/>
    </row>
    <row r="38" spans="1:22" ht="37.5" customHeight="1">
      <c r="A38" s="16"/>
      <c r="B38" s="6" t="s">
        <v>74</v>
      </c>
      <c r="C38" s="6" t="s">
        <v>71</v>
      </c>
      <c r="D38" s="6" t="s">
        <v>107</v>
      </c>
      <c r="E38" s="31">
        <v>1940.2790590410993</v>
      </c>
      <c r="F38" s="31">
        <v>1940.2790590410993</v>
      </c>
      <c r="G38" s="31">
        <v>1120</v>
      </c>
      <c r="H38" s="31">
        <f t="shared" si="16"/>
        <v>1344</v>
      </c>
      <c r="I38" s="8">
        <v>2000</v>
      </c>
      <c r="J38" s="31">
        <v>812.09999999999991</v>
      </c>
      <c r="K38" s="31">
        <v>353.5</v>
      </c>
      <c r="L38" s="31">
        <v>500</v>
      </c>
      <c r="M38" s="31">
        <v>500</v>
      </c>
      <c r="N38" s="31">
        <f t="shared" si="1"/>
        <v>2165.6</v>
      </c>
      <c r="O38" s="31">
        <f>(E38-G38)*J38</f>
        <v>666148.62384727667</v>
      </c>
      <c r="P38" s="31">
        <f t="shared" si="17"/>
        <v>289968.64737102861</v>
      </c>
      <c r="Q38" s="31">
        <f t="shared" si="17"/>
        <v>298139.5295205497</v>
      </c>
      <c r="R38" s="31">
        <f>(F38-H38)*M38</f>
        <v>298139.5295205497</v>
      </c>
      <c r="S38" s="35">
        <f t="shared" si="2"/>
        <v>1552396.3302594046</v>
      </c>
      <c r="T38" s="31"/>
      <c r="U38" s="31"/>
      <c r="V38" s="31"/>
    </row>
    <row r="39" spans="1:22" ht="37.5" customHeight="1">
      <c r="A39" s="16"/>
      <c r="B39" s="6" t="s">
        <v>74</v>
      </c>
      <c r="C39" s="6" t="s">
        <v>71</v>
      </c>
      <c r="D39" s="6" t="s">
        <v>73</v>
      </c>
      <c r="E39" s="31">
        <v>2051.8835641701357</v>
      </c>
      <c r="F39" s="31">
        <v>2051.8835641701357</v>
      </c>
      <c r="G39" s="31">
        <v>1150</v>
      </c>
      <c r="H39" s="31">
        <f t="shared" si="16"/>
        <v>1380</v>
      </c>
      <c r="I39" s="8">
        <v>500</v>
      </c>
      <c r="J39" s="31">
        <v>244.9</v>
      </c>
      <c r="K39" s="31">
        <v>321.38</v>
      </c>
      <c r="L39" s="31">
        <v>250</v>
      </c>
      <c r="M39" s="31">
        <v>250</v>
      </c>
      <c r="N39" s="31">
        <f t="shared" si="1"/>
        <v>1066.28</v>
      </c>
      <c r="O39" s="31">
        <f>(E39-G39)*J39</f>
        <v>220871.28486526624</v>
      </c>
      <c r="P39" s="31">
        <f t="shared" si="17"/>
        <v>289847.33985299821</v>
      </c>
      <c r="Q39" s="31">
        <f t="shared" si="17"/>
        <v>167970.89104253394</v>
      </c>
      <c r="R39" s="31">
        <f>(F39-H39)*M39</f>
        <v>167970.89104253394</v>
      </c>
      <c r="S39" s="35">
        <f t="shared" si="2"/>
        <v>846660.40680333227</v>
      </c>
      <c r="T39" s="31"/>
      <c r="U39" s="31"/>
      <c r="V39" s="31"/>
    </row>
    <row r="40" spans="1:22" s="14" customFormat="1" ht="37.5" customHeight="1">
      <c r="A40" s="7" t="s">
        <v>167</v>
      </c>
      <c r="B40" s="7" t="s">
        <v>163</v>
      </c>
      <c r="C40" s="7"/>
      <c r="D40" s="7"/>
      <c r="E40" s="32"/>
      <c r="F40" s="32"/>
      <c r="G40" s="32"/>
      <c r="H40" s="32"/>
      <c r="I40" s="7"/>
      <c r="J40" s="31">
        <f>J41</f>
        <v>2875</v>
      </c>
      <c r="K40" s="31">
        <f t="shared" ref="K40:S40" si="18">K41</f>
        <v>2875</v>
      </c>
      <c r="L40" s="31">
        <f t="shared" si="18"/>
        <v>2875</v>
      </c>
      <c r="M40" s="31">
        <f t="shared" si="18"/>
        <v>2875</v>
      </c>
      <c r="N40" s="31">
        <f t="shared" si="18"/>
        <v>11500</v>
      </c>
      <c r="O40" s="31">
        <f t="shared" si="18"/>
        <v>-63104.233798853813</v>
      </c>
      <c r="P40" s="31">
        <f t="shared" si="18"/>
        <v>-63104.233798853813</v>
      </c>
      <c r="Q40" s="31">
        <f t="shared" si="18"/>
        <v>0</v>
      </c>
      <c r="R40" s="31">
        <f t="shared" si="18"/>
        <v>0</v>
      </c>
      <c r="S40" s="31">
        <f t="shared" si="18"/>
        <v>-126208.46759770763</v>
      </c>
      <c r="T40" s="32"/>
      <c r="U40" s="32"/>
      <c r="V40" s="32"/>
    </row>
    <row r="41" spans="1:22" s="14" customFormat="1" ht="37.5" customHeight="1">
      <c r="A41" s="16"/>
      <c r="B41" s="6" t="s">
        <v>74</v>
      </c>
      <c r="C41" s="6"/>
      <c r="D41" s="6" t="s">
        <v>108</v>
      </c>
      <c r="E41" s="31">
        <v>740.5507012873552</v>
      </c>
      <c r="F41" s="31">
        <v>740.5507012873552</v>
      </c>
      <c r="G41" s="31">
        <f>915/1.2</f>
        <v>762.5</v>
      </c>
      <c r="H41" s="31">
        <f>ROUNDUP(G41*1.2,0)</f>
        <v>915</v>
      </c>
      <c r="I41" s="8">
        <v>11500</v>
      </c>
      <c r="J41" s="31">
        <f>I41/4</f>
        <v>2875</v>
      </c>
      <c r="K41" s="31">
        <v>2875</v>
      </c>
      <c r="L41" s="31">
        <v>2875</v>
      </c>
      <c r="M41" s="31">
        <v>2875</v>
      </c>
      <c r="N41" s="31">
        <f>SUM(J41:M41)</f>
        <v>11500</v>
      </c>
      <c r="O41" s="31">
        <f>(E41-G41)*J41</f>
        <v>-63104.233798853813</v>
      </c>
      <c r="P41" s="31">
        <f>(E41-G41)*K41</f>
        <v>-63104.233798853813</v>
      </c>
      <c r="Q41" s="31">
        <v>0</v>
      </c>
      <c r="R41" s="31">
        <v>0</v>
      </c>
      <c r="S41" s="35">
        <f t="shared" si="2"/>
        <v>-126208.46759770763</v>
      </c>
      <c r="T41" s="31"/>
      <c r="U41" s="31"/>
      <c r="V41" s="31"/>
    </row>
    <row r="42" spans="1:22" ht="37.5" customHeight="1">
      <c r="A42" s="6" t="s">
        <v>23</v>
      </c>
      <c r="B42" s="7" t="s">
        <v>24</v>
      </c>
      <c r="C42" s="7"/>
      <c r="D42" s="25"/>
      <c r="E42" s="31"/>
      <c r="F42" s="31"/>
      <c r="G42" s="31"/>
      <c r="H42" s="31"/>
      <c r="I42" s="8"/>
      <c r="J42" s="31">
        <f>SUM(J43:J44)</f>
        <v>4565.5600000000004</v>
      </c>
      <c r="K42" s="31">
        <f t="shared" ref="K42:R42" si="19">SUM(K43:K44)</f>
        <v>5527.91</v>
      </c>
      <c r="L42" s="31">
        <f t="shared" si="19"/>
        <v>3500</v>
      </c>
      <c r="M42" s="31">
        <f t="shared" si="19"/>
        <v>3500</v>
      </c>
      <c r="N42" s="31">
        <f t="shared" si="19"/>
        <v>17093.47</v>
      </c>
      <c r="O42" s="31">
        <f t="shared" si="19"/>
        <v>5266180.2804390024</v>
      </c>
      <c r="P42" s="31">
        <f t="shared" si="19"/>
        <v>6399621.5250597624</v>
      </c>
      <c r="Q42" s="31">
        <f t="shared" si="19"/>
        <v>3399855.3808117467</v>
      </c>
      <c r="R42" s="31">
        <f t="shared" si="19"/>
        <v>3399855.3808117467</v>
      </c>
      <c r="S42" s="31">
        <f>SUM(S43:S44)</f>
        <v>18465512.567122258</v>
      </c>
      <c r="T42" s="31"/>
      <c r="U42" s="31"/>
      <c r="V42" s="31"/>
    </row>
    <row r="43" spans="1:22" ht="37.5" customHeight="1">
      <c r="A43" s="16"/>
      <c r="B43" s="6" t="s">
        <v>75</v>
      </c>
      <c r="C43" s="6" t="s">
        <v>71</v>
      </c>
      <c r="D43" s="6" t="s">
        <v>108</v>
      </c>
      <c r="E43" s="31">
        <v>2001.7111616803575</v>
      </c>
      <c r="F43" s="31">
        <v>2001.7111616803575</v>
      </c>
      <c r="G43" s="31">
        <v>831</v>
      </c>
      <c r="H43" s="31">
        <f t="shared" ref="H43:H44" si="20">ROUNDUP(G43*1.2,0)</f>
        <v>998</v>
      </c>
      <c r="I43" s="8">
        <v>10000</v>
      </c>
      <c r="J43" s="31">
        <v>0</v>
      </c>
      <c r="K43" s="31">
        <v>1356.9</v>
      </c>
      <c r="L43" s="31">
        <v>1000</v>
      </c>
      <c r="M43" s="31">
        <v>1000</v>
      </c>
      <c r="N43" s="31">
        <f t="shared" si="1"/>
        <v>3356.9</v>
      </c>
      <c r="O43" s="31">
        <f>(E43-G43)*J43</f>
        <v>0</v>
      </c>
      <c r="P43" s="31">
        <f>(E43-G43)*K43</f>
        <v>1588537.9752840772</v>
      </c>
      <c r="Q43" s="31">
        <f>(F43-H43)*L43</f>
        <v>1003711.1616803574</v>
      </c>
      <c r="R43" s="31">
        <f>(F43-H43)*M43</f>
        <v>1003711.1616803574</v>
      </c>
      <c r="S43" s="35">
        <f t="shared" si="2"/>
        <v>3595960.2986447923</v>
      </c>
      <c r="T43" s="31"/>
      <c r="U43" s="31"/>
      <c r="V43" s="31"/>
    </row>
    <row r="44" spans="1:22" ht="37.5" customHeight="1">
      <c r="A44" s="16"/>
      <c r="B44" s="6" t="s">
        <v>75</v>
      </c>
      <c r="C44" s="6" t="s">
        <v>71</v>
      </c>
      <c r="D44" s="6" t="s">
        <v>107</v>
      </c>
      <c r="E44" s="31">
        <v>2126.4576876525557</v>
      </c>
      <c r="F44" s="31">
        <v>2126.4576876525557</v>
      </c>
      <c r="G44" s="31">
        <v>973</v>
      </c>
      <c r="H44" s="31">
        <f t="shared" si="20"/>
        <v>1168</v>
      </c>
      <c r="I44" s="8">
        <v>10000</v>
      </c>
      <c r="J44" s="31">
        <v>4565.5600000000004</v>
      </c>
      <c r="K44" s="31">
        <v>4171.0099999999993</v>
      </c>
      <c r="L44" s="31">
        <v>2500</v>
      </c>
      <c r="M44" s="31">
        <v>2500</v>
      </c>
      <c r="N44" s="31">
        <f t="shared" ref="N44:N75" si="21">J44+K44+L44+M44</f>
        <v>13736.57</v>
      </c>
      <c r="O44" s="31">
        <f>(E44-G44)*J44</f>
        <v>5266180.2804390024</v>
      </c>
      <c r="P44" s="31">
        <f>(E44-G44)*K44</f>
        <v>4811083.5497756852</v>
      </c>
      <c r="Q44" s="31">
        <f>(F44-H44)*L44</f>
        <v>2396144.2191313892</v>
      </c>
      <c r="R44" s="31">
        <f>(F44-H44)*M44</f>
        <v>2396144.2191313892</v>
      </c>
      <c r="S44" s="35">
        <f t="shared" si="2"/>
        <v>14869552.268477466</v>
      </c>
      <c r="T44" s="31"/>
      <c r="U44" s="31"/>
      <c r="V44" s="31"/>
    </row>
    <row r="45" spans="1:22" ht="37.5" customHeight="1">
      <c r="A45" s="6" t="s">
        <v>11</v>
      </c>
      <c r="B45" s="7" t="s">
        <v>12</v>
      </c>
      <c r="C45" s="7"/>
      <c r="D45" s="25"/>
      <c r="E45" s="31"/>
      <c r="F45" s="31"/>
      <c r="G45" s="31"/>
      <c r="H45" s="31"/>
      <c r="I45" s="8"/>
      <c r="J45" s="31">
        <f>SUM(J46:J47)</f>
        <v>2970.7887000000001</v>
      </c>
      <c r="K45" s="31">
        <f t="shared" ref="K45:R45" si="22">SUM(K46:K47)</f>
        <v>604.47839999999997</v>
      </c>
      <c r="L45" s="31">
        <f t="shared" si="22"/>
        <v>200</v>
      </c>
      <c r="M45" s="31">
        <f t="shared" si="22"/>
        <v>600</v>
      </c>
      <c r="N45" s="31">
        <f t="shared" si="22"/>
        <v>4375.2671</v>
      </c>
      <c r="O45" s="31">
        <f t="shared" si="22"/>
        <v>3055444.6400800631</v>
      </c>
      <c r="P45" s="31">
        <f t="shared" si="22"/>
        <v>610940.29052892362</v>
      </c>
      <c r="Q45" s="31">
        <f t="shared" si="22"/>
        <v>143667.00803424994</v>
      </c>
      <c r="R45" s="31">
        <f t="shared" si="22"/>
        <v>431001.02410274983</v>
      </c>
      <c r="S45" s="31">
        <f>SUM(S46:S47)</f>
        <v>4241052.9627459869</v>
      </c>
      <c r="T45" s="31"/>
      <c r="U45" s="31"/>
      <c r="V45" s="31"/>
    </row>
    <row r="46" spans="1:22" ht="37.5" customHeight="1">
      <c r="A46" s="16"/>
      <c r="B46" s="6" t="s">
        <v>76</v>
      </c>
      <c r="C46" s="6" t="s">
        <v>71</v>
      </c>
      <c r="D46" s="6" t="s">
        <v>108</v>
      </c>
      <c r="E46" s="31">
        <v>1943.496116226665</v>
      </c>
      <c r="F46" s="31">
        <v>1943.496116226665</v>
      </c>
      <c r="G46" s="31">
        <v>915</v>
      </c>
      <c r="H46" s="31">
        <f t="shared" ref="H46:H47" si="23">ROUNDUP(G46*1.2,0)</f>
        <v>1098</v>
      </c>
      <c r="I46" s="8">
        <v>4500</v>
      </c>
      <c r="J46" s="31">
        <v>2970.7887000000001</v>
      </c>
      <c r="K46" s="31">
        <v>550.47839999999997</v>
      </c>
      <c r="L46" s="31">
        <v>100</v>
      </c>
      <c r="M46" s="31">
        <v>300</v>
      </c>
      <c r="N46" s="31">
        <f t="shared" si="21"/>
        <v>3921.2671</v>
      </c>
      <c r="O46" s="31">
        <f>(E46-G46)*J46</f>
        <v>3055444.6400800631</v>
      </c>
      <c r="P46" s="31">
        <f>(E46-G46)*K46</f>
        <v>566164.89646666858</v>
      </c>
      <c r="Q46" s="31">
        <f>(F46-H46)*L46</f>
        <v>84549.611622666504</v>
      </c>
      <c r="R46" s="31">
        <f>(F46-H46)*M46</f>
        <v>253648.83486799948</v>
      </c>
      <c r="S46" s="35">
        <f t="shared" si="2"/>
        <v>3959807.9830373977</v>
      </c>
      <c r="T46" s="31"/>
      <c r="U46" s="31"/>
      <c r="V46" s="31"/>
    </row>
    <row r="47" spans="1:22" ht="37.5" customHeight="1">
      <c r="A47" s="16"/>
      <c r="B47" s="6" t="s">
        <v>76</v>
      </c>
      <c r="C47" s="6" t="s">
        <v>71</v>
      </c>
      <c r="D47" s="6" t="s">
        <v>73</v>
      </c>
      <c r="E47" s="31">
        <v>2019.1739641158345</v>
      </c>
      <c r="F47" s="31">
        <v>2019.1739641158345</v>
      </c>
      <c r="G47" s="31">
        <v>1190</v>
      </c>
      <c r="H47" s="31">
        <f t="shared" si="23"/>
        <v>1428</v>
      </c>
      <c r="I47" s="8">
        <v>500</v>
      </c>
      <c r="J47" s="31">
        <v>0</v>
      </c>
      <c r="K47" s="31">
        <v>54</v>
      </c>
      <c r="L47" s="31">
        <v>100</v>
      </c>
      <c r="M47" s="31">
        <v>300</v>
      </c>
      <c r="N47" s="31">
        <f t="shared" si="21"/>
        <v>454</v>
      </c>
      <c r="O47" s="31">
        <f>(E47-G47)*J47</f>
        <v>0</v>
      </c>
      <c r="P47" s="31">
        <f>(E47-G47)*K47</f>
        <v>44775.394062255058</v>
      </c>
      <c r="Q47" s="31">
        <f>(F47-H47)*L47</f>
        <v>59117.396411583446</v>
      </c>
      <c r="R47" s="31">
        <f>(F47-H47)*M47</f>
        <v>177352.18923475035</v>
      </c>
      <c r="S47" s="35">
        <f t="shared" si="2"/>
        <v>281244.97970858886</v>
      </c>
      <c r="T47" s="31"/>
      <c r="U47" s="31"/>
      <c r="V47" s="31"/>
    </row>
    <row r="48" spans="1:22" ht="37.5" customHeight="1">
      <c r="A48" s="6" t="s">
        <v>117</v>
      </c>
      <c r="B48" s="7" t="s">
        <v>118</v>
      </c>
      <c r="C48" s="7"/>
      <c r="D48" s="25"/>
      <c r="E48" s="31"/>
      <c r="F48" s="31"/>
      <c r="G48" s="31"/>
      <c r="H48" s="31"/>
      <c r="I48" s="8"/>
      <c r="J48" s="31">
        <f>SUM(J49:J51)</f>
        <v>5216.5380000000005</v>
      </c>
      <c r="K48" s="31">
        <f t="shared" ref="K48:R48" si="24">SUM(K49:K51)</f>
        <v>1863.203</v>
      </c>
      <c r="L48" s="31">
        <f t="shared" si="24"/>
        <v>2500</v>
      </c>
      <c r="M48" s="31">
        <f t="shared" si="24"/>
        <v>2500</v>
      </c>
      <c r="N48" s="31">
        <f t="shared" si="24"/>
        <v>12079.741</v>
      </c>
      <c r="O48" s="31">
        <f t="shared" si="24"/>
        <v>8865138.909649346</v>
      </c>
      <c r="P48" s="31">
        <f t="shared" si="24"/>
        <v>3130454.839493827</v>
      </c>
      <c r="Q48" s="31">
        <f t="shared" si="24"/>
        <v>3847756.7982157627</v>
      </c>
      <c r="R48" s="31">
        <f t="shared" si="24"/>
        <v>3847756.7982157627</v>
      </c>
      <c r="S48" s="31">
        <f>SUM(S49:S51)</f>
        <v>19691107.345574699</v>
      </c>
      <c r="T48" s="31"/>
      <c r="U48" s="31"/>
      <c r="V48" s="31"/>
    </row>
    <row r="49" spans="1:22" ht="37.5" customHeight="1">
      <c r="A49" s="16"/>
      <c r="B49" s="6" t="s">
        <v>80</v>
      </c>
      <c r="C49" s="6"/>
      <c r="D49" s="6" t="s">
        <v>108</v>
      </c>
      <c r="E49" s="31">
        <v>2310.9764516523101</v>
      </c>
      <c r="F49" s="31">
        <v>2310.9764516523101</v>
      </c>
      <c r="G49" s="31">
        <v>619</v>
      </c>
      <c r="H49" s="31">
        <f t="shared" ref="H49:H51" si="25">ROUNDUP(G49*1.2,0)</f>
        <v>743</v>
      </c>
      <c r="I49" s="8">
        <v>2500</v>
      </c>
      <c r="J49" s="31">
        <v>3994.8310000000001</v>
      </c>
      <c r="K49" s="31">
        <v>483.065</v>
      </c>
      <c r="L49" s="31">
        <v>1000</v>
      </c>
      <c r="M49" s="31">
        <v>1000</v>
      </c>
      <c r="N49" s="31">
        <f t="shared" si="21"/>
        <v>6477.8959999999997</v>
      </c>
      <c r="O49" s="31">
        <f>(E49-G49)*J49</f>
        <v>6759159.9803306498</v>
      </c>
      <c r="P49" s="31">
        <f t="shared" ref="P49:Q51" si="26">(E49-G49)*K49</f>
        <v>817334.60461742315</v>
      </c>
      <c r="Q49" s="31">
        <f t="shared" si="26"/>
        <v>1567976.4516523101</v>
      </c>
      <c r="R49" s="31">
        <f>(F49-H49)*M49</f>
        <v>1567976.4516523101</v>
      </c>
      <c r="S49" s="35">
        <f t="shared" si="2"/>
        <v>10712447.488252694</v>
      </c>
      <c r="T49" s="31"/>
      <c r="U49" s="31"/>
      <c r="V49" s="31"/>
    </row>
    <row r="50" spans="1:22" ht="37.5" customHeight="1">
      <c r="A50" s="16"/>
      <c r="B50" s="6" t="s">
        <v>80</v>
      </c>
      <c r="C50" s="6"/>
      <c r="D50" s="6" t="s">
        <v>107</v>
      </c>
      <c r="E50" s="31">
        <v>2695.9965935418099</v>
      </c>
      <c r="F50" s="31">
        <v>2695.9965935418099</v>
      </c>
      <c r="G50" s="31">
        <v>728</v>
      </c>
      <c r="H50" s="31">
        <f t="shared" si="25"/>
        <v>874</v>
      </c>
      <c r="I50" s="8">
        <v>500</v>
      </c>
      <c r="J50" s="31">
        <v>659.11199999999997</v>
      </c>
      <c r="K50" s="31">
        <v>620.19600000000003</v>
      </c>
      <c r="L50" s="31">
        <v>750</v>
      </c>
      <c r="M50" s="31">
        <v>750</v>
      </c>
      <c r="N50" s="31">
        <f t="shared" si="21"/>
        <v>2779.308</v>
      </c>
      <c r="O50" s="31">
        <f>(E50-G50)*J50</f>
        <v>1297130.1707625294</v>
      </c>
      <c r="P50" s="31">
        <f t="shared" si="26"/>
        <v>1220543.6153282565</v>
      </c>
      <c r="Q50" s="31">
        <f t="shared" si="26"/>
        <v>1366497.4451563575</v>
      </c>
      <c r="R50" s="31">
        <f>(F50-H50)*M50</f>
        <v>1366497.4451563575</v>
      </c>
      <c r="S50" s="35">
        <f t="shared" si="2"/>
        <v>5250668.6764035001</v>
      </c>
      <c r="T50" s="31"/>
      <c r="U50" s="31"/>
      <c r="V50" s="31"/>
    </row>
    <row r="51" spans="1:22" ht="37.5" customHeight="1">
      <c r="A51" s="16"/>
      <c r="B51" s="6" t="s">
        <v>80</v>
      </c>
      <c r="C51" s="6"/>
      <c r="D51" s="6" t="s">
        <v>73</v>
      </c>
      <c r="E51" s="31">
        <v>2537.71053520946</v>
      </c>
      <c r="F51" s="31">
        <v>2537.71053520946</v>
      </c>
      <c r="G51" s="31">
        <v>1100</v>
      </c>
      <c r="H51" s="31">
        <f t="shared" si="25"/>
        <v>1320</v>
      </c>
      <c r="I51" s="8">
        <v>2000</v>
      </c>
      <c r="J51" s="31">
        <v>562.59500000000003</v>
      </c>
      <c r="K51" s="31">
        <v>759.94200000000001</v>
      </c>
      <c r="L51" s="31">
        <v>750</v>
      </c>
      <c r="M51" s="31">
        <v>750</v>
      </c>
      <c r="N51" s="31">
        <f t="shared" si="21"/>
        <v>2822.5370000000003</v>
      </c>
      <c r="O51" s="31">
        <f>(E51-G51)*J51</f>
        <v>808848.7585561662</v>
      </c>
      <c r="P51" s="31">
        <f t="shared" si="26"/>
        <v>1092576.6195481475</v>
      </c>
      <c r="Q51" s="31">
        <f t="shared" si="26"/>
        <v>913282.90140709502</v>
      </c>
      <c r="R51" s="31">
        <f>(F51-H51)*M51</f>
        <v>913282.90140709502</v>
      </c>
      <c r="S51" s="35">
        <f t="shared" si="2"/>
        <v>3727991.180918504</v>
      </c>
      <c r="T51" s="31"/>
      <c r="U51" s="31"/>
      <c r="V51" s="31"/>
    </row>
    <row r="52" spans="1:22" ht="37.5" customHeight="1">
      <c r="A52" s="6" t="s">
        <v>38</v>
      </c>
      <c r="B52" s="7" t="s">
        <v>39</v>
      </c>
      <c r="C52" s="7"/>
      <c r="D52" s="25"/>
      <c r="E52" s="31"/>
      <c r="F52" s="31"/>
      <c r="G52" s="31"/>
      <c r="H52" s="31"/>
      <c r="I52" s="8"/>
      <c r="J52" s="31">
        <f t="shared" ref="J52:S52" si="27">SUM(J53)</f>
        <v>925.8</v>
      </c>
      <c r="K52" s="31">
        <f t="shared" si="27"/>
        <v>1253</v>
      </c>
      <c r="L52" s="31">
        <f t="shared" si="27"/>
        <v>700</v>
      </c>
      <c r="M52" s="31">
        <f t="shared" si="27"/>
        <v>600</v>
      </c>
      <c r="N52" s="31">
        <f t="shared" si="27"/>
        <v>3478.8</v>
      </c>
      <c r="O52" s="31">
        <f t="shared" si="27"/>
        <v>3467366.5062066033</v>
      </c>
      <c r="P52" s="31">
        <f t="shared" si="27"/>
        <v>4692817.274008289</v>
      </c>
      <c r="Q52" s="31">
        <f t="shared" si="27"/>
        <v>2455085.6279375916</v>
      </c>
      <c r="R52" s="31">
        <f t="shared" si="27"/>
        <v>2104359.1096607931</v>
      </c>
      <c r="S52" s="31">
        <f t="shared" si="27"/>
        <v>12719628.517813276</v>
      </c>
      <c r="T52" s="31"/>
      <c r="U52" s="31"/>
      <c r="V52" s="31"/>
    </row>
    <row r="53" spans="1:22" ht="37.5" customHeight="1">
      <c r="A53" s="16"/>
      <c r="B53" s="6" t="s">
        <v>77</v>
      </c>
      <c r="C53" s="6" t="s">
        <v>71</v>
      </c>
      <c r="D53" s="6" t="s">
        <v>73</v>
      </c>
      <c r="E53" s="31">
        <v>4935.2651827679883</v>
      </c>
      <c r="F53" s="31">
        <v>4935.2651827679883</v>
      </c>
      <c r="G53" s="31">
        <v>1190</v>
      </c>
      <c r="H53" s="31">
        <f>ROUNDUP(G53*1.2,0)</f>
        <v>1428</v>
      </c>
      <c r="I53" s="8">
        <v>4500</v>
      </c>
      <c r="J53" s="31">
        <v>925.8</v>
      </c>
      <c r="K53" s="31">
        <v>1253</v>
      </c>
      <c r="L53" s="31">
        <v>700</v>
      </c>
      <c r="M53" s="31">
        <v>600</v>
      </c>
      <c r="N53" s="31">
        <f t="shared" si="21"/>
        <v>3478.8</v>
      </c>
      <c r="O53" s="31">
        <f>(E53-G53)*J53</f>
        <v>3467366.5062066033</v>
      </c>
      <c r="P53" s="31">
        <f>(E53-G53)*K53</f>
        <v>4692817.274008289</v>
      </c>
      <c r="Q53" s="31">
        <f>(F53-H53)*L53</f>
        <v>2455085.6279375916</v>
      </c>
      <c r="R53" s="31">
        <f>(F53-H53)*M53</f>
        <v>2104359.1096607931</v>
      </c>
      <c r="S53" s="35">
        <f t="shared" si="2"/>
        <v>12719628.517813276</v>
      </c>
      <c r="T53" s="31"/>
      <c r="U53" s="31"/>
      <c r="V53" s="31"/>
    </row>
    <row r="54" spans="1:22" ht="37.5" customHeight="1">
      <c r="A54" s="6" t="s">
        <v>30</v>
      </c>
      <c r="B54" s="7" t="s">
        <v>31</v>
      </c>
      <c r="C54" s="7"/>
      <c r="D54" s="25"/>
      <c r="E54" s="31"/>
      <c r="F54" s="31"/>
      <c r="G54" s="31"/>
      <c r="H54" s="31"/>
      <c r="I54" s="8"/>
      <c r="J54" s="31">
        <f>SUM(J55:J57)</f>
        <v>4619.6559999999999</v>
      </c>
      <c r="K54" s="31">
        <f t="shared" ref="K54:R54" si="28">SUM(K55:K57)</f>
        <v>5038.0429999999997</v>
      </c>
      <c r="L54" s="31">
        <f t="shared" si="28"/>
        <v>5250</v>
      </c>
      <c r="M54" s="31">
        <f t="shared" si="28"/>
        <v>5250</v>
      </c>
      <c r="N54" s="31">
        <f t="shared" si="28"/>
        <v>20157.699000000001</v>
      </c>
      <c r="O54" s="31">
        <f t="shared" si="28"/>
        <v>5737846.8309865044</v>
      </c>
      <c r="P54" s="31">
        <f t="shared" si="28"/>
        <v>6230391.8277923651</v>
      </c>
      <c r="Q54" s="31">
        <f t="shared" si="28"/>
        <v>5462776.0449892646</v>
      </c>
      <c r="R54" s="31">
        <f t="shared" si="28"/>
        <v>5462776.0449892646</v>
      </c>
      <c r="S54" s="31">
        <f>SUM(S55:S57)</f>
        <v>22893790.7487574</v>
      </c>
      <c r="T54" s="31"/>
      <c r="U54" s="31"/>
      <c r="V54" s="31"/>
    </row>
    <row r="55" spans="1:22" ht="47.25" customHeight="1">
      <c r="A55" s="16"/>
      <c r="B55" s="6" t="s">
        <v>119</v>
      </c>
      <c r="C55" s="6"/>
      <c r="D55" s="6" t="s">
        <v>108</v>
      </c>
      <c r="E55" s="31">
        <v>2077.3975655726799</v>
      </c>
      <c r="F55" s="31">
        <v>2077.3975655726799</v>
      </c>
      <c r="G55" s="31">
        <v>915</v>
      </c>
      <c r="H55" s="31">
        <f t="shared" ref="H55:H57" si="29">ROUNDUP(G55*1.2,0)</f>
        <v>1098</v>
      </c>
      <c r="I55" s="8">
        <v>1000</v>
      </c>
      <c r="J55" s="31">
        <v>466.07</v>
      </c>
      <c r="K55" s="31">
        <v>210.91200000000001</v>
      </c>
      <c r="L55" s="31">
        <v>250</v>
      </c>
      <c r="M55" s="31">
        <v>250</v>
      </c>
      <c r="N55" s="31">
        <f t="shared" si="21"/>
        <v>1176.982</v>
      </c>
      <c r="O55" s="31">
        <f>(E55-G55)*J55</f>
        <v>541758.63338645897</v>
      </c>
      <c r="P55" s="31">
        <f t="shared" ref="P55:Q57" si="30">(E55-G55)*K55</f>
        <v>245163.59535006506</v>
      </c>
      <c r="Q55" s="31">
        <f t="shared" si="30"/>
        <v>244849.39139316999</v>
      </c>
      <c r="R55" s="31">
        <f>(F55-H55)*M55</f>
        <v>244849.39139316999</v>
      </c>
      <c r="S55" s="35">
        <f t="shared" si="2"/>
        <v>1276621.011522864</v>
      </c>
      <c r="T55" s="31"/>
      <c r="U55" s="31"/>
      <c r="V55" s="31"/>
    </row>
    <row r="56" spans="1:22" ht="47.25" customHeight="1">
      <c r="A56" s="16"/>
      <c r="B56" s="6" t="s">
        <v>119</v>
      </c>
      <c r="C56" s="6"/>
      <c r="D56" s="6" t="s">
        <v>107</v>
      </c>
      <c r="E56" s="31">
        <v>2436.74969800288</v>
      </c>
      <c r="F56" s="31">
        <v>2436.74969800288</v>
      </c>
      <c r="G56" s="31">
        <v>1120</v>
      </c>
      <c r="H56" s="31">
        <f t="shared" si="29"/>
        <v>1344</v>
      </c>
      <c r="I56" s="8">
        <v>8000</v>
      </c>
      <c r="J56" s="31">
        <v>1993.819</v>
      </c>
      <c r="K56" s="31">
        <v>1894.45</v>
      </c>
      <c r="L56" s="31">
        <v>3250</v>
      </c>
      <c r="M56" s="31">
        <v>3250</v>
      </c>
      <c r="N56" s="31">
        <f t="shared" si="21"/>
        <v>10388.269</v>
      </c>
      <c r="O56" s="31">
        <f>(E56-G56)*J56</f>
        <v>2625360.5661224043</v>
      </c>
      <c r="P56" s="31">
        <f t="shared" si="30"/>
        <v>2494516.4653815562</v>
      </c>
      <c r="Q56" s="31">
        <f t="shared" si="30"/>
        <v>3551436.51850936</v>
      </c>
      <c r="R56" s="31">
        <f>(F56-H56)*M56</f>
        <v>3551436.51850936</v>
      </c>
      <c r="S56" s="35">
        <f t="shared" si="2"/>
        <v>12222750.068522681</v>
      </c>
      <c r="T56" s="31"/>
      <c r="U56" s="31"/>
      <c r="V56" s="31"/>
    </row>
    <row r="57" spans="1:22" ht="47.25" customHeight="1">
      <c r="A57" s="16"/>
      <c r="B57" s="6" t="s">
        <v>119</v>
      </c>
      <c r="C57" s="6"/>
      <c r="D57" s="6" t="s">
        <v>73</v>
      </c>
      <c r="E57" s="31">
        <v>2380.2800771924199</v>
      </c>
      <c r="F57" s="31">
        <v>2380.2800771924199</v>
      </c>
      <c r="G57" s="31">
        <v>1190</v>
      </c>
      <c r="H57" s="31">
        <f t="shared" si="29"/>
        <v>1428</v>
      </c>
      <c r="I57" s="8">
        <v>12000</v>
      </c>
      <c r="J57" s="31">
        <v>2159.7669999999998</v>
      </c>
      <c r="K57" s="31">
        <v>2932.681</v>
      </c>
      <c r="L57" s="31">
        <v>1750</v>
      </c>
      <c r="M57" s="31">
        <v>1750</v>
      </c>
      <c r="N57" s="31">
        <f t="shared" si="21"/>
        <v>8592.4480000000003</v>
      </c>
      <c r="O57" s="31">
        <f>(E57-G57)*J57</f>
        <v>2570727.6314776409</v>
      </c>
      <c r="P57" s="31">
        <f t="shared" si="30"/>
        <v>3490711.7670607432</v>
      </c>
      <c r="Q57" s="31">
        <f t="shared" si="30"/>
        <v>1666490.1350867348</v>
      </c>
      <c r="R57" s="31">
        <f>(F57-H57)*M57</f>
        <v>1666490.1350867348</v>
      </c>
      <c r="S57" s="35">
        <f t="shared" si="2"/>
        <v>9394419.6687118541</v>
      </c>
      <c r="T57" s="31"/>
      <c r="U57" s="31"/>
      <c r="V57" s="31"/>
    </row>
    <row r="58" spans="1:22" ht="37.5" customHeight="1">
      <c r="A58" s="6" t="s">
        <v>32</v>
      </c>
      <c r="B58" s="7" t="s">
        <v>33</v>
      </c>
      <c r="C58" s="7"/>
      <c r="D58" s="25"/>
      <c r="E58" s="31"/>
      <c r="F58" s="31"/>
      <c r="G58" s="31"/>
      <c r="H58" s="31"/>
      <c r="I58" s="8"/>
      <c r="J58" s="31">
        <f>SUM(J59:J60)</f>
        <v>1133.96</v>
      </c>
      <c r="K58" s="31">
        <f t="shared" ref="K58:R58" si="31">SUM(K59:K60)</f>
        <v>0</v>
      </c>
      <c r="L58" s="31">
        <f t="shared" si="31"/>
        <v>0</v>
      </c>
      <c r="M58" s="31">
        <f t="shared" si="31"/>
        <v>2650</v>
      </c>
      <c r="N58" s="31">
        <f t="shared" si="31"/>
        <v>3783.9599999999996</v>
      </c>
      <c r="O58" s="31">
        <f t="shared" si="31"/>
        <v>419379.33856688061</v>
      </c>
      <c r="P58" s="31">
        <f t="shared" si="31"/>
        <v>0</v>
      </c>
      <c r="Q58" s="31">
        <f t="shared" si="31"/>
        <v>0</v>
      </c>
      <c r="R58" s="31">
        <f t="shared" si="31"/>
        <v>493867.25651035015</v>
      </c>
      <c r="S58" s="31">
        <f>SUM(S59:S60)</f>
        <v>913246.59507723071</v>
      </c>
      <c r="T58" s="31"/>
      <c r="U58" s="31"/>
      <c r="V58" s="31"/>
    </row>
    <row r="59" spans="1:22" ht="37.5" customHeight="1">
      <c r="A59" s="16"/>
      <c r="B59" s="6" t="s">
        <v>78</v>
      </c>
      <c r="C59" s="6" t="s">
        <v>71</v>
      </c>
      <c r="D59" s="6" t="s">
        <v>108</v>
      </c>
      <c r="E59" s="31">
        <v>1283.4004729650001</v>
      </c>
      <c r="F59" s="31">
        <v>1283.4004729650001</v>
      </c>
      <c r="G59" s="31">
        <v>915</v>
      </c>
      <c r="H59" s="31">
        <f t="shared" ref="H59:H60" si="32">ROUNDUP(G59*1.2,0)</f>
        <v>1098</v>
      </c>
      <c r="I59" s="8">
        <v>4000</v>
      </c>
      <c r="J59" s="31">
        <v>1111.07</v>
      </c>
      <c r="K59" s="31">
        <v>0</v>
      </c>
      <c r="L59" s="31">
        <v>0</v>
      </c>
      <c r="M59" s="31">
        <v>2600</v>
      </c>
      <c r="N59" s="31">
        <f t="shared" si="21"/>
        <v>3711.0699999999997</v>
      </c>
      <c r="O59" s="31">
        <f>(E59-G59)*J59</f>
        <v>409318.71349722258</v>
      </c>
      <c r="P59" s="31">
        <f>(E59-G59)*K59</f>
        <v>0</v>
      </c>
      <c r="Q59" s="31">
        <f>(F59-H59)*L59</f>
        <v>0</v>
      </c>
      <c r="R59" s="31">
        <f>(F59-H59)*M59</f>
        <v>482041.22970900015</v>
      </c>
      <c r="S59" s="35">
        <f t="shared" si="2"/>
        <v>891359.94320622273</v>
      </c>
      <c r="T59" s="31"/>
      <c r="U59" s="31"/>
      <c r="V59" s="31"/>
    </row>
    <row r="60" spans="1:22" ht="37.5" customHeight="1">
      <c r="A60" s="16"/>
      <c r="B60" s="6" t="s">
        <v>78</v>
      </c>
      <c r="C60" s="6" t="s">
        <v>71</v>
      </c>
      <c r="D60" s="6" t="s">
        <v>107</v>
      </c>
      <c r="E60" s="31">
        <v>1454.5205360269999</v>
      </c>
      <c r="F60" s="31">
        <v>1454.5205360269999</v>
      </c>
      <c r="G60" s="31">
        <v>1015</v>
      </c>
      <c r="H60" s="31">
        <f t="shared" si="32"/>
        <v>1218</v>
      </c>
      <c r="I60" s="8">
        <v>100</v>
      </c>
      <c r="J60" s="31">
        <v>22.89</v>
      </c>
      <c r="K60" s="31">
        <v>0</v>
      </c>
      <c r="L60" s="31">
        <v>0</v>
      </c>
      <c r="M60" s="31">
        <v>50</v>
      </c>
      <c r="N60" s="31">
        <f t="shared" si="21"/>
        <v>72.89</v>
      </c>
      <c r="O60" s="31">
        <f>(E60-G60)*J60</f>
        <v>10060.625069658028</v>
      </c>
      <c r="P60" s="31">
        <f>(E60-G60)*K60</f>
        <v>0</v>
      </c>
      <c r="Q60" s="31">
        <f>(F60-H60)*L60</f>
        <v>0</v>
      </c>
      <c r="R60" s="31">
        <f>(F60-H60)*M60</f>
        <v>11826.026801349997</v>
      </c>
      <c r="S60" s="35">
        <f t="shared" si="2"/>
        <v>21886.651871008027</v>
      </c>
      <c r="T60" s="31"/>
      <c r="U60" s="31"/>
      <c r="V60" s="31"/>
    </row>
    <row r="61" spans="1:22" ht="37.5" customHeight="1">
      <c r="A61" s="6" t="s">
        <v>34</v>
      </c>
      <c r="B61" s="7" t="s">
        <v>35</v>
      </c>
      <c r="C61" s="7"/>
      <c r="D61" s="25"/>
      <c r="E61" s="31"/>
      <c r="F61" s="31"/>
      <c r="G61" s="31"/>
      <c r="H61" s="31"/>
      <c r="I61" s="8"/>
      <c r="J61" s="31">
        <f>SUM(J62)</f>
        <v>5499.9</v>
      </c>
      <c r="K61" s="31">
        <f t="shared" ref="K61:S61" si="33">SUM(K62)</f>
        <v>1998.9</v>
      </c>
      <c r="L61" s="31">
        <f t="shared" si="33"/>
        <v>0</v>
      </c>
      <c r="M61" s="31">
        <f t="shared" si="33"/>
        <v>2500</v>
      </c>
      <c r="N61" s="31">
        <f t="shared" si="33"/>
        <v>9998.7999999999993</v>
      </c>
      <c r="O61" s="31">
        <f t="shared" si="33"/>
        <v>6511492.3295890782</v>
      </c>
      <c r="P61" s="31">
        <f t="shared" si="33"/>
        <v>2366556.1224050638</v>
      </c>
      <c r="Q61" s="31">
        <f t="shared" si="33"/>
        <v>0</v>
      </c>
      <c r="R61" s="31">
        <f t="shared" si="33"/>
        <v>2609823.0556869572</v>
      </c>
      <c r="S61" s="31">
        <f t="shared" si="33"/>
        <v>11487871.507681098</v>
      </c>
      <c r="T61" s="31"/>
      <c r="U61" s="31"/>
      <c r="V61" s="31"/>
    </row>
    <row r="62" spans="1:22" ht="37.5" customHeight="1">
      <c r="A62" s="16"/>
      <c r="B62" s="6" t="s">
        <v>132</v>
      </c>
      <c r="C62" s="6"/>
      <c r="D62" s="6" t="s">
        <v>108</v>
      </c>
      <c r="E62" s="31">
        <v>1883.9292222747829</v>
      </c>
      <c r="F62" s="31">
        <v>1883.9292222747829</v>
      </c>
      <c r="G62" s="31">
        <v>700</v>
      </c>
      <c r="H62" s="31">
        <f>ROUNDUP(G62*1.2,0)</f>
        <v>840</v>
      </c>
      <c r="I62" s="8">
        <v>10000</v>
      </c>
      <c r="J62" s="31">
        <v>5499.9</v>
      </c>
      <c r="K62" s="31">
        <v>1998.9</v>
      </c>
      <c r="L62" s="31">
        <v>0</v>
      </c>
      <c r="M62" s="31">
        <v>2500</v>
      </c>
      <c r="N62" s="31">
        <f t="shared" si="21"/>
        <v>9998.7999999999993</v>
      </c>
      <c r="O62" s="31">
        <f>(E62-G62)*J62</f>
        <v>6511492.3295890782</v>
      </c>
      <c r="P62" s="31">
        <f>(E62-G62)*K62</f>
        <v>2366556.1224050638</v>
      </c>
      <c r="Q62" s="31">
        <f>(F62-H62)*L62</f>
        <v>0</v>
      </c>
      <c r="R62" s="31">
        <f>(F62-H62)*M62</f>
        <v>2609823.0556869572</v>
      </c>
      <c r="S62" s="35">
        <f t="shared" si="2"/>
        <v>11487871.507681098</v>
      </c>
      <c r="T62" s="31"/>
      <c r="U62" s="31"/>
      <c r="V62" s="31"/>
    </row>
    <row r="63" spans="1:22" ht="37.5" customHeight="1">
      <c r="A63" s="6" t="s">
        <v>19</v>
      </c>
      <c r="B63" s="7" t="s">
        <v>20</v>
      </c>
      <c r="C63" s="7"/>
      <c r="D63" s="25"/>
      <c r="E63" s="31"/>
      <c r="F63" s="31"/>
      <c r="G63" s="31"/>
      <c r="H63" s="31"/>
      <c r="I63" s="8"/>
      <c r="J63" s="31">
        <f>SUM(J64:J65)</f>
        <v>661.81</v>
      </c>
      <c r="K63" s="31">
        <f t="shared" ref="K63:R63" si="34">SUM(K64:K65)</f>
        <v>57</v>
      </c>
      <c r="L63" s="31">
        <f t="shared" si="34"/>
        <v>0</v>
      </c>
      <c r="M63" s="31">
        <f t="shared" si="34"/>
        <v>426</v>
      </c>
      <c r="N63" s="31">
        <f t="shared" si="34"/>
        <v>1144.81</v>
      </c>
      <c r="O63" s="31">
        <f t="shared" si="34"/>
        <v>645201.3349499777</v>
      </c>
      <c r="P63" s="31">
        <f t="shared" si="34"/>
        <v>61462.943539886095</v>
      </c>
      <c r="Q63" s="31">
        <f t="shared" si="34"/>
        <v>0</v>
      </c>
      <c r="R63" s="31">
        <f t="shared" si="34"/>
        <v>358908.18009137991</v>
      </c>
      <c r="S63" s="31">
        <f>SUM(S64:S65)</f>
        <v>1065572.4585812436</v>
      </c>
      <c r="T63" s="31"/>
      <c r="U63" s="31"/>
      <c r="V63" s="31"/>
    </row>
    <row r="64" spans="1:22" ht="39.75" customHeight="1">
      <c r="A64" s="16"/>
      <c r="B64" s="6" t="s">
        <v>80</v>
      </c>
      <c r="C64" s="6" t="s">
        <v>81</v>
      </c>
      <c r="D64" s="6" t="s">
        <v>108</v>
      </c>
      <c r="E64" s="31">
        <v>1409.7469715268278</v>
      </c>
      <c r="F64" s="31">
        <v>1409.7469715268278</v>
      </c>
      <c r="G64" s="31">
        <v>619</v>
      </c>
      <c r="H64" s="31">
        <f t="shared" ref="H64:H65" si="35">ROUNDUP(G64*1.2,0)</f>
        <v>743</v>
      </c>
      <c r="I64" s="8">
        <v>700</v>
      </c>
      <c r="J64" s="31">
        <v>371.80999999999995</v>
      </c>
      <c r="K64" s="31">
        <v>18</v>
      </c>
      <c r="L64" s="31">
        <v>0</v>
      </c>
      <c r="M64" s="31">
        <v>238</v>
      </c>
      <c r="N64" s="31">
        <f t="shared" si="21"/>
        <v>627.80999999999995</v>
      </c>
      <c r="O64" s="31">
        <f>(E64-G64)*J64</f>
        <v>294007.63148338982</v>
      </c>
      <c r="P64" s="31">
        <f>(E64-G64)*K64</f>
        <v>14233.445487482901</v>
      </c>
      <c r="Q64" s="31">
        <f>(F64-H64)*L64</f>
        <v>0</v>
      </c>
      <c r="R64" s="31">
        <f>(F64-H64)*M64</f>
        <v>158685.77922338501</v>
      </c>
      <c r="S64" s="35">
        <f t="shared" si="2"/>
        <v>466926.85619425774</v>
      </c>
      <c r="T64" s="31"/>
      <c r="U64" s="31"/>
      <c r="V64" s="31"/>
    </row>
    <row r="65" spans="1:22" ht="39.75" customHeight="1">
      <c r="A65" s="16"/>
      <c r="B65" s="6" t="s">
        <v>80</v>
      </c>
      <c r="C65" s="6" t="s">
        <v>81</v>
      </c>
      <c r="D65" s="6" t="s">
        <v>107</v>
      </c>
      <c r="E65" s="31">
        <v>1939.0127705744408</v>
      </c>
      <c r="F65" s="31">
        <v>1939.0127705744408</v>
      </c>
      <c r="G65" s="31">
        <v>728</v>
      </c>
      <c r="H65" s="31">
        <f t="shared" si="35"/>
        <v>874</v>
      </c>
      <c r="I65" s="8">
        <v>600</v>
      </c>
      <c r="J65" s="31">
        <v>290</v>
      </c>
      <c r="K65" s="31">
        <v>39</v>
      </c>
      <c r="L65" s="31">
        <v>0</v>
      </c>
      <c r="M65" s="31">
        <v>188</v>
      </c>
      <c r="N65" s="31">
        <f t="shared" si="21"/>
        <v>517</v>
      </c>
      <c r="O65" s="31">
        <f>(E65-G65)*J65</f>
        <v>351193.70346658782</v>
      </c>
      <c r="P65" s="31">
        <f>(E65-G65)*K65</f>
        <v>47229.498052403193</v>
      </c>
      <c r="Q65" s="31">
        <f>(F65-H65)*L65</f>
        <v>0</v>
      </c>
      <c r="R65" s="31">
        <f>(F65-H65)*M65</f>
        <v>200222.40086799487</v>
      </c>
      <c r="S65" s="35">
        <f t="shared" si="2"/>
        <v>598645.60238698591</v>
      </c>
      <c r="T65" s="31"/>
      <c r="U65" s="31"/>
      <c r="V65" s="31"/>
    </row>
    <row r="66" spans="1:22" ht="37.5" customHeight="1">
      <c r="A66" s="6" t="s">
        <v>1</v>
      </c>
      <c r="B66" s="7" t="s">
        <v>2</v>
      </c>
      <c r="C66" s="7"/>
      <c r="D66" s="25"/>
      <c r="E66" s="31"/>
      <c r="F66" s="31"/>
      <c r="G66" s="31"/>
      <c r="H66" s="31"/>
      <c r="I66" s="8"/>
      <c r="J66" s="31">
        <f>SUM(J67)</f>
        <v>204</v>
      </c>
      <c r="K66" s="31">
        <f t="shared" ref="K66:R66" si="36">SUM(K67)</f>
        <v>132</v>
      </c>
      <c r="L66" s="31">
        <f t="shared" si="36"/>
        <v>264</v>
      </c>
      <c r="M66" s="31">
        <f t="shared" si="36"/>
        <v>186</v>
      </c>
      <c r="N66" s="31">
        <f t="shared" si="36"/>
        <v>786</v>
      </c>
      <c r="O66" s="31">
        <f t="shared" si="36"/>
        <v>151887.52947487243</v>
      </c>
      <c r="P66" s="31">
        <f t="shared" si="36"/>
        <v>98280.1661307998</v>
      </c>
      <c r="Q66" s="31">
        <f t="shared" si="36"/>
        <v>147456.3322615996</v>
      </c>
      <c r="R66" s="31">
        <f t="shared" si="36"/>
        <v>103889.68863885428</v>
      </c>
      <c r="S66" s="31">
        <f>SUM(S67)</f>
        <v>501513.7165061261</v>
      </c>
      <c r="T66" s="31"/>
      <c r="U66" s="31"/>
      <c r="V66" s="31"/>
    </row>
    <row r="67" spans="1:22" ht="37.5" customHeight="1">
      <c r="A67" s="16"/>
      <c r="B67" s="6" t="s">
        <v>82</v>
      </c>
      <c r="C67" s="6" t="s">
        <v>71</v>
      </c>
      <c r="D67" s="6" t="s">
        <v>108</v>
      </c>
      <c r="E67" s="31">
        <v>1674.5467131121197</v>
      </c>
      <c r="F67" s="31">
        <v>1674.5467131121197</v>
      </c>
      <c r="G67" s="31">
        <v>930</v>
      </c>
      <c r="H67" s="31">
        <f>ROUNDUP(G67*1.2,0)</f>
        <v>1116</v>
      </c>
      <c r="I67" s="8">
        <v>950</v>
      </c>
      <c r="J67" s="31">
        <v>204</v>
      </c>
      <c r="K67" s="31">
        <v>132</v>
      </c>
      <c r="L67" s="31">
        <v>264</v>
      </c>
      <c r="M67" s="31">
        <v>186</v>
      </c>
      <c r="N67" s="31">
        <f t="shared" si="21"/>
        <v>786</v>
      </c>
      <c r="O67" s="31">
        <f>(E67-G67)*J67</f>
        <v>151887.52947487243</v>
      </c>
      <c r="P67" s="31">
        <f>(E67-G67)*K67</f>
        <v>98280.1661307998</v>
      </c>
      <c r="Q67" s="31">
        <f>(F67-H67)*L67</f>
        <v>147456.3322615996</v>
      </c>
      <c r="R67" s="31">
        <f>(F67-H67)*M67</f>
        <v>103889.68863885428</v>
      </c>
      <c r="S67" s="35">
        <f t="shared" si="2"/>
        <v>501513.7165061261</v>
      </c>
      <c r="T67" s="31"/>
      <c r="U67" s="31"/>
      <c r="V67" s="31"/>
    </row>
    <row r="68" spans="1:22" ht="37.5" customHeight="1">
      <c r="A68" s="6" t="s">
        <v>44</v>
      </c>
      <c r="B68" s="7" t="s">
        <v>45</v>
      </c>
      <c r="C68" s="7"/>
      <c r="D68" s="25"/>
      <c r="E68" s="31"/>
      <c r="F68" s="31"/>
      <c r="G68" s="31"/>
      <c r="H68" s="31"/>
      <c r="I68" s="8"/>
      <c r="J68" s="31">
        <f>J69</f>
        <v>1109.4100000000001</v>
      </c>
      <c r="K68" s="31">
        <f t="shared" ref="K68:S68" si="37">K69</f>
        <v>483.22</v>
      </c>
      <c r="L68" s="31">
        <f t="shared" si="37"/>
        <v>1500</v>
      </c>
      <c r="M68" s="31">
        <f t="shared" si="37"/>
        <v>1500</v>
      </c>
      <c r="N68" s="31">
        <f t="shared" si="37"/>
        <v>4592.63</v>
      </c>
      <c r="O68" s="31">
        <f t="shared" si="37"/>
        <v>1488519.0640460707</v>
      </c>
      <c r="P68" s="31">
        <f t="shared" si="37"/>
        <v>648346.58253336663</v>
      </c>
      <c r="Q68" s="31">
        <f t="shared" si="37"/>
        <v>1655581.9995034351</v>
      </c>
      <c r="R68" s="31">
        <f t="shared" si="37"/>
        <v>1655581.9995034351</v>
      </c>
      <c r="S68" s="31">
        <f t="shared" si="37"/>
        <v>5448029.6455863081</v>
      </c>
      <c r="T68" s="31"/>
      <c r="U68" s="31"/>
      <c r="V68" s="31"/>
    </row>
    <row r="69" spans="1:22" ht="37.5" customHeight="1">
      <c r="A69" s="16"/>
      <c r="B69" s="6" t="s">
        <v>72</v>
      </c>
      <c r="C69" s="6" t="s">
        <v>71</v>
      </c>
      <c r="D69" s="6" t="s">
        <v>73</v>
      </c>
      <c r="E69" s="31">
        <v>2531.7213330022901</v>
      </c>
      <c r="F69" s="31">
        <v>2531.7213330022901</v>
      </c>
      <c r="G69" s="31">
        <v>1190</v>
      </c>
      <c r="H69" s="31">
        <f>ROUNDUP(G69*1.2,0)</f>
        <v>1428</v>
      </c>
      <c r="I69" s="8">
        <v>6000</v>
      </c>
      <c r="J69" s="31">
        <v>1109.4100000000001</v>
      </c>
      <c r="K69" s="31">
        <v>483.22</v>
      </c>
      <c r="L69" s="31">
        <v>1500</v>
      </c>
      <c r="M69" s="31">
        <v>1500</v>
      </c>
      <c r="N69" s="31">
        <f t="shared" si="21"/>
        <v>4592.63</v>
      </c>
      <c r="O69" s="31">
        <f>(E69-G69)*J69</f>
        <v>1488519.0640460707</v>
      </c>
      <c r="P69" s="31">
        <f>(E69-G69)*K69</f>
        <v>648346.58253336663</v>
      </c>
      <c r="Q69" s="31">
        <f>(F69-H69)*L69</f>
        <v>1655581.9995034351</v>
      </c>
      <c r="R69" s="31">
        <f>(F69-H69)*M69</f>
        <v>1655581.9995034351</v>
      </c>
      <c r="S69" s="35">
        <f t="shared" si="2"/>
        <v>5448029.6455863081</v>
      </c>
      <c r="T69" s="31"/>
      <c r="U69" s="31"/>
      <c r="V69" s="31"/>
    </row>
    <row r="70" spans="1:22" ht="37.5" customHeight="1">
      <c r="A70" s="6" t="s">
        <v>3</v>
      </c>
      <c r="B70" s="7" t="s">
        <v>4</v>
      </c>
      <c r="C70" s="7"/>
      <c r="D70" s="25"/>
      <c r="E70" s="31"/>
      <c r="F70" s="31"/>
      <c r="G70" s="31"/>
      <c r="H70" s="31"/>
      <c r="I70" s="8"/>
      <c r="J70" s="31">
        <f>SUM(J71:J75)</f>
        <v>4014.5769999999993</v>
      </c>
      <c r="K70" s="31">
        <f t="shared" ref="K70:R70" si="38">SUM(K71:K75)</f>
        <v>3942.2910000000002</v>
      </c>
      <c r="L70" s="31">
        <f t="shared" si="38"/>
        <v>7104</v>
      </c>
      <c r="M70" s="31">
        <f t="shared" si="38"/>
        <v>4788.3500000000004</v>
      </c>
      <c r="N70" s="31">
        <f t="shared" si="38"/>
        <v>19849.218000000001</v>
      </c>
      <c r="O70" s="31">
        <f t="shared" si="38"/>
        <v>13298863.197545387</v>
      </c>
      <c r="P70" s="31">
        <f t="shared" si="38"/>
        <v>12862202.517821437</v>
      </c>
      <c r="Q70" s="31">
        <f t="shared" si="38"/>
        <v>21790896.004216272</v>
      </c>
      <c r="R70" s="31">
        <f t="shared" si="38"/>
        <v>14633132.736769881</v>
      </c>
      <c r="S70" s="31">
        <f>SUM(S71:S75)</f>
        <v>62585094.456352971</v>
      </c>
      <c r="T70" s="31"/>
      <c r="U70" s="31"/>
      <c r="V70" s="31"/>
    </row>
    <row r="71" spans="1:22" ht="41.25" customHeight="1">
      <c r="A71" s="16"/>
      <c r="B71" s="6" t="s">
        <v>72</v>
      </c>
      <c r="C71" s="6" t="s">
        <v>83</v>
      </c>
      <c r="D71" s="6" t="s">
        <v>73</v>
      </c>
      <c r="E71" s="31">
        <v>4423.4279621432406</v>
      </c>
      <c r="F71" s="31">
        <v>4423.4279621432406</v>
      </c>
      <c r="G71" s="31">
        <v>1190</v>
      </c>
      <c r="H71" s="31">
        <f t="shared" ref="H71:H75" si="39">ROUNDUP(G71*1.2,0)</f>
        <v>1428</v>
      </c>
      <c r="I71" s="8">
        <v>11100</v>
      </c>
      <c r="J71" s="31">
        <v>2232.2169999999996</v>
      </c>
      <c r="K71" s="31">
        <v>3084.5410000000002</v>
      </c>
      <c r="L71" s="31">
        <v>3858</v>
      </c>
      <c r="M71" s="31">
        <v>2710</v>
      </c>
      <c r="N71" s="31">
        <f t="shared" si="21"/>
        <v>11884.758</v>
      </c>
      <c r="O71" s="31">
        <f>(E71-G71)*J71</f>
        <v>7217712.8653714973</v>
      </c>
      <c r="P71" s="31">
        <f t="shared" ref="P71:Q75" si="40">(E71-G71)*K71</f>
        <v>9973641.1197772734</v>
      </c>
      <c r="Q71" s="31">
        <f t="shared" si="40"/>
        <v>11556361.077948622</v>
      </c>
      <c r="R71" s="31">
        <f>(F71-H71)*M71</f>
        <v>8117609.7774081817</v>
      </c>
      <c r="S71" s="35">
        <f t="shared" si="2"/>
        <v>36865324.840505578</v>
      </c>
      <c r="T71" s="31"/>
      <c r="U71" s="31"/>
      <c r="V71" s="31"/>
    </row>
    <row r="72" spans="1:22" ht="37.5" customHeight="1">
      <c r="A72" s="16"/>
      <c r="B72" s="6" t="s">
        <v>72</v>
      </c>
      <c r="C72" s="6" t="s">
        <v>84</v>
      </c>
      <c r="D72" s="6" t="s">
        <v>73</v>
      </c>
      <c r="E72" s="31">
        <v>4578.753643384618</v>
      </c>
      <c r="F72" s="31">
        <v>4578.753643384618</v>
      </c>
      <c r="G72" s="31">
        <v>1190</v>
      </c>
      <c r="H72" s="31">
        <f t="shared" si="39"/>
        <v>1428</v>
      </c>
      <c r="I72" s="8">
        <v>7100</v>
      </c>
      <c r="J72" s="31">
        <v>771.31</v>
      </c>
      <c r="K72" s="31">
        <v>740.95</v>
      </c>
      <c r="L72" s="31">
        <v>2535</v>
      </c>
      <c r="M72" s="31">
        <v>1836</v>
      </c>
      <c r="N72" s="31">
        <f t="shared" si="21"/>
        <v>5883.26</v>
      </c>
      <c r="O72" s="31">
        <f>(E72-G72)*J72</f>
        <v>2613779.5726789897</v>
      </c>
      <c r="P72" s="31">
        <f t="shared" si="40"/>
        <v>2510897.012065833</v>
      </c>
      <c r="Q72" s="31">
        <f t="shared" si="40"/>
        <v>7987160.4859800069</v>
      </c>
      <c r="R72" s="31">
        <f>(F72-H72)*M72</f>
        <v>5784783.6892541591</v>
      </c>
      <c r="S72" s="35">
        <f t="shared" si="2"/>
        <v>18896620.759978987</v>
      </c>
      <c r="T72" s="31"/>
      <c r="U72" s="31"/>
      <c r="V72" s="31"/>
    </row>
    <row r="73" spans="1:22" ht="37.5" customHeight="1">
      <c r="A73" s="16"/>
      <c r="B73" s="6" t="s">
        <v>82</v>
      </c>
      <c r="C73" s="6" t="s">
        <v>71</v>
      </c>
      <c r="D73" s="6" t="s">
        <v>73</v>
      </c>
      <c r="E73" s="31">
        <v>4423.4279621432406</v>
      </c>
      <c r="F73" s="31">
        <v>4423.4279621432406</v>
      </c>
      <c r="G73" s="31">
        <v>1190</v>
      </c>
      <c r="H73" s="31">
        <f t="shared" si="39"/>
        <v>1428</v>
      </c>
      <c r="I73" s="8">
        <v>700</v>
      </c>
      <c r="J73" s="31">
        <v>0</v>
      </c>
      <c r="K73" s="31">
        <v>0</v>
      </c>
      <c r="L73" s="31">
        <v>8</v>
      </c>
      <c r="M73" s="31">
        <v>0</v>
      </c>
      <c r="N73" s="31">
        <f t="shared" si="21"/>
        <v>8</v>
      </c>
      <c r="O73" s="31">
        <f>(E73-G73)*J73</f>
        <v>0</v>
      </c>
      <c r="P73" s="31">
        <f t="shared" si="40"/>
        <v>0</v>
      </c>
      <c r="Q73" s="31">
        <f t="shared" si="40"/>
        <v>23963.423697145925</v>
      </c>
      <c r="R73" s="31">
        <f>(F73-H73)*M73</f>
        <v>0</v>
      </c>
      <c r="S73" s="35">
        <f t="shared" si="2"/>
        <v>23963.423697145925</v>
      </c>
      <c r="T73" s="31"/>
      <c r="U73" s="31"/>
      <c r="V73" s="31"/>
    </row>
    <row r="74" spans="1:22" ht="31.5" customHeight="1">
      <c r="A74" s="16"/>
      <c r="B74" s="6" t="s">
        <v>125</v>
      </c>
      <c r="C74" s="6" t="s">
        <v>126</v>
      </c>
      <c r="D74" s="6" t="s">
        <v>73</v>
      </c>
      <c r="E74" s="31">
        <v>4423.4279621432406</v>
      </c>
      <c r="F74" s="31">
        <v>4423.4279621432406</v>
      </c>
      <c r="G74" s="31">
        <v>1190</v>
      </c>
      <c r="H74" s="31">
        <f t="shared" si="39"/>
        <v>1428</v>
      </c>
      <c r="I74" s="8">
        <v>1080.4000000000001</v>
      </c>
      <c r="J74" s="31">
        <v>87.6</v>
      </c>
      <c r="K74" s="31">
        <v>116.8</v>
      </c>
      <c r="L74" s="31">
        <v>155</v>
      </c>
      <c r="M74" s="31">
        <v>220</v>
      </c>
      <c r="N74" s="31">
        <f t="shared" si="21"/>
        <v>579.4</v>
      </c>
      <c r="O74" s="31">
        <f>(E74-G74)*J74</f>
        <v>283248.28948374785</v>
      </c>
      <c r="P74" s="31">
        <f t="shared" si="40"/>
        <v>377664.38597833051</v>
      </c>
      <c r="Q74" s="31">
        <f t="shared" si="40"/>
        <v>464291.33413220232</v>
      </c>
      <c r="R74" s="31">
        <f>(F74-H74)*M74</f>
        <v>658994.15167151298</v>
      </c>
      <c r="S74" s="35">
        <f t="shared" ref="S74:S137" si="41">O74+P74+Q74+R74</f>
        <v>1784198.1612657937</v>
      </c>
      <c r="T74" s="31"/>
      <c r="U74" s="31"/>
      <c r="V74" s="31"/>
    </row>
    <row r="75" spans="1:22" ht="31.5" customHeight="1">
      <c r="A75" s="16"/>
      <c r="B75" s="6" t="s">
        <v>125</v>
      </c>
      <c r="C75" s="6" t="s">
        <v>127</v>
      </c>
      <c r="D75" s="6" t="s">
        <v>73</v>
      </c>
      <c r="E75" s="31">
        <v>4638.0724132450605</v>
      </c>
      <c r="F75" s="31">
        <v>4638.0724132450605</v>
      </c>
      <c r="G75" s="31">
        <v>1190</v>
      </c>
      <c r="H75" s="31">
        <f t="shared" si="39"/>
        <v>1428</v>
      </c>
      <c r="I75" s="8">
        <v>2308.8000000000002</v>
      </c>
      <c r="J75" s="31">
        <v>923.45</v>
      </c>
      <c r="K75" s="31">
        <v>0</v>
      </c>
      <c r="L75" s="31">
        <v>548</v>
      </c>
      <c r="M75" s="31">
        <v>22.35</v>
      </c>
      <c r="N75" s="31">
        <f t="shared" si="21"/>
        <v>1493.8</v>
      </c>
      <c r="O75" s="31">
        <f>(E75-G75)*J75</f>
        <v>3184122.4700111514</v>
      </c>
      <c r="P75" s="31">
        <f t="shared" si="40"/>
        <v>0</v>
      </c>
      <c r="Q75" s="31">
        <f t="shared" si="40"/>
        <v>1759119.6824582932</v>
      </c>
      <c r="R75" s="31">
        <f>(F75-H75)*M75</f>
        <v>71745.1184360271</v>
      </c>
      <c r="S75" s="35">
        <f t="shared" si="41"/>
        <v>5014987.2709054723</v>
      </c>
      <c r="T75" s="31"/>
      <c r="U75" s="31"/>
      <c r="V75" s="31"/>
    </row>
    <row r="76" spans="1:22" ht="37.5" customHeight="1">
      <c r="A76" s="6" t="s">
        <v>46</v>
      </c>
      <c r="B76" s="7" t="s">
        <v>47</v>
      </c>
      <c r="C76" s="7"/>
      <c r="D76" s="25"/>
      <c r="E76" s="31"/>
      <c r="F76" s="31"/>
      <c r="G76" s="31"/>
      <c r="H76" s="31"/>
      <c r="I76" s="8"/>
      <c r="J76" s="31">
        <f>SUM(J77:J82)</f>
        <v>19682.257000000001</v>
      </c>
      <c r="K76" s="31">
        <f t="shared" ref="K76:R76" si="42">SUM(K77:K82)</f>
        <v>9395</v>
      </c>
      <c r="L76" s="31">
        <f t="shared" si="42"/>
        <v>2500</v>
      </c>
      <c r="M76" s="31">
        <f t="shared" si="42"/>
        <v>8700</v>
      </c>
      <c r="N76" s="31">
        <f t="shared" si="42"/>
        <v>40277.256999999998</v>
      </c>
      <c r="O76" s="31">
        <f t="shared" si="42"/>
        <v>40274113.760150045</v>
      </c>
      <c r="P76" s="31">
        <f t="shared" si="42"/>
        <v>18977109.522527575</v>
      </c>
      <c r="Q76" s="31">
        <f t="shared" si="42"/>
        <v>4766726.7925605755</v>
      </c>
      <c r="R76" s="31">
        <f t="shared" si="42"/>
        <v>16688007.566820139</v>
      </c>
      <c r="S76" s="31">
        <f>SUM(S77:S82)</f>
        <v>80705957.642058328</v>
      </c>
      <c r="T76" s="31"/>
      <c r="U76" s="31"/>
      <c r="V76" s="31"/>
    </row>
    <row r="77" spans="1:22" ht="37.5" customHeight="1">
      <c r="A77" s="16"/>
      <c r="B77" s="6" t="s">
        <v>85</v>
      </c>
      <c r="C77" s="6" t="s">
        <v>71</v>
      </c>
      <c r="D77" s="6" t="s">
        <v>108</v>
      </c>
      <c r="E77" s="31">
        <v>2742.9177148334106</v>
      </c>
      <c r="F77" s="31">
        <v>2742.9177148334106</v>
      </c>
      <c r="G77" s="31">
        <v>640</v>
      </c>
      <c r="H77" s="31">
        <f t="shared" ref="H77:H82" si="43">ROUNDUP(G77*1.2,0)</f>
        <v>768</v>
      </c>
      <c r="I77" s="8">
        <v>17000</v>
      </c>
      <c r="J77" s="31">
        <v>11684.5</v>
      </c>
      <c r="K77" s="31">
        <v>4507.5</v>
      </c>
      <c r="L77" s="31">
        <v>1500</v>
      </c>
      <c r="M77" s="31">
        <v>6000</v>
      </c>
      <c r="N77" s="31">
        <f t="shared" ref="N77:N105" si="44">J77+K77+L77+M77</f>
        <v>23692</v>
      </c>
      <c r="O77" s="31">
        <f t="shared" ref="O77:O82" si="45">(E77-G77)*J77</f>
        <v>24571542.038970988</v>
      </c>
      <c r="P77" s="31">
        <f t="shared" ref="P77:Q82" si="46">(E77-G77)*K77</f>
        <v>9478901.599611599</v>
      </c>
      <c r="Q77" s="31">
        <f t="shared" si="46"/>
        <v>2962376.5722501162</v>
      </c>
      <c r="R77" s="31">
        <f t="shared" ref="R77:R82" si="47">(F77-H77)*M77</f>
        <v>11849506.289000465</v>
      </c>
      <c r="S77" s="35">
        <f t="shared" si="41"/>
        <v>48862326.499833167</v>
      </c>
      <c r="T77" s="31"/>
      <c r="U77" s="31"/>
      <c r="V77" s="31"/>
    </row>
    <row r="78" spans="1:22" ht="37.5" customHeight="1">
      <c r="A78" s="16"/>
      <c r="B78" s="6" t="s">
        <v>85</v>
      </c>
      <c r="C78" s="6" t="s">
        <v>71</v>
      </c>
      <c r="D78" s="6" t="s">
        <v>107</v>
      </c>
      <c r="E78" s="31">
        <v>2829.3333466797208</v>
      </c>
      <c r="F78" s="31">
        <v>2829.3333466797208</v>
      </c>
      <c r="G78" s="31">
        <v>814</v>
      </c>
      <c r="H78" s="31">
        <f t="shared" si="43"/>
        <v>977</v>
      </c>
      <c r="I78" s="8">
        <v>3000</v>
      </c>
      <c r="J78" s="31">
        <v>2957.5</v>
      </c>
      <c r="K78" s="31">
        <v>845</v>
      </c>
      <c r="L78" s="31">
        <v>500</v>
      </c>
      <c r="M78" s="31">
        <v>1000</v>
      </c>
      <c r="N78" s="31">
        <f t="shared" si="44"/>
        <v>5302.5</v>
      </c>
      <c r="O78" s="31">
        <f t="shared" si="45"/>
        <v>5960348.3728052741</v>
      </c>
      <c r="P78" s="31">
        <f t="shared" si="46"/>
        <v>1702956.677944364</v>
      </c>
      <c r="Q78" s="31">
        <f t="shared" si="46"/>
        <v>926166.6733398604</v>
      </c>
      <c r="R78" s="31">
        <f t="shared" si="47"/>
        <v>1852333.3466797208</v>
      </c>
      <c r="S78" s="35">
        <f t="shared" si="41"/>
        <v>10441805.070769219</v>
      </c>
      <c r="T78" s="31"/>
      <c r="U78" s="31"/>
      <c r="V78" s="31"/>
    </row>
    <row r="79" spans="1:22" ht="37.5" customHeight="1">
      <c r="A79" s="16"/>
      <c r="B79" s="6" t="s">
        <v>75</v>
      </c>
      <c r="C79" s="6" t="s">
        <v>71</v>
      </c>
      <c r="D79" s="6" t="s">
        <v>108</v>
      </c>
      <c r="E79" s="31">
        <v>2742.9177148334106</v>
      </c>
      <c r="F79" s="31">
        <v>2742.9177148334106</v>
      </c>
      <c r="G79" s="31">
        <v>831</v>
      </c>
      <c r="H79" s="31">
        <f t="shared" si="43"/>
        <v>998</v>
      </c>
      <c r="I79" s="8">
        <v>3000</v>
      </c>
      <c r="J79" s="31">
        <v>1243</v>
      </c>
      <c r="K79" s="31">
        <v>1019.5</v>
      </c>
      <c r="L79" s="31">
        <v>100</v>
      </c>
      <c r="M79" s="31">
        <v>1000</v>
      </c>
      <c r="N79" s="31">
        <f t="shared" si="44"/>
        <v>3362.5</v>
      </c>
      <c r="O79" s="31">
        <f t="shared" si="45"/>
        <v>2376513.7195379296</v>
      </c>
      <c r="P79" s="31">
        <f t="shared" si="46"/>
        <v>1949200.1102726622</v>
      </c>
      <c r="Q79" s="31">
        <f t="shared" si="46"/>
        <v>174491.77148334106</v>
      </c>
      <c r="R79" s="31">
        <f t="shared" si="47"/>
        <v>1744917.7148334107</v>
      </c>
      <c r="S79" s="35">
        <f t="shared" si="41"/>
        <v>6245123.3161273431</v>
      </c>
      <c r="T79" s="31"/>
      <c r="U79" s="31"/>
      <c r="V79" s="31"/>
    </row>
    <row r="80" spans="1:22" ht="37.5" customHeight="1">
      <c r="A80" s="16"/>
      <c r="B80" s="6" t="s">
        <v>75</v>
      </c>
      <c r="C80" s="6" t="s">
        <v>71</v>
      </c>
      <c r="D80" s="6" t="s">
        <v>107</v>
      </c>
      <c r="E80" s="31">
        <v>2829.3333466797208</v>
      </c>
      <c r="F80" s="31">
        <v>2829.3333466797208</v>
      </c>
      <c r="G80" s="31">
        <v>973</v>
      </c>
      <c r="H80" s="31">
        <f t="shared" si="43"/>
        <v>1168</v>
      </c>
      <c r="I80" s="8">
        <v>2000</v>
      </c>
      <c r="J80" s="31">
        <v>1977.7570000000001</v>
      </c>
      <c r="K80" s="31">
        <v>1629.5</v>
      </c>
      <c r="L80" s="31">
        <v>200</v>
      </c>
      <c r="M80" s="31">
        <v>300</v>
      </c>
      <c r="N80" s="31">
        <f t="shared" si="44"/>
        <v>4107.2569999999996</v>
      </c>
      <c r="O80" s="31">
        <f t="shared" si="45"/>
        <v>3671376.2707292447</v>
      </c>
      <c r="P80" s="31">
        <f t="shared" si="46"/>
        <v>3024895.1884146049</v>
      </c>
      <c r="Q80" s="31">
        <f t="shared" si="46"/>
        <v>332266.66933594417</v>
      </c>
      <c r="R80" s="31">
        <f t="shared" si="47"/>
        <v>498400.00400391623</v>
      </c>
      <c r="S80" s="35">
        <f t="shared" si="41"/>
        <v>7526938.1324837096</v>
      </c>
      <c r="T80" s="31"/>
      <c r="U80" s="31"/>
      <c r="V80" s="31"/>
    </row>
    <row r="81" spans="1:22" ht="37.5" customHeight="1">
      <c r="A81" s="16"/>
      <c r="B81" s="6" t="s">
        <v>132</v>
      </c>
      <c r="C81" s="6"/>
      <c r="D81" s="6" t="s">
        <v>108</v>
      </c>
      <c r="E81" s="31">
        <v>2742.9177148334106</v>
      </c>
      <c r="F81" s="31">
        <v>2742.9177148334106</v>
      </c>
      <c r="G81" s="31">
        <v>700</v>
      </c>
      <c r="H81" s="31">
        <f t="shared" si="43"/>
        <v>840</v>
      </c>
      <c r="I81" s="8">
        <v>1400</v>
      </c>
      <c r="J81" s="31">
        <v>1450</v>
      </c>
      <c r="K81" s="31">
        <v>977</v>
      </c>
      <c r="L81" s="31">
        <v>100</v>
      </c>
      <c r="M81" s="31">
        <v>200</v>
      </c>
      <c r="N81" s="31">
        <f t="shared" si="44"/>
        <v>2727</v>
      </c>
      <c r="O81" s="31">
        <f t="shared" si="45"/>
        <v>2962230.6865084455</v>
      </c>
      <c r="P81" s="31">
        <f t="shared" si="46"/>
        <v>1995930.6073922422</v>
      </c>
      <c r="Q81" s="31">
        <f t="shared" si="46"/>
        <v>190291.77148334106</v>
      </c>
      <c r="R81" s="31">
        <f t="shared" si="47"/>
        <v>380583.54296668211</v>
      </c>
      <c r="S81" s="35">
        <f t="shared" si="41"/>
        <v>5529036.6083507109</v>
      </c>
      <c r="T81" s="31"/>
      <c r="U81" s="31"/>
      <c r="V81" s="31"/>
    </row>
    <row r="82" spans="1:22" ht="37.5" customHeight="1">
      <c r="A82" s="16"/>
      <c r="B82" s="6" t="s">
        <v>132</v>
      </c>
      <c r="C82" s="6"/>
      <c r="D82" s="6" t="s">
        <v>107</v>
      </c>
      <c r="E82" s="31">
        <v>2829.3333466797208</v>
      </c>
      <c r="F82" s="31">
        <v>2829.3333466797208</v>
      </c>
      <c r="G82" s="31">
        <v>848</v>
      </c>
      <c r="H82" s="31">
        <f t="shared" si="43"/>
        <v>1018</v>
      </c>
      <c r="I82" s="8">
        <v>1800</v>
      </c>
      <c r="J82" s="31">
        <v>369.5</v>
      </c>
      <c r="K82" s="31">
        <v>416.5</v>
      </c>
      <c r="L82" s="31">
        <v>100</v>
      </c>
      <c r="M82" s="31">
        <v>200</v>
      </c>
      <c r="N82" s="31">
        <f t="shared" si="44"/>
        <v>1086</v>
      </c>
      <c r="O82" s="31">
        <f t="shared" si="45"/>
        <v>732102.6715981568</v>
      </c>
      <c r="P82" s="31">
        <f t="shared" si="46"/>
        <v>825225.33889210375</v>
      </c>
      <c r="Q82" s="31">
        <f t="shared" si="46"/>
        <v>181133.33466797209</v>
      </c>
      <c r="R82" s="31">
        <f t="shared" si="47"/>
        <v>362266.66933594417</v>
      </c>
      <c r="S82" s="35">
        <f t="shared" si="41"/>
        <v>2100728.014494177</v>
      </c>
      <c r="T82" s="31"/>
      <c r="U82" s="31"/>
      <c r="V82" s="31"/>
    </row>
    <row r="83" spans="1:22" ht="37.5" customHeight="1">
      <c r="A83" s="6" t="s">
        <v>48</v>
      </c>
      <c r="B83" s="7" t="s">
        <v>49</v>
      </c>
      <c r="C83" s="7"/>
      <c r="D83" s="25"/>
      <c r="E83" s="31"/>
      <c r="F83" s="31"/>
      <c r="G83" s="31"/>
      <c r="H83" s="31"/>
      <c r="I83" s="8"/>
      <c r="J83" s="31">
        <f>SUM(J84)</f>
        <v>1225.1100000000001</v>
      </c>
      <c r="K83" s="31">
        <f t="shared" ref="K83:S83" si="48">SUM(K84)</f>
        <v>510.03999999999996</v>
      </c>
      <c r="L83" s="31">
        <f t="shared" si="48"/>
        <v>1500</v>
      </c>
      <c r="M83" s="31">
        <f t="shared" si="48"/>
        <v>1500</v>
      </c>
      <c r="N83" s="31">
        <f t="shared" si="48"/>
        <v>4735.1499999999996</v>
      </c>
      <c r="O83" s="31">
        <f t="shared" si="48"/>
        <v>1666816.7213248033</v>
      </c>
      <c r="P83" s="31">
        <f t="shared" si="48"/>
        <v>693932.13715054363</v>
      </c>
      <c r="Q83" s="31">
        <f t="shared" si="48"/>
        <v>1683816.8099086653</v>
      </c>
      <c r="R83" s="31">
        <f t="shared" si="48"/>
        <v>1683816.8099086653</v>
      </c>
      <c r="S83" s="31">
        <f t="shared" si="48"/>
        <v>5728382.4782926776</v>
      </c>
      <c r="T83" s="31"/>
      <c r="U83" s="31"/>
      <c r="V83" s="31"/>
    </row>
    <row r="84" spans="1:22" ht="37.5" customHeight="1">
      <c r="A84" s="16"/>
      <c r="B84" s="6" t="s">
        <v>72</v>
      </c>
      <c r="C84" s="6" t="s">
        <v>71</v>
      </c>
      <c r="D84" s="6" t="s">
        <v>73</v>
      </c>
      <c r="E84" s="31">
        <v>2550.5445399391101</v>
      </c>
      <c r="F84" s="31">
        <v>2550.5445399391101</v>
      </c>
      <c r="G84" s="31">
        <v>1190</v>
      </c>
      <c r="H84" s="31">
        <f>ROUNDUP(G84*1.2,0)</f>
        <v>1428</v>
      </c>
      <c r="I84" s="8">
        <v>6000</v>
      </c>
      <c r="J84" s="31">
        <v>1225.1100000000001</v>
      </c>
      <c r="K84" s="31">
        <v>510.03999999999996</v>
      </c>
      <c r="L84" s="31">
        <v>1500</v>
      </c>
      <c r="M84" s="31">
        <v>1500</v>
      </c>
      <c r="N84" s="31">
        <f t="shared" si="44"/>
        <v>4735.1499999999996</v>
      </c>
      <c r="O84" s="31">
        <f>(E84-G84)*J84</f>
        <v>1666816.7213248033</v>
      </c>
      <c r="P84" s="31">
        <f>(E84-G84)*K84</f>
        <v>693932.13715054363</v>
      </c>
      <c r="Q84" s="31">
        <f>(F84-H84)*L84</f>
        <v>1683816.8099086653</v>
      </c>
      <c r="R84" s="31">
        <f>(F84-H84)*M84</f>
        <v>1683816.8099086653</v>
      </c>
      <c r="S84" s="35">
        <f t="shared" si="41"/>
        <v>5728382.4782926776</v>
      </c>
      <c r="T84" s="31"/>
      <c r="U84" s="31"/>
      <c r="V84" s="31"/>
    </row>
    <row r="85" spans="1:22" ht="37.5" customHeight="1">
      <c r="A85" s="6">
        <v>2901316500</v>
      </c>
      <c r="B85" s="7" t="s">
        <v>150</v>
      </c>
      <c r="C85" s="7"/>
      <c r="D85" s="25"/>
      <c r="E85" s="31"/>
      <c r="F85" s="31"/>
      <c r="G85" s="31"/>
      <c r="H85" s="31"/>
      <c r="I85" s="8"/>
      <c r="J85" s="31">
        <f>J86</f>
        <v>0</v>
      </c>
      <c r="K85" s="31">
        <f t="shared" ref="K85:S85" si="49">K86</f>
        <v>200</v>
      </c>
      <c r="L85" s="31">
        <f t="shared" si="49"/>
        <v>1500</v>
      </c>
      <c r="M85" s="31">
        <f t="shared" si="49"/>
        <v>1500</v>
      </c>
      <c r="N85" s="31">
        <f t="shared" si="49"/>
        <v>3200</v>
      </c>
      <c r="O85" s="31">
        <f t="shared" si="49"/>
        <v>0</v>
      </c>
      <c r="P85" s="31">
        <f t="shared" si="49"/>
        <v>210452.63806595275</v>
      </c>
      <c r="Q85" s="31">
        <f t="shared" si="49"/>
        <v>1221394.7854946456</v>
      </c>
      <c r="R85" s="31">
        <f t="shared" si="49"/>
        <v>1221394.7854946456</v>
      </c>
      <c r="S85" s="31">
        <f t="shared" si="49"/>
        <v>2653242.209055244</v>
      </c>
      <c r="T85" s="31"/>
      <c r="U85" s="31"/>
      <c r="V85" s="31"/>
    </row>
    <row r="86" spans="1:22" ht="37.5" customHeight="1">
      <c r="A86" s="16"/>
      <c r="B86" s="6" t="s">
        <v>72</v>
      </c>
      <c r="C86" s="6"/>
      <c r="D86" s="6" t="s">
        <v>73</v>
      </c>
      <c r="E86" s="31">
        <v>2242.2631903297638</v>
      </c>
      <c r="F86" s="31">
        <v>2242.2631903297638</v>
      </c>
      <c r="G86" s="33">
        <v>1190</v>
      </c>
      <c r="H86" s="31">
        <f>ROUNDUP(G86*1.2,0)</f>
        <v>1428</v>
      </c>
      <c r="I86" s="17">
        <v>5000</v>
      </c>
      <c r="J86" s="33">
        <v>0</v>
      </c>
      <c r="K86" s="31">
        <v>200</v>
      </c>
      <c r="L86" s="33">
        <v>1500</v>
      </c>
      <c r="M86" s="33">
        <v>1500</v>
      </c>
      <c r="N86" s="31">
        <f t="shared" si="44"/>
        <v>3200</v>
      </c>
      <c r="O86" s="31">
        <f>(E86-G86)*J86</f>
        <v>0</v>
      </c>
      <c r="P86" s="31">
        <f>(E86-G86)*K86</f>
        <v>210452.63806595275</v>
      </c>
      <c r="Q86" s="31">
        <f>(F86-H86)*L86</f>
        <v>1221394.7854946456</v>
      </c>
      <c r="R86" s="31">
        <f>(F86-H86)*M86</f>
        <v>1221394.7854946456</v>
      </c>
      <c r="S86" s="35">
        <f t="shared" si="41"/>
        <v>2653242.209055244</v>
      </c>
      <c r="T86" s="31"/>
      <c r="U86" s="31"/>
      <c r="V86" s="31"/>
    </row>
    <row r="87" spans="1:22" ht="37.5" customHeight="1">
      <c r="A87" s="6" t="s">
        <v>50</v>
      </c>
      <c r="B87" s="7" t="s">
        <v>51</v>
      </c>
      <c r="C87" s="7"/>
      <c r="D87" s="25"/>
      <c r="E87" s="33"/>
      <c r="F87" s="33"/>
      <c r="G87" s="33"/>
      <c r="H87" s="33"/>
      <c r="I87" s="17"/>
      <c r="J87" s="33">
        <f t="shared" ref="J87:S87" si="50">SUM(J88)</f>
        <v>0</v>
      </c>
      <c r="K87" s="33">
        <f t="shared" si="50"/>
        <v>0</v>
      </c>
      <c r="L87" s="33">
        <f t="shared" si="50"/>
        <v>10</v>
      </c>
      <c r="M87" s="33">
        <f t="shared" si="50"/>
        <v>275</v>
      </c>
      <c r="N87" s="33">
        <f t="shared" si="50"/>
        <v>285</v>
      </c>
      <c r="O87" s="33">
        <f t="shared" si="50"/>
        <v>0</v>
      </c>
      <c r="P87" s="33">
        <f t="shared" si="50"/>
        <v>0</v>
      </c>
      <c r="Q87" s="33">
        <f t="shared" si="50"/>
        <v>508.54313616905529</v>
      </c>
      <c r="R87" s="33">
        <f t="shared" si="50"/>
        <v>13984.936244649019</v>
      </c>
      <c r="S87" s="33">
        <f t="shared" si="50"/>
        <v>14493.479380818075</v>
      </c>
      <c r="T87" s="31"/>
      <c r="U87" s="31"/>
      <c r="V87" s="31"/>
    </row>
    <row r="88" spans="1:22" ht="37.5" customHeight="1">
      <c r="A88" s="16"/>
      <c r="B88" s="6" t="s">
        <v>86</v>
      </c>
      <c r="C88" s="6" t="s">
        <v>71</v>
      </c>
      <c r="D88" s="6" t="s">
        <v>108</v>
      </c>
      <c r="E88" s="31">
        <v>1048.8543136169055</v>
      </c>
      <c r="F88" s="31">
        <v>1048.8543136169055</v>
      </c>
      <c r="G88" s="33">
        <v>831</v>
      </c>
      <c r="H88" s="31">
        <f>ROUNDUP(G88*1.2,0)</f>
        <v>998</v>
      </c>
      <c r="I88" s="17">
        <v>750</v>
      </c>
      <c r="J88" s="33">
        <v>0</v>
      </c>
      <c r="K88" s="31">
        <v>0</v>
      </c>
      <c r="L88" s="33">
        <v>10</v>
      </c>
      <c r="M88" s="33">
        <v>275</v>
      </c>
      <c r="N88" s="31">
        <f t="shared" si="44"/>
        <v>285</v>
      </c>
      <c r="O88" s="31">
        <f>(E88-G88)*J88</f>
        <v>0</v>
      </c>
      <c r="P88" s="31">
        <f>(E88-G88)*K88</f>
        <v>0</v>
      </c>
      <c r="Q88" s="31">
        <f>(F88-H88)*L88</f>
        <v>508.54313616905529</v>
      </c>
      <c r="R88" s="31">
        <f>(F88-H88)*M88</f>
        <v>13984.936244649019</v>
      </c>
      <c r="S88" s="35">
        <f t="shared" si="41"/>
        <v>14493.479380818075</v>
      </c>
      <c r="T88" s="31"/>
      <c r="U88" s="31"/>
      <c r="V88" s="31"/>
    </row>
    <row r="89" spans="1:22" ht="37.5" customHeight="1">
      <c r="A89" s="6" t="s">
        <v>52</v>
      </c>
      <c r="B89" s="7" t="s">
        <v>53</v>
      </c>
      <c r="C89" s="7"/>
      <c r="D89" s="25"/>
      <c r="E89" s="31"/>
      <c r="F89" s="31"/>
      <c r="G89" s="31"/>
      <c r="H89" s="31"/>
      <c r="I89" s="8"/>
      <c r="J89" s="31">
        <f>SUM(J90:J91)</f>
        <v>190</v>
      </c>
      <c r="K89" s="31">
        <f t="shared" ref="K89:S89" si="51">SUM(K90:K91)</f>
        <v>144.59</v>
      </c>
      <c r="L89" s="31">
        <f t="shared" si="51"/>
        <v>1300</v>
      </c>
      <c r="M89" s="31">
        <f t="shared" si="51"/>
        <v>587.9</v>
      </c>
      <c r="N89" s="31">
        <f t="shared" si="51"/>
        <v>2222.4900000000002</v>
      </c>
      <c r="O89" s="31">
        <f t="shared" si="51"/>
        <v>201263.25254102959</v>
      </c>
      <c r="P89" s="31">
        <f t="shared" si="51"/>
        <v>153161.33518372351</v>
      </c>
      <c r="Q89" s="31">
        <f t="shared" si="51"/>
        <v>1067664.3594912551</v>
      </c>
      <c r="R89" s="31">
        <f t="shared" si="51"/>
        <v>482830.67457300681</v>
      </c>
      <c r="S89" s="31">
        <f t="shared" si="51"/>
        <v>1904919.6217890151</v>
      </c>
      <c r="T89" s="31"/>
      <c r="U89" s="31"/>
      <c r="V89" s="31"/>
    </row>
    <row r="90" spans="1:22" ht="37.5" customHeight="1">
      <c r="A90" s="16"/>
      <c r="B90" s="6" t="s">
        <v>72</v>
      </c>
      <c r="C90" s="6" t="s">
        <v>71</v>
      </c>
      <c r="D90" s="6" t="s">
        <v>73</v>
      </c>
      <c r="E90" s="31">
        <v>2249.2802765317347</v>
      </c>
      <c r="F90" s="31">
        <v>2249.2802765317347</v>
      </c>
      <c r="G90" s="31">
        <v>1190</v>
      </c>
      <c r="H90" s="31">
        <f t="shared" ref="H90:H91" si="52">ROUNDUP(G90*1.2,0)</f>
        <v>1428</v>
      </c>
      <c r="I90" s="8">
        <v>3000</v>
      </c>
      <c r="J90" s="31">
        <v>170</v>
      </c>
      <c r="K90" s="31">
        <v>144.59</v>
      </c>
      <c r="L90" s="31">
        <v>1000</v>
      </c>
      <c r="M90" s="31">
        <v>337.9</v>
      </c>
      <c r="N90" s="31">
        <f t="shared" si="44"/>
        <v>1652.4900000000002</v>
      </c>
      <c r="O90" s="31">
        <f>(E90-G90)*J90</f>
        <v>180077.6470103949</v>
      </c>
      <c r="P90" s="31">
        <f>(E90-G90)*K90</f>
        <v>153161.33518372351</v>
      </c>
      <c r="Q90" s="31">
        <f>(F90-H90)*L90</f>
        <v>821280.27653173462</v>
      </c>
      <c r="R90" s="31">
        <f>(F90-H90)*M90</f>
        <v>277510.60544007312</v>
      </c>
      <c r="S90" s="35">
        <f t="shared" si="41"/>
        <v>1432029.8641659264</v>
      </c>
      <c r="T90" s="31"/>
      <c r="U90" s="31"/>
      <c r="V90" s="31"/>
    </row>
    <row r="91" spans="1:22" ht="38.25" customHeight="1">
      <c r="A91" s="16"/>
      <c r="B91" s="6" t="s">
        <v>122</v>
      </c>
      <c r="C91" s="6" t="s">
        <v>134</v>
      </c>
      <c r="D91" s="6" t="s">
        <v>73</v>
      </c>
      <c r="E91" s="31">
        <v>2249.2802765317347</v>
      </c>
      <c r="F91" s="31">
        <v>2249.2802765317347</v>
      </c>
      <c r="G91" s="31">
        <v>1190</v>
      </c>
      <c r="H91" s="31">
        <f t="shared" si="52"/>
        <v>1428</v>
      </c>
      <c r="I91" s="8">
        <v>331.8</v>
      </c>
      <c r="J91" s="31">
        <v>20</v>
      </c>
      <c r="K91" s="31">
        <v>0</v>
      </c>
      <c r="L91" s="31">
        <v>300</v>
      </c>
      <c r="M91" s="31">
        <v>250</v>
      </c>
      <c r="N91" s="31">
        <f t="shared" si="44"/>
        <v>570</v>
      </c>
      <c r="O91" s="31">
        <f>(E91-G91)*J91</f>
        <v>21185.605530634693</v>
      </c>
      <c r="P91" s="31">
        <f>(E91-G91)*K91</f>
        <v>0</v>
      </c>
      <c r="Q91" s="31">
        <f>(F91-H91)*L91</f>
        <v>246384.0829595204</v>
      </c>
      <c r="R91" s="31">
        <f>(F91-H91)*M91</f>
        <v>205320.06913293366</v>
      </c>
      <c r="S91" s="35">
        <f t="shared" si="41"/>
        <v>472889.75762308878</v>
      </c>
      <c r="T91" s="31"/>
      <c r="U91" s="31"/>
      <c r="V91" s="31"/>
    </row>
    <row r="92" spans="1:22" ht="37.5" customHeight="1">
      <c r="A92" s="6" t="s">
        <v>54</v>
      </c>
      <c r="B92" s="7" t="s">
        <v>55</v>
      </c>
      <c r="C92" s="7"/>
      <c r="D92" s="25"/>
      <c r="E92" s="31"/>
      <c r="F92" s="31"/>
      <c r="G92" s="31"/>
      <c r="H92" s="31"/>
      <c r="I92" s="8"/>
      <c r="J92" s="31">
        <f>SUM(J93:J95)</f>
        <v>9893.7000000000007</v>
      </c>
      <c r="K92" s="31">
        <f t="shared" ref="K92:S92" si="53">SUM(K93:K95)</f>
        <v>2930</v>
      </c>
      <c r="L92" s="31">
        <f t="shared" si="53"/>
        <v>2200</v>
      </c>
      <c r="M92" s="31">
        <f t="shared" si="53"/>
        <v>4700</v>
      </c>
      <c r="N92" s="31">
        <f t="shared" si="53"/>
        <v>19723.7</v>
      </c>
      <c r="O92" s="31">
        <f t="shared" si="53"/>
        <v>20870231.211155251</v>
      </c>
      <c r="P92" s="31">
        <f t="shared" si="53"/>
        <v>6980341.5738824429</v>
      </c>
      <c r="Q92" s="31">
        <f t="shared" si="53"/>
        <v>4818859.3238263763</v>
      </c>
      <c r="R92" s="31">
        <f t="shared" si="53"/>
        <v>9533718.2618195564</v>
      </c>
      <c r="S92" s="31">
        <f t="shared" si="53"/>
        <v>42203150.370683625</v>
      </c>
      <c r="T92" s="31"/>
      <c r="U92" s="31"/>
      <c r="V92" s="31"/>
    </row>
    <row r="93" spans="1:22" ht="37.5" customHeight="1">
      <c r="A93" s="16"/>
      <c r="B93" s="6" t="s">
        <v>85</v>
      </c>
      <c r="C93" s="6" t="s">
        <v>71</v>
      </c>
      <c r="D93" s="6" t="s">
        <v>108</v>
      </c>
      <c r="E93" s="31">
        <v>2605.7782289820984</v>
      </c>
      <c r="F93" s="31">
        <v>2605.7782289820984</v>
      </c>
      <c r="G93" s="31">
        <v>640</v>
      </c>
      <c r="H93" s="31">
        <f t="shared" ref="H93:H95" si="54">ROUNDUP(G93*1.2,0)</f>
        <v>768</v>
      </c>
      <c r="I93" s="8">
        <v>7000</v>
      </c>
      <c r="J93" s="31">
        <v>6285.7</v>
      </c>
      <c r="K93" s="31">
        <v>696</v>
      </c>
      <c r="L93" s="31">
        <v>100</v>
      </c>
      <c r="M93" s="31">
        <v>1650</v>
      </c>
      <c r="N93" s="31">
        <f t="shared" si="44"/>
        <v>8731.7000000000007</v>
      </c>
      <c r="O93" s="31">
        <f>(E93-G93)*J93</f>
        <v>12356292.213912776</v>
      </c>
      <c r="P93" s="31">
        <f t="shared" ref="P93:Q95" si="55">(E93-G93)*K93</f>
        <v>1368181.6473715405</v>
      </c>
      <c r="Q93" s="31">
        <f t="shared" si="55"/>
        <v>183777.82289820985</v>
      </c>
      <c r="R93" s="31">
        <f>(F93-H93)*M93</f>
        <v>3032334.0778204622</v>
      </c>
      <c r="S93" s="35">
        <f t="shared" si="41"/>
        <v>16940585.762002986</v>
      </c>
      <c r="T93" s="31"/>
      <c r="U93" s="31"/>
      <c r="V93" s="31"/>
    </row>
    <row r="94" spans="1:22" ht="37.5" customHeight="1">
      <c r="A94" s="16"/>
      <c r="B94" s="6" t="s">
        <v>85</v>
      </c>
      <c r="C94" s="6" t="s">
        <v>71</v>
      </c>
      <c r="D94" s="6" t="s">
        <v>107</v>
      </c>
      <c r="E94" s="31">
        <v>2941.529140074661</v>
      </c>
      <c r="F94" s="31">
        <v>2941.529140074661</v>
      </c>
      <c r="G94" s="31">
        <v>814</v>
      </c>
      <c r="H94" s="31">
        <f t="shared" si="54"/>
        <v>977</v>
      </c>
      <c r="I94" s="8">
        <v>5000</v>
      </c>
      <c r="J94" s="31">
        <v>1662.5</v>
      </c>
      <c r="K94" s="31">
        <v>238.7</v>
      </c>
      <c r="L94" s="31">
        <v>900</v>
      </c>
      <c r="M94" s="31">
        <v>1850</v>
      </c>
      <c r="N94" s="31">
        <f t="shared" si="44"/>
        <v>4651.2</v>
      </c>
      <c r="O94" s="31">
        <f>(E94-G94)*J94</f>
        <v>3537017.1953741238</v>
      </c>
      <c r="P94" s="31">
        <f t="shared" si="55"/>
        <v>507841.20573582157</v>
      </c>
      <c r="Q94" s="31">
        <f t="shared" si="55"/>
        <v>1768076.2260671949</v>
      </c>
      <c r="R94" s="31">
        <f>(F94-H94)*M94</f>
        <v>3634378.9091381226</v>
      </c>
      <c r="S94" s="35">
        <f t="shared" si="41"/>
        <v>9447313.5363152623</v>
      </c>
      <c r="T94" s="31"/>
      <c r="U94" s="31"/>
      <c r="V94" s="31"/>
    </row>
    <row r="95" spans="1:22" ht="37.5" customHeight="1">
      <c r="A95" s="16"/>
      <c r="B95" s="6" t="s">
        <v>85</v>
      </c>
      <c r="C95" s="6" t="s">
        <v>71</v>
      </c>
      <c r="D95" s="6" t="s">
        <v>73</v>
      </c>
      <c r="E95" s="31">
        <v>3401.1710623841432</v>
      </c>
      <c r="F95" s="31">
        <v>3401.1710623841432</v>
      </c>
      <c r="G95" s="31">
        <v>843</v>
      </c>
      <c r="H95" s="31">
        <f t="shared" si="54"/>
        <v>1012</v>
      </c>
      <c r="I95" s="8">
        <v>5000</v>
      </c>
      <c r="J95" s="31">
        <v>1945.5</v>
      </c>
      <c r="K95" s="31">
        <v>1995.3</v>
      </c>
      <c r="L95" s="31">
        <v>1200</v>
      </c>
      <c r="M95" s="31">
        <v>1200</v>
      </c>
      <c r="N95" s="31">
        <f t="shared" si="44"/>
        <v>6340.8</v>
      </c>
      <c r="O95" s="31">
        <f>(E95-G95)*J95</f>
        <v>4976921.8018683502</v>
      </c>
      <c r="P95" s="31">
        <f t="shared" si="55"/>
        <v>5104318.7207750808</v>
      </c>
      <c r="Q95" s="31">
        <f t="shared" si="55"/>
        <v>2867005.2748609716</v>
      </c>
      <c r="R95" s="31">
        <f>(F95-H95)*M95</f>
        <v>2867005.2748609716</v>
      </c>
      <c r="S95" s="35">
        <f t="shared" si="41"/>
        <v>15815251.072365373</v>
      </c>
      <c r="T95" s="31"/>
      <c r="U95" s="31"/>
      <c r="V95" s="31"/>
    </row>
    <row r="96" spans="1:22" ht="37.5" customHeight="1">
      <c r="A96" s="6" t="s">
        <v>56</v>
      </c>
      <c r="B96" s="7" t="s">
        <v>57</v>
      </c>
      <c r="C96" s="7"/>
      <c r="D96" s="25"/>
      <c r="E96" s="31"/>
      <c r="F96" s="31"/>
      <c r="G96" s="31"/>
      <c r="H96" s="31"/>
      <c r="I96" s="8"/>
      <c r="J96" s="31">
        <f>SUM(J97:J98)</f>
        <v>761.4</v>
      </c>
      <c r="K96" s="31">
        <f t="shared" ref="K96:S96" si="56">SUM(K97:K98)</f>
        <v>731.09999999999991</v>
      </c>
      <c r="L96" s="31">
        <f t="shared" si="56"/>
        <v>250</v>
      </c>
      <c r="M96" s="31">
        <f t="shared" si="56"/>
        <v>400</v>
      </c>
      <c r="N96" s="31">
        <f t="shared" si="56"/>
        <v>2142.5</v>
      </c>
      <c r="O96" s="31">
        <f t="shared" si="56"/>
        <v>1931531.2406187034</v>
      </c>
      <c r="P96" s="31">
        <f t="shared" si="56"/>
        <v>1843451.2002976497</v>
      </c>
      <c r="Q96" s="31">
        <f t="shared" si="56"/>
        <v>581824.72244242555</v>
      </c>
      <c r="R96" s="31">
        <f t="shared" si="56"/>
        <v>986352.09045885212</v>
      </c>
      <c r="S96" s="31">
        <f t="shared" si="56"/>
        <v>5343159.2538176309</v>
      </c>
      <c r="T96" s="31"/>
      <c r="U96" s="31"/>
      <c r="V96" s="31"/>
    </row>
    <row r="97" spans="1:22" ht="37.5" customHeight="1">
      <c r="A97" s="16"/>
      <c r="B97" s="6" t="s">
        <v>77</v>
      </c>
      <c r="C97" s="6" t="s">
        <v>71</v>
      </c>
      <c r="D97" s="6" t="s">
        <v>107</v>
      </c>
      <c r="E97" s="31">
        <v>3614.9113321847503</v>
      </c>
      <c r="F97" s="31">
        <v>3614.9113321847503</v>
      </c>
      <c r="G97" s="31">
        <v>1150</v>
      </c>
      <c r="H97" s="31">
        <f t="shared" ref="H97:H98" si="57">ROUNDUP(G97*1.2,0)</f>
        <v>1380</v>
      </c>
      <c r="I97" s="8">
        <v>700</v>
      </c>
      <c r="J97" s="31">
        <v>644.9</v>
      </c>
      <c r="K97" s="31">
        <v>643.09999999999991</v>
      </c>
      <c r="L97" s="31">
        <v>200</v>
      </c>
      <c r="M97" s="31">
        <v>200</v>
      </c>
      <c r="N97" s="31">
        <f t="shared" si="44"/>
        <v>1688</v>
      </c>
      <c r="O97" s="31">
        <f>(E97-G97)*J97</f>
        <v>1589621.3181259455</v>
      </c>
      <c r="P97" s="31">
        <f>(E97-G97)*K97</f>
        <v>1585184.4777280127</v>
      </c>
      <c r="Q97" s="31">
        <f>(F97-H97)*L97</f>
        <v>446982.26643695007</v>
      </c>
      <c r="R97" s="31">
        <f>(F97-H97)*M97</f>
        <v>446982.26643695007</v>
      </c>
      <c r="S97" s="35">
        <f t="shared" si="41"/>
        <v>4068770.3287278591</v>
      </c>
      <c r="T97" s="31"/>
      <c r="U97" s="31"/>
      <c r="V97" s="31"/>
    </row>
    <row r="98" spans="1:22" ht="37.5" customHeight="1">
      <c r="A98" s="16"/>
      <c r="B98" s="6" t="s">
        <v>77</v>
      </c>
      <c r="C98" s="6" t="s">
        <v>71</v>
      </c>
      <c r="D98" s="6" t="s">
        <v>73</v>
      </c>
      <c r="E98" s="31">
        <v>4124.8491201095103</v>
      </c>
      <c r="F98" s="31">
        <v>4124.8491201095103</v>
      </c>
      <c r="G98" s="31">
        <v>1190</v>
      </c>
      <c r="H98" s="31">
        <f t="shared" si="57"/>
        <v>1428</v>
      </c>
      <c r="I98" s="8">
        <v>1500</v>
      </c>
      <c r="J98" s="31">
        <v>116.5</v>
      </c>
      <c r="K98" s="31">
        <v>88</v>
      </c>
      <c r="L98" s="31">
        <v>50</v>
      </c>
      <c r="M98" s="31">
        <v>200</v>
      </c>
      <c r="N98" s="31">
        <f t="shared" si="44"/>
        <v>454.5</v>
      </c>
      <c r="O98" s="31">
        <f>(E98-G98)*J98</f>
        <v>341909.92249275796</v>
      </c>
      <c r="P98" s="31">
        <f>(E98-G98)*K98</f>
        <v>258266.72256963691</v>
      </c>
      <c r="Q98" s="31">
        <f>(F98-H98)*L98</f>
        <v>134842.45600547551</v>
      </c>
      <c r="R98" s="31">
        <f>(F98-H98)*M98</f>
        <v>539369.82402190205</v>
      </c>
      <c r="S98" s="35">
        <f t="shared" si="41"/>
        <v>1274388.9250897723</v>
      </c>
      <c r="T98" s="31"/>
      <c r="U98" s="31"/>
      <c r="V98" s="31"/>
    </row>
    <row r="99" spans="1:22" ht="37.5" customHeight="1">
      <c r="A99" s="6" t="s">
        <v>42</v>
      </c>
      <c r="B99" s="7" t="s">
        <v>43</v>
      </c>
      <c r="C99" s="7"/>
      <c r="D99" s="25"/>
      <c r="E99" s="31"/>
      <c r="F99" s="31"/>
      <c r="G99" s="31"/>
      <c r="H99" s="31"/>
      <c r="I99" s="8"/>
      <c r="J99" s="31">
        <f>SUM(J100:J101)</f>
        <v>3607.08</v>
      </c>
      <c r="K99" s="31">
        <f t="shared" ref="K99:S99" si="58">SUM(K100:K101)</f>
        <v>2624.45</v>
      </c>
      <c r="L99" s="31">
        <f t="shared" si="58"/>
        <v>2250</v>
      </c>
      <c r="M99" s="31">
        <f t="shared" si="58"/>
        <v>4500</v>
      </c>
      <c r="N99" s="31">
        <f t="shared" si="58"/>
        <v>12981.529999999999</v>
      </c>
      <c r="O99" s="31">
        <f t="shared" si="58"/>
        <v>4862447.0384950917</v>
      </c>
      <c r="P99" s="31">
        <f t="shared" si="58"/>
        <v>3537833.6854681466</v>
      </c>
      <c r="Q99" s="31">
        <f t="shared" si="58"/>
        <v>2550814.3724602601</v>
      </c>
      <c r="R99" s="31">
        <f t="shared" si="58"/>
        <v>5101628.7449205201</v>
      </c>
      <c r="S99" s="31">
        <f t="shared" si="58"/>
        <v>16052723.841344019</v>
      </c>
      <c r="T99" s="31"/>
      <c r="U99" s="31"/>
      <c r="V99" s="31"/>
    </row>
    <row r="100" spans="1:22" ht="37.5" customHeight="1">
      <c r="A100" s="16"/>
      <c r="B100" s="6" t="s">
        <v>74</v>
      </c>
      <c r="C100" s="6"/>
      <c r="D100" s="6" t="s">
        <v>108</v>
      </c>
      <c r="E100" s="31">
        <v>2263.0286099823379</v>
      </c>
      <c r="F100" s="31">
        <v>2263.0286099823379</v>
      </c>
      <c r="G100" s="31">
        <v>915</v>
      </c>
      <c r="H100" s="31">
        <f t="shared" ref="H100:H101" si="59">ROUNDUP(G100*1.2,0)</f>
        <v>1098</v>
      </c>
      <c r="I100" s="8">
        <v>8700</v>
      </c>
      <c r="J100" s="31">
        <v>3607.08</v>
      </c>
      <c r="K100" s="31">
        <v>2624.45</v>
      </c>
      <c r="L100" s="31">
        <v>2000</v>
      </c>
      <c r="M100" s="31">
        <v>4000</v>
      </c>
      <c r="N100" s="31">
        <f t="shared" si="44"/>
        <v>12231.529999999999</v>
      </c>
      <c r="O100" s="31">
        <f>(E100-G100)*J100</f>
        <v>4862447.0384950917</v>
      </c>
      <c r="P100" s="31">
        <f>(E100-G100)*K100</f>
        <v>3537833.6854681466</v>
      </c>
      <c r="Q100" s="31">
        <f>(F100-H100)*L100</f>
        <v>2330057.2199646756</v>
      </c>
      <c r="R100" s="31">
        <f>(F100-H100)*M100</f>
        <v>4660114.4399293512</v>
      </c>
      <c r="S100" s="35">
        <f t="shared" si="41"/>
        <v>15390452.383857265</v>
      </c>
      <c r="T100" s="31"/>
      <c r="U100" s="31"/>
      <c r="V100" s="31"/>
    </row>
    <row r="101" spans="1:22" ht="37.5" customHeight="1">
      <c r="A101" s="16"/>
      <c r="B101" s="6" t="s">
        <v>74</v>
      </c>
      <c r="C101" s="6"/>
      <c r="D101" s="6" t="s">
        <v>73</v>
      </c>
      <c r="E101" s="31">
        <v>2263.0286099823379</v>
      </c>
      <c r="F101" s="31">
        <v>2263.0286099823379</v>
      </c>
      <c r="G101" s="31">
        <v>1150</v>
      </c>
      <c r="H101" s="31">
        <f t="shared" si="59"/>
        <v>1380</v>
      </c>
      <c r="I101" s="8">
        <v>3000</v>
      </c>
      <c r="J101" s="31">
        <v>0</v>
      </c>
      <c r="K101" s="31">
        <v>0</v>
      </c>
      <c r="L101" s="31">
        <v>250</v>
      </c>
      <c r="M101" s="31">
        <v>500</v>
      </c>
      <c r="N101" s="31">
        <f t="shared" si="44"/>
        <v>750</v>
      </c>
      <c r="O101" s="31">
        <f>(E101-G101)*J101</f>
        <v>0</v>
      </c>
      <c r="P101" s="31">
        <f>(E101-G101)*K101</f>
        <v>0</v>
      </c>
      <c r="Q101" s="31">
        <f>(F101-H101)*L101</f>
        <v>220757.15249558448</v>
      </c>
      <c r="R101" s="31">
        <f>(F101-H101)*M101</f>
        <v>441514.30499116896</v>
      </c>
      <c r="S101" s="35">
        <f t="shared" si="41"/>
        <v>662271.45748675347</v>
      </c>
      <c r="T101" s="31"/>
      <c r="U101" s="31"/>
      <c r="V101" s="31"/>
    </row>
    <row r="102" spans="1:22" ht="30.75" customHeight="1">
      <c r="A102" s="6" t="s">
        <v>21</v>
      </c>
      <c r="B102" s="7" t="s">
        <v>22</v>
      </c>
      <c r="C102" s="7"/>
      <c r="D102" s="25"/>
      <c r="E102" s="31"/>
      <c r="F102" s="31"/>
      <c r="G102" s="31"/>
      <c r="H102" s="31"/>
      <c r="I102" s="8"/>
      <c r="J102" s="31">
        <f t="shared" ref="J102:S102" si="60">SUM(J103)</f>
        <v>0</v>
      </c>
      <c r="K102" s="31">
        <f t="shared" si="60"/>
        <v>0</v>
      </c>
      <c r="L102" s="31">
        <f t="shared" si="60"/>
        <v>100</v>
      </c>
      <c r="M102" s="31">
        <f t="shared" si="60"/>
        <v>300</v>
      </c>
      <c r="N102" s="31">
        <f t="shared" si="60"/>
        <v>400</v>
      </c>
      <c r="O102" s="31">
        <f t="shared" si="60"/>
        <v>0</v>
      </c>
      <c r="P102" s="31">
        <f t="shared" si="60"/>
        <v>0</v>
      </c>
      <c r="Q102" s="31">
        <f t="shared" si="60"/>
        <v>-13023.439149878675</v>
      </c>
      <c r="R102" s="31">
        <f t="shared" si="60"/>
        <v>-39070.317449636023</v>
      </c>
      <c r="S102" s="31">
        <f t="shared" si="60"/>
        <v>-52093.756599514702</v>
      </c>
      <c r="T102" s="31"/>
      <c r="U102" s="31"/>
      <c r="V102" s="31"/>
    </row>
    <row r="103" spans="1:22" ht="30.75" customHeight="1">
      <c r="A103" s="16"/>
      <c r="B103" s="6" t="s">
        <v>86</v>
      </c>
      <c r="C103" s="6" t="s">
        <v>71</v>
      </c>
      <c r="D103" s="6" t="s">
        <v>108</v>
      </c>
      <c r="E103" s="31">
        <v>867.76560850121325</v>
      </c>
      <c r="F103" s="31">
        <v>867.76560850121325</v>
      </c>
      <c r="G103" s="31">
        <v>831</v>
      </c>
      <c r="H103" s="31">
        <f>ROUNDUP(G103*1.2,0)</f>
        <v>998</v>
      </c>
      <c r="I103" s="8">
        <v>750</v>
      </c>
      <c r="J103" s="33">
        <v>0</v>
      </c>
      <c r="K103" s="31">
        <v>0</v>
      </c>
      <c r="L103" s="33">
        <v>100</v>
      </c>
      <c r="M103" s="33">
        <v>300</v>
      </c>
      <c r="N103" s="31">
        <f t="shared" si="44"/>
        <v>400</v>
      </c>
      <c r="O103" s="31">
        <f>(E103-G103)*J103</f>
        <v>0</v>
      </c>
      <c r="P103" s="31">
        <f>(E103-G103)*K103</f>
        <v>0</v>
      </c>
      <c r="Q103" s="31">
        <f>(F103-H103)*L103</f>
        <v>-13023.439149878675</v>
      </c>
      <c r="R103" s="31">
        <f>(F103-H103)*M103</f>
        <v>-39070.317449636023</v>
      </c>
      <c r="S103" s="35">
        <f t="shared" si="41"/>
        <v>-52093.756599514702</v>
      </c>
      <c r="T103" s="31"/>
      <c r="U103" s="31"/>
      <c r="V103" s="31"/>
    </row>
    <row r="104" spans="1:22" ht="37.5" customHeight="1">
      <c r="A104" s="6" t="s">
        <v>13</v>
      </c>
      <c r="B104" s="7" t="s">
        <v>14</v>
      </c>
      <c r="C104" s="7"/>
      <c r="D104" s="25"/>
      <c r="E104" s="31"/>
      <c r="F104" s="31"/>
      <c r="G104" s="31"/>
      <c r="H104" s="31"/>
      <c r="I104" s="8"/>
      <c r="J104" s="31">
        <f>SUM(J105:J116)</f>
        <v>1684.1100000000001</v>
      </c>
      <c r="K104" s="31">
        <f t="shared" ref="K104:S104" si="61">SUM(K105:K116)</f>
        <v>1885.44</v>
      </c>
      <c r="L104" s="31">
        <f t="shared" si="61"/>
        <v>4092.5</v>
      </c>
      <c r="M104" s="31">
        <f t="shared" si="61"/>
        <v>3062.5</v>
      </c>
      <c r="N104" s="31">
        <f t="shared" si="61"/>
        <v>10724.55</v>
      </c>
      <c r="O104" s="31">
        <f t="shared" si="61"/>
        <v>3030493.6027567582</v>
      </c>
      <c r="P104" s="31">
        <f t="shared" si="61"/>
        <v>4772873.9973633327</v>
      </c>
      <c r="Q104" s="31">
        <f t="shared" si="61"/>
        <v>7950936.8521929113</v>
      </c>
      <c r="R104" s="31">
        <f t="shared" si="61"/>
        <v>3883475.7423803452</v>
      </c>
      <c r="S104" s="31">
        <f t="shared" si="61"/>
        <v>19637780.194693346</v>
      </c>
      <c r="T104" s="31"/>
      <c r="U104" s="31"/>
      <c r="V104" s="31"/>
    </row>
    <row r="105" spans="1:22" ht="121.5" customHeight="1">
      <c r="A105" s="16"/>
      <c r="B105" s="6" t="s">
        <v>125</v>
      </c>
      <c r="C105" s="6" t="s">
        <v>159</v>
      </c>
      <c r="D105" s="6" t="s">
        <v>107</v>
      </c>
      <c r="E105" s="31">
        <v>2508.9794766213504</v>
      </c>
      <c r="F105" s="31">
        <v>2508.9794766213504</v>
      </c>
      <c r="G105" s="31">
        <v>1120</v>
      </c>
      <c r="H105" s="31">
        <f>ROUNDUP(G105*1.2,0)</f>
        <v>1344</v>
      </c>
      <c r="I105" s="8">
        <v>543.4</v>
      </c>
      <c r="J105" s="31">
        <v>574.23</v>
      </c>
      <c r="K105" s="31">
        <v>297.8</v>
      </c>
      <c r="L105" s="31">
        <v>100</v>
      </c>
      <c r="M105" s="31">
        <v>100</v>
      </c>
      <c r="N105" s="31">
        <f t="shared" si="44"/>
        <v>1072.03</v>
      </c>
      <c r="O105" s="31">
        <f t="shared" ref="O105:O116" si="62">(E105-G105)*J105</f>
        <v>797593.68486027804</v>
      </c>
      <c r="P105" s="31">
        <f t="shared" ref="P105:P116" si="63">(E105-G105)*K105</f>
        <v>413638.08813783817</v>
      </c>
      <c r="Q105" s="31">
        <f t="shared" ref="Q105:Q116" si="64">(F105-H105)*L105</f>
        <v>116497.94766213503</v>
      </c>
      <c r="R105" s="31">
        <f t="shared" ref="R105:R116" si="65">(F105-H105)*M105</f>
        <v>116497.94766213503</v>
      </c>
      <c r="S105" s="35">
        <f t="shared" si="41"/>
        <v>1444227.6683223865</v>
      </c>
      <c r="T105" s="31"/>
      <c r="U105" s="31"/>
      <c r="V105" s="31"/>
    </row>
    <row r="106" spans="1:22" ht="130.5" customHeight="1">
      <c r="A106" s="16"/>
      <c r="B106" s="6" t="s">
        <v>125</v>
      </c>
      <c r="C106" s="6" t="s">
        <v>159</v>
      </c>
      <c r="D106" s="6" t="s">
        <v>73</v>
      </c>
      <c r="E106" s="31">
        <v>3626.9496286211615</v>
      </c>
      <c r="F106" s="31">
        <v>3626.9496286211615</v>
      </c>
      <c r="G106" s="31">
        <v>1190</v>
      </c>
      <c r="H106" s="31">
        <f>ROUNDUP(G106*1.2,0)</f>
        <v>1428</v>
      </c>
      <c r="I106" s="8">
        <v>1297.0999999999999</v>
      </c>
      <c r="J106" s="31">
        <v>634.98</v>
      </c>
      <c r="K106" s="31">
        <v>830.46</v>
      </c>
      <c r="L106" s="31">
        <v>850</v>
      </c>
      <c r="M106" s="31">
        <v>700</v>
      </c>
      <c r="N106" s="31">
        <f t="shared" ref="N106:N143" si="66">J106+K106+L106+M106</f>
        <v>3015.44</v>
      </c>
      <c r="O106" s="31">
        <f t="shared" si="62"/>
        <v>1547414.2751818651</v>
      </c>
      <c r="P106" s="31">
        <f t="shared" si="63"/>
        <v>2023789.1885847298</v>
      </c>
      <c r="Q106" s="31">
        <f t="shared" si="64"/>
        <v>1869107.1843279873</v>
      </c>
      <c r="R106" s="31">
        <f t="shared" si="65"/>
        <v>1539264.7400348131</v>
      </c>
      <c r="S106" s="35">
        <f t="shared" si="41"/>
        <v>6979575.3881293954</v>
      </c>
      <c r="T106" s="31"/>
      <c r="U106" s="31"/>
      <c r="V106" s="31"/>
    </row>
    <row r="107" spans="1:22" ht="51" customHeight="1">
      <c r="A107" s="16"/>
      <c r="B107" s="6" t="s">
        <v>125</v>
      </c>
      <c r="C107" s="6" t="s">
        <v>128</v>
      </c>
      <c r="D107" s="6" t="s">
        <v>107</v>
      </c>
      <c r="E107" s="31"/>
      <c r="F107" s="31"/>
      <c r="G107" s="31"/>
      <c r="H107" s="31"/>
      <c r="I107" s="8"/>
      <c r="J107" s="31">
        <v>169.9</v>
      </c>
      <c r="K107" s="31">
        <v>0</v>
      </c>
      <c r="L107" s="31">
        <v>1000</v>
      </c>
      <c r="M107" s="31">
        <v>1000</v>
      </c>
      <c r="N107" s="31">
        <f t="shared" si="66"/>
        <v>2169.9</v>
      </c>
      <c r="O107" s="31">
        <f t="shared" si="62"/>
        <v>0</v>
      </c>
      <c r="P107" s="31">
        <f t="shared" si="63"/>
        <v>0</v>
      </c>
      <c r="Q107" s="31">
        <f t="shared" si="64"/>
        <v>0</v>
      </c>
      <c r="R107" s="31">
        <f t="shared" si="65"/>
        <v>0</v>
      </c>
      <c r="S107" s="35">
        <f t="shared" si="41"/>
        <v>0</v>
      </c>
      <c r="T107" s="31"/>
      <c r="U107" s="31"/>
      <c r="V107" s="31"/>
    </row>
    <row r="108" spans="1:22" ht="126.75" customHeight="1">
      <c r="A108" s="16"/>
      <c r="B108" s="6" t="s">
        <v>125</v>
      </c>
      <c r="C108" s="6" t="s">
        <v>159</v>
      </c>
      <c r="D108" s="6" t="s">
        <v>73</v>
      </c>
      <c r="E108" s="31">
        <v>2822.094968012198</v>
      </c>
      <c r="F108" s="31">
        <v>2822.094968012198</v>
      </c>
      <c r="G108" s="31">
        <v>1190</v>
      </c>
      <c r="H108" s="31">
        <f>ROUNDUP(G108*1.2,0)</f>
        <v>1428</v>
      </c>
      <c r="I108" s="8">
        <v>1000</v>
      </c>
      <c r="J108" s="31">
        <v>30</v>
      </c>
      <c r="K108" s="31">
        <v>0</v>
      </c>
      <c r="L108" s="31">
        <v>150</v>
      </c>
      <c r="M108" s="31">
        <v>200</v>
      </c>
      <c r="N108" s="31">
        <f t="shared" si="66"/>
        <v>380</v>
      </c>
      <c r="O108" s="31">
        <f t="shared" si="62"/>
        <v>48962.849040365938</v>
      </c>
      <c r="P108" s="31">
        <f t="shared" si="63"/>
        <v>0</v>
      </c>
      <c r="Q108" s="31">
        <f t="shared" si="64"/>
        <v>209114.2452018297</v>
      </c>
      <c r="R108" s="31">
        <f t="shared" si="65"/>
        <v>278818.99360243959</v>
      </c>
      <c r="S108" s="35">
        <f t="shared" si="41"/>
        <v>536896.08784463524</v>
      </c>
      <c r="T108" s="31"/>
      <c r="U108" s="31"/>
      <c r="V108" s="31"/>
    </row>
    <row r="109" spans="1:22" s="15" customFormat="1" ht="99.75" customHeight="1">
      <c r="A109" s="16"/>
      <c r="B109" s="6" t="s">
        <v>125</v>
      </c>
      <c r="C109" s="6" t="s">
        <v>160</v>
      </c>
      <c r="D109" s="6" t="s">
        <v>73</v>
      </c>
      <c r="E109" s="31">
        <v>3333.4444964572194</v>
      </c>
      <c r="F109" s="31">
        <v>3333.4444964572194</v>
      </c>
      <c r="G109" s="31">
        <v>1190</v>
      </c>
      <c r="H109" s="31">
        <f t="shared" ref="H109:H116" si="67">ROUNDUP(G109*1.2,0)</f>
        <v>1428</v>
      </c>
      <c r="I109" s="8">
        <v>500</v>
      </c>
      <c r="J109" s="31">
        <f>I109/4</f>
        <v>125</v>
      </c>
      <c r="K109" s="31">
        <v>125</v>
      </c>
      <c r="L109" s="31">
        <v>125</v>
      </c>
      <c r="M109" s="31">
        <v>125</v>
      </c>
      <c r="N109" s="31">
        <f t="shared" si="66"/>
        <v>500</v>
      </c>
      <c r="O109" s="31">
        <f t="shared" si="62"/>
        <v>267930.56205715245</v>
      </c>
      <c r="P109" s="31">
        <f t="shared" si="63"/>
        <v>267930.56205715245</v>
      </c>
      <c r="Q109" s="31">
        <f t="shared" si="64"/>
        <v>238180.56205715242</v>
      </c>
      <c r="R109" s="31">
        <f t="shared" si="65"/>
        <v>238180.56205715242</v>
      </c>
      <c r="S109" s="35">
        <f t="shared" si="41"/>
        <v>1012222.2482286097</v>
      </c>
      <c r="T109" s="31"/>
      <c r="U109" s="31"/>
      <c r="V109" s="31"/>
    </row>
    <row r="110" spans="1:22" ht="51" customHeight="1">
      <c r="A110" s="16"/>
      <c r="B110" s="6" t="s">
        <v>125</v>
      </c>
      <c r="C110" s="6" t="s">
        <v>129</v>
      </c>
      <c r="D110" s="6" t="s">
        <v>107</v>
      </c>
      <c r="E110" s="31">
        <v>3158.5769040141618</v>
      </c>
      <c r="F110" s="31">
        <v>3158.5769040141618</v>
      </c>
      <c r="G110" s="31">
        <v>1120</v>
      </c>
      <c r="H110" s="31">
        <f t="shared" si="67"/>
        <v>1344</v>
      </c>
      <c r="I110" s="8">
        <v>50</v>
      </c>
      <c r="J110" s="31">
        <v>0</v>
      </c>
      <c r="K110" s="31">
        <v>0</v>
      </c>
      <c r="L110" s="31">
        <v>30</v>
      </c>
      <c r="M110" s="31">
        <v>0</v>
      </c>
      <c r="N110" s="31">
        <f t="shared" si="66"/>
        <v>30</v>
      </c>
      <c r="O110" s="31">
        <f t="shared" si="62"/>
        <v>0</v>
      </c>
      <c r="P110" s="31">
        <f t="shared" si="63"/>
        <v>0</v>
      </c>
      <c r="Q110" s="31">
        <f t="shared" si="64"/>
        <v>54437.307120424855</v>
      </c>
      <c r="R110" s="31">
        <f t="shared" si="65"/>
        <v>0</v>
      </c>
      <c r="S110" s="35">
        <f t="shared" si="41"/>
        <v>54437.307120424855</v>
      </c>
      <c r="T110" s="31"/>
      <c r="U110" s="31"/>
      <c r="V110" s="31"/>
    </row>
    <row r="111" spans="1:22" s="15" customFormat="1" ht="51" customHeight="1">
      <c r="A111" s="16"/>
      <c r="B111" s="6" t="s">
        <v>125</v>
      </c>
      <c r="C111" s="6" t="s">
        <v>129</v>
      </c>
      <c r="D111" s="6" t="s">
        <v>73</v>
      </c>
      <c r="E111" s="31">
        <v>4196.6682105766313</v>
      </c>
      <c r="F111" s="31">
        <v>4196.6682105766313</v>
      </c>
      <c r="G111" s="31">
        <v>1190</v>
      </c>
      <c r="H111" s="31">
        <f t="shared" si="67"/>
        <v>1428</v>
      </c>
      <c r="I111" s="8">
        <v>50</v>
      </c>
      <c r="J111" s="31">
        <v>50</v>
      </c>
      <c r="K111" s="31">
        <v>0</v>
      </c>
      <c r="L111" s="31">
        <v>0</v>
      </c>
      <c r="M111" s="31">
        <v>0</v>
      </c>
      <c r="N111" s="31">
        <f t="shared" si="66"/>
        <v>50</v>
      </c>
      <c r="O111" s="31">
        <f t="shared" si="62"/>
        <v>150333.41052883156</v>
      </c>
      <c r="P111" s="31">
        <f t="shared" si="63"/>
        <v>0</v>
      </c>
      <c r="Q111" s="31">
        <f t="shared" si="64"/>
        <v>0</v>
      </c>
      <c r="R111" s="31">
        <f t="shared" si="65"/>
        <v>0</v>
      </c>
      <c r="S111" s="35">
        <f t="shared" si="41"/>
        <v>150333.41052883156</v>
      </c>
      <c r="T111" s="31"/>
      <c r="U111" s="31"/>
      <c r="V111" s="31"/>
    </row>
    <row r="112" spans="1:22" ht="33.75" customHeight="1">
      <c r="A112" s="16"/>
      <c r="B112" s="6" t="s">
        <v>125</v>
      </c>
      <c r="C112" s="6" t="s">
        <v>130</v>
      </c>
      <c r="D112" s="6" t="s">
        <v>107</v>
      </c>
      <c r="E112" s="31">
        <v>5513.8734519995296</v>
      </c>
      <c r="F112" s="31">
        <v>5513.8734519995296</v>
      </c>
      <c r="G112" s="31">
        <v>1120</v>
      </c>
      <c r="H112" s="31">
        <f t="shared" si="67"/>
        <v>1344</v>
      </c>
      <c r="I112" s="8">
        <v>500</v>
      </c>
      <c r="J112" s="31">
        <v>0</v>
      </c>
      <c r="K112" s="31">
        <v>0</v>
      </c>
      <c r="L112" s="31">
        <v>900</v>
      </c>
      <c r="M112" s="31">
        <v>0</v>
      </c>
      <c r="N112" s="31">
        <f t="shared" si="66"/>
        <v>900</v>
      </c>
      <c r="O112" s="31">
        <f t="shared" si="62"/>
        <v>0</v>
      </c>
      <c r="P112" s="31">
        <f t="shared" si="63"/>
        <v>0</v>
      </c>
      <c r="Q112" s="31">
        <f t="shared" si="64"/>
        <v>3752886.1067995764</v>
      </c>
      <c r="R112" s="31">
        <f t="shared" si="65"/>
        <v>0</v>
      </c>
      <c r="S112" s="35">
        <f t="shared" si="41"/>
        <v>3752886.1067995764</v>
      </c>
      <c r="T112" s="31"/>
      <c r="U112" s="31"/>
      <c r="V112" s="31"/>
    </row>
    <row r="113" spans="1:22" ht="33.75" customHeight="1">
      <c r="A113" s="16"/>
      <c r="B113" s="6" t="s">
        <v>125</v>
      </c>
      <c r="C113" s="6" t="s">
        <v>131</v>
      </c>
      <c r="D113" s="6" t="s">
        <v>107</v>
      </c>
      <c r="E113" s="31">
        <v>6295.3103319784595</v>
      </c>
      <c r="F113" s="31">
        <v>6295.3103319784595</v>
      </c>
      <c r="G113" s="31">
        <v>1120</v>
      </c>
      <c r="H113" s="31">
        <f t="shared" si="67"/>
        <v>1344</v>
      </c>
      <c r="I113" s="8">
        <v>750</v>
      </c>
      <c r="J113" s="31">
        <v>0</v>
      </c>
      <c r="K113" s="31">
        <v>229.8</v>
      </c>
      <c r="L113" s="31">
        <v>0</v>
      </c>
      <c r="M113" s="31">
        <v>0</v>
      </c>
      <c r="N113" s="31">
        <f t="shared" si="66"/>
        <v>229.8</v>
      </c>
      <c r="O113" s="31">
        <f t="shared" si="62"/>
        <v>0</v>
      </c>
      <c r="P113" s="31">
        <f t="shared" si="63"/>
        <v>1189286.3142886502</v>
      </c>
      <c r="Q113" s="31">
        <f t="shared" si="64"/>
        <v>0</v>
      </c>
      <c r="R113" s="31">
        <f t="shared" si="65"/>
        <v>0</v>
      </c>
      <c r="S113" s="35">
        <f t="shared" si="41"/>
        <v>1189286.3142886502</v>
      </c>
      <c r="T113" s="31"/>
      <c r="U113" s="31"/>
      <c r="V113" s="31"/>
    </row>
    <row r="114" spans="1:22" ht="33.75" customHeight="1">
      <c r="A114" s="16"/>
      <c r="B114" s="6" t="s">
        <v>82</v>
      </c>
      <c r="C114" s="6" t="s">
        <v>71</v>
      </c>
      <c r="D114" s="6" t="s">
        <v>108</v>
      </c>
      <c r="E114" s="31">
        <v>2617.452484596352</v>
      </c>
      <c r="F114" s="31">
        <v>2617.452484596352</v>
      </c>
      <c r="G114" s="31">
        <v>930</v>
      </c>
      <c r="H114" s="31">
        <f t="shared" si="67"/>
        <v>1116</v>
      </c>
      <c r="I114" s="8">
        <v>350</v>
      </c>
      <c r="J114" s="31">
        <v>0</v>
      </c>
      <c r="K114" s="31">
        <v>0</v>
      </c>
      <c r="L114" s="31">
        <v>93.75</v>
      </c>
      <c r="M114" s="31">
        <v>93.75</v>
      </c>
      <c r="N114" s="31">
        <f t="shared" si="66"/>
        <v>187.5</v>
      </c>
      <c r="O114" s="31">
        <f t="shared" si="62"/>
        <v>0</v>
      </c>
      <c r="P114" s="31">
        <f t="shared" si="63"/>
        <v>0</v>
      </c>
      <c r="Q114" s="31">
        <f t="shared" si="64"/>
        <v>140761.17043090801</v>
      </c>
      <c r="R114" s="31">
        <f t="shared" si="65"/>
        <v>140761.17043090801</v>
      </c>
      <c r="S114" s="35">
        <f t="shared" si="41"/>
        <v>281522.34086181602</v>
      </c>
      <c r="T114" s="31"/>
      <c r="U114" s="31"/>
      <c r="V114" s="31"/>
    </row>
    <row r="115" spans="1:22" ht="33.75" customHeight="1">
      <c r="A115" s="16"/>
      <c r="B115" s="6" t="s">
        <v>82</v>
      </c>
      <c r="C115" s="6" t="s">
        <v>71</v>
      </c>
      <c r="D115" s="6" t="s">
        <v>73</v>
      </c>
      <c r="E115" s="31">
        <v>2617.452484596352</v>
      </c>
      <c r="F115" s="31">
        <v>2617.452484596352</v>
      </c>
      <c r="G115" s="31">
        <v>1190</v>
      </c>
      <c r="H115" s="31">
        <f t="shared" si="67"/>
        <v>1428</v>
      </c>
      <c r="I115" s="8">
        <v>350</v>
      </c>
      <c r="J115" s="31">
        <v>0</v>
      </c>
      <c r="K115" s="31">
        <v>0</v>
      </c>
      <c r="L115" s="31">
        <v>93.75</v>
      </c>
      <c r="M115" s="31">
        <v>93.75</v>
      </c>
      <c r="N115" s="31">
        <f t="shared" si="66"/>
        <v>187.5</v>
      </c>
      <c r="O115" s="31">
        <f t="shared" si="62"/>
        <v>0</v>
      </c>
      <c r="P115" s="31">
        <f t="shared" si="63"/>
        <v>0</v>
      </c>
      <c r="Q115" s="31">
        <f t="shared" si="64"/>
        <v>111511.17043090799</v>
      </c>
      <c r="R115" s="31">
        <f t="shared" si="65"/>
        <v>111511.17043090799</v>
      </c>
      <c r="S115" s="35">
        <f t="shared" si="41"/>
        <v>223022.34086181599</v>
      </c>
      <c r="T115" s="31"/>
      <c r="U115" s="31"/>
      <c r="V115" s="31"/>
    </row>
    <row r="116" spans="1:22" ht="33.75" customHeight="1">
      <c r="A116" s="16"/>
      <c r="B116" s="6" t="s">
        <v>72</v>
      </c>
      <c r="C116" s="6" t="s">
        <v>71</v>
      </c>
      <c r="D116" s="6" t="s">
        <v>73</v>
      </c>
      <c r="E116" s="31">
        <v>3372.5882108826522</v>
      </c>
      <c r="F116" s="31">
        <v>3372.5882108826522</v>
      </c>
      <c r="G116" s="31">
        <v>1190</v>
      </c>
      <c r="H116" s="31">
        <f t="shared" si="67"/>
        <v>1428</v>
      </c>
      <c r="I116" s="8">
        <v>3000</v>
      </c>
      <c r="J116" s="31">
        <v>100</v>
      </c>
      <c r="K116" s="31">
        <v>402.38</v>
      </c>
      <c r="L116" s="31">
        <v>750</v>
      </c>
      <c r="M116" s="31">
        <v>750</v>
      </c>
      <c r="N116" s="31">
        <f t="shared" si="66"/>
        <v>2002.38</v>
      </c>
      <c r="O116" s="31">
        <f t="shared" si="62"/>
        <v>218258.82108826522</v>
      </c>
      <c r="P116" s="31">
        <f t="shared" si="63"/>
        <v>878229.84429496154</v>
      </c>
      <c r="Q116" s="31">
        <f t="shared" si="64"/>
        <v>1458441.1581619892</v>
      </c>
      <c r="R116" s="31">
        <f t="shared" si="65"/>
        <v>1458441.1581619892</v>
      </c>
      <c r="S116" s="35">
        <f t="shared" si="41"/>
        <v>4013370.9817072051</v>
      </c>
      <c r="T116" s="31"/>
      <c r="U116" s="31"/>
      <c r="V116" s="31"/>
    </row>
    <row r="117" spans="1:22" ht="30.75" customHeight="1">
      <c r="A117" s="6" t="s">
        <v>60</v>
      </c>
      <c r="B117" s="7" t="s">
        <v>61</v>
      </c>
      <c r="C117" s="7"/>
      <c r="D117" s="25"/>
      <c r="E117" s="31"/>
      <c r="F117" s="31"/>
      <c r="G117" s="31"/>
      <c r="H117" s="31"/>
      <c r="I117" s="8"/>
      <c r="J117" s="31">
        <f t="shared" ref="J117:S117" si="68">SUM(J118)</f>
        <v>1102.5</v>
      </c>
      <c r="K117" s="31">
        <f t="shared" si="68"/>
        <v>1652.2</v>
      </c>
      <c r="L117" s="31">
        <f t="shared" si="68"/>
        <v>2000</v>
      </c>
      <c r="M117" s="31">
        <f t="shared" si="68"/>
        <v>2000</v>
      </c>
      <c r="N117" s="31">
        <f t="shared" si="68"/>
        <v>6754.7</v>
      </c>
      <c r="O117" s="31">
        <f t="shared" si="68"/>
        <v>1112445.8183093814</v>
      </c>
      <c r="P117" s="31">
        <f t="shared" si="68"/>
        <v>1667104.7446809616</v>
      </c>
      <c r="Q117" s="31">
        <f t="shared" si="68"/>
        <v>1542042.3007879935</v>
      </c>
      <c r="R117" s="31">
        <f t="shared" si="68"/>
        <v>1542042.3007879935</v>
      </c>
      <c r="S117" s="31">
        <f t="shared" si="68"/>
        <v>5863635.1645663306</v>
      </c>
      <c r="T117" s="31"/>
      <c r="U117" s="31"/>
      <c r="V117" s="31"/>
    </row>
    <row r="118" spans="1:22" ht="59.25" customHeight="1">
      <c r="A118" s="16"/>
      <c r="B118" s="6" t="s">
        <v>119</v>
      </c>
      <c r="C118" s="6"/>
      <c r="D118" s="6" t="s">
        <v>73</v>
      </c>
      <c r="E118" s="31">
        <v>2199.0211503939968</v>
      </c>
      <c r="F118" s="31">
        <v>2199.0211503939968</v>
      </c>
      <c r="G118" s="31">
        <v>1190</v>
      </c>
      <c r="H118" s="31">
        <f>ROUNDUP(G118*1.2,0)</f>
        <v>1428</v>
      </c>
      <c r="I118" s="8">
        <v>6000</v>
      </c>
      <c r="J118" s="31">
        <v>1102.5</v>
      </c>
      <c r="K118" s="31">
        <v>1652.2</v>
      </c>
      <c r="L118" s="31">
        <v>2000</v>
      </c>
      <c r="M118" s="31">
        <v>2000</v>
      </c>
      <c r="N118" s="31">
        <f t="shared" si="66"/>
        <v>6754.7</v>
      </c>
      <c r="O118" s="31">
        <f>(E118-G118)*J118</f>
        <v>1112445.8183093814</v>
      </c>
      <c r="P118" s="31">
        <f>(E118-G118)*K118</f>
        <v>1667104.7446809616</v>
      </c>
      <c r="Q118" s="31">
        <f>(F118-H118)*L118</f>
        <v>1542042.3007879935</v>
      </c>
      <c r="R118" s="31">
        <f>(F118-H118)*M118</f>
        <v>1542042.3007879935</v>
      </c>
      <c r="S118" s="35">
        <f t="shared" si="41"/>
        <v>5863635.1645663306</v>
      </c>
      <c r="T118" s="31"/>
      <c r="U118" s="31"/>
      <c r="V118" s="31"/>
    </row>
    <row r="119" spans="1:22" ht="30.75" customHeight="1">
      <c r="A119" s="6" t="s">
        <v>40</v>
      </c>
      <c r="B119" s="7" t="s">
        <v>41</v>
      </c>
      <c r="C119" s="7"/>
      <c r="D119" s="25"/>
      <c r="E119" s="31"/>
      <c r="F119" s="31"/>
      <c r="G119" s="31"/>
      <c r="H119" s="31"/>
      <c r="I119" s="8"/>
      <c r="J119" s="31">
        <f>SUM(J120:J128)</f>
        <v>4562</v>
      </c>
      <c r="K119" s="31">
        <f t="shared" ref="K119:S119" si="69">SUM(K120:K128)</f>
        <v>5913</v>
      </c>
      <c r="L119" s="31">
        <f t="shared" si="69"/>
        <v>5600</v>
      </c>
      <c r="M119" s="31">
        <f t="shared" si="69"/>
        <v>5189</v>
      </c>
      <c r="N119" s="31">
        <f t="shared" si="69"/>
        <v>21264</v>
      </c>
      <c r="O119" s="31">
        <f t="shared" si="69"/>
        <v>18202612.827855431</v>
      </c>
      <c r="P119" s="31">
        <f t="shared" si="69"/>
        <v>20717410.274811316</v>
      </c>
      <c r="Q119" s="31">
        <f t="shared" si="69"/>
        <v>21284483.185955342</v>
      </c>
      <c r="R119" s="31">
        <f t="shared" si="69"/>
        <v>16817109.042881031</v>
      </c>
      <c r="S119" s="31">
        <f t="shared" si="69"/>
        <v>77021615.331503123</v>
      </c>
      <c r="T119" s="31"/>
      <c r="U119" s="31"/>
      <c r="V119" s="31"/>
    </row>
    <row r="120" spans="1:22" ht="42" customHeight="1">
      <c r="A120" s="16"/>
      <c r="B120" s="6" t="s">
        <v>79</v>
      </c>
      <c r="C120" s="6" t="s">
        <v>112</v>
      </c>
      <c r="D120" s="6" t="s">
        <v>107</v>
      </c>
      <c r="E120" s="31">
        <v>3951.1647373424939</v>
      </c>
      <c r="F120" s="31">
        <v>3951.1647373424939</v>
      </c>
      <c r="G120" s="31">
        <v>1150</v>
      </c>
      <c r="H120" s="31">
        <f t="shared" ref="H120:H128" si="70">ROUNDUP(G120*1.2,0)</f>
        <v>1380</v>
      </c>
      <c r="I120" s="8">
        <v>1160</v>
      </c>
      <c r="J120" s="31">
        <v>139</v>
      </c>
      <c r="K120" s="31">
        <v>0</v>
      </c>
      <c r="L120" s="31">
        <v>400</v>
      </c>
      <c r="M120" s="31">
        <v>160</v>
      </c>
      <c r="N120" s="31">
        <f t="shared" si="66"/>
        <v>699</v>
      </c>
      <c r="O120" s="31">
        <f t="shared" ref="O120:O128" si="71">(E120-G120)*J120</f>
        <v>389361.89849060663</v>
      </c>
      <c r="P120" s="31">
        <f t="shared" ref="P120:P128" si="72">(E120-G120)*K120</f>
        <v>0</v>
      </c>
      <c r="Q120" s="31">
        <f t="shared" ref="Q120:Q128" si="73">(F120-H120)*L120</f>
        <v>1028465.8949369976</v>
      </c>
      <c r="R120" s="31">
        <f t="shared" ref="R120:R128" si="74">(F120-H120)*M120</f>
        <v>411386.357974799</v>
      </c>
      <c r="S120" s="35">
        <f t="shared" si="41"/>
        <v>1829214.1514024031</v>
      </c>
      <c r="T120" s="31"/>
      <c r="U120" s="31"/>
      <c r="V120" s="31"/>
    </row>
    <row r="121" spans="1:22" ht="42" customHeight="1">
      <c r="A121" s="16"/>
      <c r="B121" s="6" t="s">
        <v>77</v>
      </c>
      <c r="C121" s="6" t="s">
        <v>135</v>
      </c>
      <c r="D121" s="6" t="s">
        <v>107</v>
      </c>
      <c r="E121" s="31">
        <v>4204.2051851981942</v>
      </c>
      <c r="F121" s="31">
        <v>4204.2051851981942</v>
      </c>
      <c r="G121" s="31">
        <v>1150</v>
      </c>
      <c r="H121" s="31">
        <f t="shared" si="70"/>
        <v>1380</v>
      </c>
      <c r="I121" s="8">
        <f>200+1300+120</f>
        <v>1620</v>
      </c>
      <c r="J121" s="31">
        <v>869</v>
      </c>
      <c r="K121" s="31">
        <v>663</v>
      </c>
      <c r="L121" s="31">
        <v>400</v>
      </c>
      <c r="M121" s="31">
        <v>400</v>
      </c>
      <c r="N121" s="31">
        <f t="shared" si="66"/>
        <v>2332</v>
      </c>
      <c r="O121" s="31">
        <f t="shared" si="71"/>
        <v>2654104.3059372306</v>
      </c>
      <c r="P121" s="31">
        <f t="shared" si="72"/>
        <v>2024938.0377864027</v>
      </c>
      <c r="Q121" s="31">
        <f t="shared" si="73"/>
        <v>1129682.0740792777</v>
      </c>
      <c r="R121" s="31">
        <f t="shared" si="74"/>
        <v>1129682.0740792777</v>
      </c>
      <c r="S121" s="35">
        <f t="shared" si="41"/>
        <v>6938406.4918821892</v>
      </c>
      <c r="T121" s="31"/>
      <c r="U121" s="31"/>
      <c r="V121" s="31"/>
    </row>
    <row r="122" spans="1:22" ht="35.25" customHeight="1">
      <c r="A122" s="16"/>
      <c r="B122" s="6" t="s">
        <v>77</v>
      </c>
      <c r="C122" s="6" t="s">
        <v>136</v>
      </c>
      <c r="D122" s="6" t="s">
        <v>107</v>
      </c>
      <c r="E122" s="31">
        <v>9913.8877147262392</v>
      </c>
      <c r="F122" s="31">
        <v>9913.8877147262392</v>
      </c>
      <c r="G122" s="31">
        <v>1150</v>
      </c>
      <c r="H122" s="31">
        <f t="shared" si="70"/>
        <v>1380</v>
      </c>
      <c r="I122" s="8">
        <v>454</v>
      </c>
      <c r="J122" s="31">
        <v>454</v>
      </c>
      <c r="K122" s="31">
        <v>0</v>
      </c>
      <c r="L122" s="31">
        <v>0</v>
      </c>
      <c r="M122" s="31">
        <v>0</v>
      </c>
      <c r="N122" s="31">
        <f t="shared" si="66"/>
        <v>454</v>
      </c>
      <c r="O122" s="31">
        <f t="shared" si="71"/>
        <v>3978805.0224857125</v>
      </c>
      <c r="P122" s="31">
        <f t="shared" si="72"/>
        <v>0</v>
      </c>
      <c r="Q122" s="31">
        <f t="shared" si="73"/>
        <v>0</v>
      </c>
      <c r="R122" s="31">
        <f t="shared" si="74"/>
        <v>0</v>
      </c>
      <c r="S122" s="35">
        <f t="shared" si="41"/>
        <v>3978805.0224857125</v>
      </c>
      <c r="T122" s="31"/>
      <c r="U122" s="31"/>
      <c r="V122" s="31"/>
    </row>
    <row r="123" spans="1:22" ht="30.75" customHeight="1">
      <c r="A123" s="16"/>
      <c r="B123" s="6" t="s">
        <v>77</v>
      </c>
      <c r="C123" s="6" t="s">
        <v>111</v>
      </c>
      <c r="D123" s="6" t="s">
        <v>107</v>
      </c>
      <c r="E123" s="31">
        <v>8647.0819692288096</v>
      </c>
      <c r="F123" s="31">
        <v>8647.0819692288096</v>
      </c>
      <c r="G123" s="31">
        <v>1150</v>
      </c>
      <c r="H123" s="31">
        <f t="shared" si="70"/>
        <v>1380</v>
      </c>
      <c r="I123" s="8">
        <v>1560</v>
      </c>
      <c r="J123" s="31">
        <v>0</v>
      </c>
      <c r="K123" s="31">
        <v>0</v>
      </c>
      <c r="L123" s="31">
        <v>800</v>
      </c>
      <c r="M123" s="31">
        <v>0</v>
      </c>
      <c r="N123" s="31">
        <f t="shared" si="66"/>
        <v>800</v>
      </c>
      <c r="O123" s="31">
        <f t="shared" si="71"/>
        <v>0</v>
      </c>
      <c r="P123" s="31">
        <f t="shared" si="72"/>
        <v>0</v>
      </c>
      <c r="Q123" s="31">
        <f t="shared" si="73"/>
        <v>5813665.5753830476</v>
      </c>
      <c r="R123" s="31">
        <f t="shared" si="74"/>
        <v>0</v>
      </c>
      <c r="S123" s="35">
        <f t="shared" si="41"/>
        <v>5813665.5753830476</v>
      </c>
      <c r="T123" s="31"/>
      <c r="U123" s="31"/>
      <c r="V123" s="31"/>
    </row>
    <row r="124" spans="1:22" ht="30.75" customHeight="1">
      <c r="A124" s="16"/>
      <c r="B124" s="6" t="s">
        <v>77</v>
      </c>
      <c r="C124" s="6" t="s">
        <v>137</v>
      </c>
      <c r="D124" s="6" t="s">
        <v>107</v>
      </c>
      <c r="E124" s="31">
        <v>4656.6358085901329</v>
      </c>
      <c r="F124" s="31">
        <v>4656.6358085901329</v>
      </c>
      <c r="G124" s="31">
        <v>1150</v>
      </c>
      <c r="H124" s="31">
        <f t="shared" si="70"/>
        <v>1380</v>
      </c>
      <c r="I124" s="8">
        <v>3000</v>
      </c>
      <c r="J124" s="31">
        <v>558</v>
      </c>
      <c r="K124" s="31">
        <v>0</v>
      </c>
      <c r="L124" s="31">
        <v>0</v>
      </c>
      <c r="M124" s="31">
        <v>0</v>
      </c>
      <c r="N124" s="31">
        <f t="shared" si="66"/>
        <v>558</v>
      </c>
      <c r="O124" s="31">
        <f t="shared" si="71"/>
        <v>1956702.7811932941</v>
      </c>
      <c r="P124" s="31">
        <f t="shared" si="72"/>
        <v>0</v>
      </c>
      <c r="Q124" s="31">
        <f t="shared" si="73"/>
        <v>0</v>
      </c>
      <c r="R124" s="31">
        <f t="shared" si="74"/>
        <v>0</v>
      </c>
      <c r="S124" s="35">
        <f t="shared" si="41"/>
        <v>1956702.7811932941</v>
      </c>
      <c r="T124" s="31"/>
      <c r="U124" s="31"/>
      <c r="V124" s="31"/>
    </row>
    <row r="125" spans="1:22" ht="99" customHeight="1">
      <c r="A125" s="16"/>
      <c r="B125" s="6" t="s">
        <v>77</v>
      </c>
      <c r="C125" s="6" t="s">
        <v>138</v>
      </c>
      <c r="D125" s="6" t="s">
        <v>73</v>
      </c>
      <c r="E125" s="31">
        <v>4593.2928338746715</v>
      </c>
      <c r="F125" s="31">
        <v>4593.2928338746715</v>
      </c>
      <c r="G125" s="31">
        <v>1190</v>
      </c>
      <c r="H125" s="31">
        <f t="shared" si="70"/>
        <v>1428</v>
      </c>
      <c r="I125" s="8">
        <v>4500</v>
      </c>
      <c r="J125" s="31">
        <v>1336</v>
      </c>
      <c r="K125" s="31">
        <v>1505</v>
      </c>
      <c r="L125" s="31">
        <v>2000</v>
      </c>
      <c r="M125" s="31">
        <v>2679</v>
      </c>
      <c r="N125" s="31">
        <f t="shared" si="66"/>
        <v>7520</v>
      </c>
      <c r="O125" s="31">
        <f t="shared" si="71"/>
        <v>4546799.2260565609</v>
      </c>
      <c r="P125" s="31">
        <f t="shared" si="72"/>
        <v>5121955.7149813809</v>
      </c>
      <c r="Q125" s="31">
        <f t="shared" si="73"/>
        <v>6330585.6677493434</v>
      </c>
      <c r="R125" s="31">
        <f t="shared" si="74"/>
        <v>8479819.5019502454</v>
      </c>
      <c r="S125" s="35">
        <f t="shared" si="41"/>
        <v>24479160.110737532</v>
      </c>
      <c r="T125" s="31"/>
      <c r="U125" s="31"/>
      <c r="V125" s="31"/>
    </row>
    <row r="126" spans="1:22" ht="34.5" customHeight="1">
      <c r="A126" s="16"/>
      <c r="B126" s="6" t="s">
        <v>77</v>
      </c>
      <c r="C126" s="6" t="s">
        <v>139</v>
      </c>
      <c r="D126" s="6" t="s">
        <v>73</v>
      </c>
      <c r="E126" s="31">
        <v>4692.8266752073678</v>
      </c>
      <c r="F126" s="31">
        <v>4692.8266752073678</v>
      </c>
      <c r="G126" s="31">
        <v>1190</v>
      </c>
      <c r="H126" s="31">
        <f t="shared" si="70"/>
        <v>1428</v>
      </c>
      <c r="I126" s="8">
        <v>4300</v>
      </c>
      <c r="J126" s="31">
        <v>206</v>
      </c>
      <c r="K126" s="31">
        <v>2745</v>
      </c>
      <c r="L126" s="31">
        <v>1000</v>
      </c>
      <c r="M126" s="31">
        <v>1000</v>
      </c>
      <c r="N126" s="31">
        <f t="shared" si="66"/>
        <v>4951</v>
      </c>
      <c r="O126" s="31">
        <f t="shared" si="71"/>
        <v>721582.29509271774</v>
      </c>
      <c r="P126" s="31">
        <f t="shared" si="72"/>
        <v>9615259.2234442253</v>
      </c>
      <c r="Q126" s="31">
        <f t="shared" si="73"/>
        <v>3264826.6752073676</v>
      </c>
      <c r="R126" s="31">
        <f t="shared" si="74"/>
        <v>3264826.6752073676</v>
      </c>
      <c r="S126" s="35">
        <f t="shared" si="41"/>
        <v>16866494.868951678</v>
      </c>
      <c r="T126" s="31"/>
      <c r="U126" s="31"/>
      <c r="V126" s="31"/>
    </row>
    <row r="127" spans="1:22" ht="34.5" customHeight="1">
      <c r="A127" s="16"/>
      <c r="B127" s="6" t="s">
        <v>77</v>
      </c>
      <c r="C127" s="6" t="s">
        <v>162</v>
      </c>
      <c r="D127" s="6" t="s">
        <v>73</v>
      </c>
      <c r="E127" s="31">
        <v>5145.2572985993074</v>
      </c>
      <c r="F127" s="31">
        <v>5145.2572985993074</v>
      </c>
      <c r="G127" s="31">
        <v>1190</v>
      </c>
      <c r="H127" s="31">
        <f t="shared" si="70"/>
        <v>1428</v>
      </c>
      <c r="I127" s="8">
        <v>1600</v>
      </c>
      <c r="J127" s="31">
        <f>I127/4</f>
        <v>400</v>
      </c>
      <c r="K127" s="31">
        <v>400</v>
      </c>
      <c r="L127" s="31">
        <v>400</v>
      </c>
      <c r="M127" s="31">
        <v>400</v>
      </c>
      <c r="N127" s="31">
        <f t="shared" si="66"/>
        <v>1600</v>
      </c>
      <c r="O127" s="31">
        <f t="shared" si="71"/>
        <v>1582102.919439723</v>
      </c>
      <c r="P127" s="31">
        <f t="shared" si="72"/>
        <v>1582102.919439723</v>
      </c>
      <c r="Q127" s="31">
        <f t="shared" si="73"/>
        <v>1486902.919439723</v>
      </c>
      <c r="R127" s="31">
        <f t="shared" si="74"/>
        <v>1486902.919439723</v>
      </c>
      <c r="S127" s="35">
        <f t="shared" si="41"/>
        <v>6138011.6777588921</v>
      </c>
      <c r="T127" s="31"/>
      <c r="U127" s="31"/>
      <c r="V127" s="31"/>
    </row>
    <row r="128" spans="1:22" s="15" customFormat="1" ht="42.75" customHeight="1">
      <c r="A128" s="16"/>
      <c r="B128" s="6" t="s">
        <v>77</v>
      </c>
      <c r="C128" s="6" t="s">
        <v>161</v>
      </c>
      <c r="D128" s="6" t="s">
        <v>73</v>
      </c>
      <c r="E128" s="31">
        <v>5145.2572985993074</v>
      </c>
      <c r="F128" s="31">
        <v>5145.2572985993074</v>
      </c>
      <c r="G128" s="31">
        <v>1190</v>
      </c>
      <c r="H128" s="31">
        <f t="shared" si="70"/>
        <v>1428</v>
      </c>
      <c r="I128" s="8">
        <v>2350</v>
      </c>
      <c r="J128" s="31">
        <v>600</v>
      </c>
      <c r="K128" s="31">
        <v>600</v>
      </c>
      <c r="L128" s="31">
        <v>600</v>
      </c>
      <c r="M128" s="31">
        <f>I128-J128-K128-L128</f>
        <v>550</v>
      </c>
      <c r="N128" s="31">
        <f t="shared" si="66"/>
        <v>2350</v>
      </c>
      <c r="O128" s="31">
        <f t="shared" si="71"/>
        <v>2373154.3791595846</v>
      </c>
      <c r="P128" s="31">
        <f t="shared" si="72"/>
        <v>2373154.3791595846</v>
      </c>
      <c r="Q128" s="31">
        <f t="shared" si="73"/>
        <v>2230354.3791595846</v>
      </c>
      <c r="R128" s="31">
        <f t="shared" si="74"/>
        <v>2044491.5142296192</v>
      </c>
      <c r="S128" s="35">
        <f t="shared" si="41"/>
        <v>9021154.6517083738</v>
      </c>
      <c r="T128" s="31"/>
      <c r="U128" s="31"/>
      <c r="V128" s="31"/>
    </row>
    <row r="129" spans="1:22" ht="37.5" customHeight="1">
      <c r="A129" s="6" t="s">
        <v>36</v>
      </c>
      <c r="B129" s="7" t="s">
        <v>37</v>
      </c>
      <c r="C129" s="7"/>
      <c r="D129" s="25"/>
      <c r="E129" s="31"/>
      <c r="F129" s="31"/>
      <c r="G129" s="31"/>
      <c r="H129" s="31"/>
      <c r="I129" s="8"/>
      <c r="J129" s="31">
        <f>SUM(J130)</f>
        <v>1799.78</v>
      </c>
      <c r="K129" s="31">
        <f t="shared" ref="K129:S129" si="75">SUM(K130)</f>
        <v>445.99</v>
      </c>
      <c r="L129" s="31">
        <f t="shared" si="75"/>
        <v>0</v>
      </c>
      <c r="M129" s="31">
        <f t="shared" si="75"/>
        <v>500</v>
      </c>
      <c r="N129" s="31">
        <f t="shared" si="75"/>
        <v>2745.77</v>
      </c>
      <c r="O129" s="31">
        <f t="shared" si="75"/>
        <v>1096509.549872817</v>
      </c>
      <c r="P129" s="31">
        <f t="shared" si="75"/>
        <v>271717.81781538727</v>
      </c>
      <c r="Q129" s="31">
        <f t="shared" si="75"/>
        <v>0</v>
      </c>
      <c r="R129" s="31">
        <f t="shared" si="75"/>
        <v>174623.2178024028</v>
      </c>
      <c r="S129" s="31">
        <f t="shared" si="75"/>
        <v>1542850.585490607</v>
      </c>
      <c r="T129" s="31"/>
      <c r="U129" s="31"/>
      <c r="V129" s="31"/>
    </row>
    <row r="130" spans="1:22" ht="37.5" customHeight="1">
      <c r="A130" s="16"/>
      <c r="B130" s="6" t="s">
        <v>79</v>
      </c>
      <c r="C130" s="6" t="s">
        <v>71</v>
      </c>
      <c r="D130" s="6" t="s">
        <v>107</v>
      </c>
      <c r="E130" s="31">
        <v>1909.2464356048056</v>
      </c>
      <c r="F130" s="31">
        <v>1909.2464356048056</v>
      </c>
      <c r="G130" s="31">
        <v>1300</v>
      </c>
      <c r="H130" s="31">
        <f>ROUNDUP(G130*1.2,0)</f>
        <v>1560</v>
      </c>
      <c r="I130" s="8">
        <v>3000</v>
      </c>
      <c r="J130" s="31">
        <v>1799.78</v>
      </c>
      <c r="K130" s="31">
        <v>445.99</v>
      </c>
      <c r="L130" s="31">
        <v>0</v>
      </c>
      <c r="M130" s="31">
        <v>500</v>
      </c>
      <c r="N130" s="31">
        <f t="shared" si="66"/>
        <v>2745.77</v>
      </c>
      <c r="O130" s="31">
        <f>(E130-G130)*J130</f>
        <v>1096509.549872817</v>
      </c>
      <c r="P130" s="31">
        <f>(E130-G130)*K130</f>
        <v>271717.81781538727</v>
      </c>
      <c r="Q130" s="31">
        <f>(F130-H130)*L130</f>
        <v>0</v>
      </c>
      <c r="R130" s="31">
        <f>(F130-H130)*M130</f>
        <v>174623.2178024028</v>
      </c>
      <c r="S130" s="35">
        <f t="shared" si="41"/>
        <v>1542850.585490607</v>
      </c>
      <c r="T130" s="31"/>
      <c r="U130" s="31"/>
      <c r="V130" s="31"/>
    </row>
    <row r="131" spans="1:22" ht="37.5" customHeight="1">
      <c r="A131" s="6" t="s">
        <v>15</v>
      </c>
      <c r="B131" s="7" t="s">
        <v>16</v>
      </c>
      <c r="C131" s="7"/>
      <c r="D131" s="25"/>
      <c r="E131" s="31"/>
      <c r="F131" s="31"/>
      <c r="G131" s="31"/>
      <c r="H131" s="31"/>
      <c r="I131" s="8"/>
      <c r="J131" s="31">
        <f t="shared" ref="J131:S131" si="76">SUM(J132:J134)</f>
        <v>2213.8819999999996</v>
      </c>
      <c r="K131" s="31">
        <f t="shared" si="76"/>
        <v>2244.518</v>
      </c>
      <c r="L131" s="31">
        <f t="shared" si="76"/>
        <v>1100</v>
      </c>
      <c r="M131" s="31">
        <f t="shared" si="76"/>
        <v>2400</v>
      </c>
      <c r="N131" s="31">
        <f t="shared" si="76"/>
        <v>7958.4000000000005</v>
      </c>
      <c r="O131" s="31">
        <f t="shared" si="76"/>
        <v>3864854.8537743324</v>
      </c>
      <c r="P131" s="31">
        <f t="shared" si="76"/>
        <v>3908317.022412342</v>
      </c>
      <c r="Q131" s="31">
        <f t="shared" si="76"/>
        <v>1720362.2755767112</v>
      </c>
      <c r="R131" s="31">
        <f t="shared" si="76"/>
        <v>3738172.4707043613</v>
      </c>
      <c r="S131" s="31">
        <f t="shared" si="76"/>
        <v>13231706.622467745</v>
      </c>
      <c r="T131" s="31"/>
      <c r="U131" s="31"/>
      <c r="V131" s="31"/>
    </row>
    <row r="132" spans="1:22" ht="37.5" customHeight="1">
      <c r="A132" s="16"/>
      <c r="B132" s="6" t="s">
        <v>87</v>
      </c>
      <c r="C132" s="6" t="s">
        <v>71</v>
      </c>
      <c r="D132" s="6" t="s">
        <v>114</v>
      </c>
      <c r="E132" s="31">
        <v>2602.3511390311305</v>
      </c>
      <c r="F132" s="31">
        <v>2602.3511390311305</v>
      </c>
      <c r="G132" s="31">
        <v>831</v>
      </c>
      <c r="H132" s="31">
        <f t="shared" ref="H132:H134" si="77">ROUNDUP(G132*1.2,0)</f>
        <v>998</v>
      </c>
      <c r="I132" s="8">
        <v>4500</v>
      </c>
      <c r="J132" s="31">
        <v>1463.1859999999999</v>
      </c>
      <c r="K132" s="31">
        <v>1396.306</v>
      </c>
      <c r="L132" s="31">
        <v>700</v>
      </c>
      <c r="M132" s="31">
        <v>1300</v>
      </c>
      <c r="N132" s="31">
        <f t="shared" si="66"/>
        <v>4859.4920000000002</v>
      </c>
      <c r="O132" s="31">
        <f>(E132-G132)*J132</f>
        <v>2591816.1877144035</v>
      </c>
      <c r="P132" s="31">
        <f t="shared" ref="P132:Q134" si="78">(E132-G132)*K132</f>
        <v>2473348.223536002</v>
      </c>
      <c r="Q132" s="31">
        <f t="shared" si="78"/>
        <v>1123045.7973217913</v>
      </c>
      <c r="R132" s="31">
        <f>(F132-H132)*M132</f>
        <v>2085656.4807404696</v>
      </c>
      <c r="S132" s="35">
        <f t="shared" si="41"/>
        <v>8273866.6893126657</v>
      </c>
      <c r="T132" s="31"/>
      <c r="U132" s="31"/>
      <c r="V132" s="31"/>
    </row>
    <row r="133" spans="1:22" ht="37.5" customHeight="1">
      <c r="A133" s="16"/>
      <c r="B133" s="6" t="s">
        <v>87</v>
      </c>
      <c r="C133" s="6"/>
      <c r="D133" s="6" t="s">
        <v>107</v>
      </c>
      <c r="E133" s="31">
        <v>2731.9745868005957</v>
      </c>
      <c r="F133" s="31">
        <v>2731.9745868005957</v>
      </c>
      <c r="G133" s="31">
        <v>973</v>
      </c>
      <c r="H133" s="31">
        <f t="shared" si="77"/>
        <v>1168</v>
      </c>
      <c r="I133" s="8">
        <v>1000</v>
      </c>
      <c r="J133" s="31">
        <v>74.22</v>
      </c>
      <c r="K133" s="31">
        <v>34.804000000000002</v>
      </c>
      <c r="L133" s="31">
        <v>150</v>
      </c>
      <c r="M133" s="31">
        <v>500</v>
      </c>
      <c r="N133" s="31">
        <f t="shared" si="66"/>
        <v>759.024</v>
      </c>
      <c r="O133" s="31">
        <f>(E133-G133)*J133</f>
        <v>130551.09383234021</v>
      </c>
      <c r="P133" s="31">
        <f t="shared" si="78"/>
        <v>61219.351519007934</v>
      </c>
      <c r="Q133" s="31">
        <f t="shared" si="78"/>
        <v>234596.18802008935</v>
      </c>
      <c r="R133" s="31">
        <f>(F133-H133)*M133</f>
        <v>781987.29340029787</v>
      </c>
      <c r="S133" s="35">
        <f t="shared" si="41"/>
        <v>1208353.9267717353</v>
      </c>
      <c r="T133" s="31"/>
      <c r="U133" s="31"/>
      <c r="V133" s="31"/>
    </row>
    <row r="134" spans="1:22" ht="37.5" customHeight="1">
      <c r="A134" s="16"/>
      <c r="B134" s="6" t="s">
        <v>87</v>
      </c>
      <c r="C134" s="6" t="s">
        <v>71</v>
      </c>
      <c r="D134" s="6" t="s">
        <v>73</v>
      </c>
      <c r="E134" s="31">
        <v>2878.8811609393224</v>
      </c>
      <c r="F134" s="31">
        <v>2878.8811609393224</v>
      </c>
      <c r="G134" s="31">
        <v>1190</v>
      </c>
      <c r="H134" s="31">
        <f t="shared" si="77"/>
        <v>1428</v>
      </c>
      <c r="I134" s="8">
        <v>3000</v>
      </c>
      <c r="J134" s="31">
        <v>676.47599999999989</v>
      </c>
      <c r="K134" s="31">
        <v>813.40800000000013</v>
      </c>
      <c r="L134" s="31">
        <v>250</v>
      </c>
      <c r="M134" s="31">
        <v>600</v>
      </c>
      <c r="N134" s="31">
        <f t="shared" si="66"/>
        <v>2339.884</v>
      </c>
      <c r="O134" s="31">
        <f>(E134-G134)*J134</f>
        <v>1142487.5722275889</v>
      </c>
      <c r="P134" s="31">
        <f t="shared" si="78"/>
        <v>1373749.4473573326</v>
      </c>
      <c r="Q134" s="31">
        <f t="shared" si="78"/>
        <v>362720.29023483058</v>
      </c>
      <c r="R134" s="31">
        <f>(F134-H134)*M134</f>
        <v>870528.69656359346</v>
      </c>
      <c r="S134" s="35">
        <f t="shared" si="41"/>
        <v>3749486.0063833455</v>
      </c>
      <c r="T134" s="31"/>
      <c r="U134" s="31"/>
      <c r="V134" s="31"/>
    </row>
    <row r="135" spans="1:22" ht="37.5" customHeight="1">
      <c r="A135" s="6" t="s">
        <v>66</v>
      </c>
      <c r="B135" s="7" t="s">
        <v>67</v>
      </c>
      <c r="C135" s="7"/>
      <c r="D135" s="25"/>
      <c r="E135" s="31"/>
      <c r="F135" s="31"/>
      <c r="G135" s="31"/>
      <c r="H135" s="31"/>
      <c r="I135" s="8"/>
      <c r="J135" s="31">
        <f>SUM(J136:J138)</f>
        <v>770</v>
      </c>
      <c r="K135" s="31">
        <f t="shared" ref="K135:S135" si="79">SUM(K136:K138)</f>
        <v>234</v>
      </c>
      <c r="L135" s="31">
        <f t="shared" si="79"/>
        <v>1970</v>
      </c>
      <c r="M135" s="31">
        <f t="shared" si="79"/>
        <v>3235</v>
      </c>
      <c r="N135" s="31">
        <f t="shared" si="79"/>
        <v>6209</v>
      </c>
      <c r="O135" s="31">
        <f t="shared" si="79"/>
        <v>2559900.309293923</v>
      </c>
      <c r="P135" s="31">
        <f t="shared" si="79"/>
        <v>785892.41910862108</v>
      </c>
      <c r="Q135" s="31">
        <f t="shared" si="79"/>
        <v>6151558.1059336131</v>
      </c>
      <c r="R135" s="31">
        <f t="shared" si="79"/>
        <v>10099930.128957413</v>
      </c>
      <c r="S135" s="31">
        <f t="shared" si="79"/>
        <v>19597280.963293571</v>
      </c>
      <c r="T135" s="31"/>
      <c r="U135" s="31"/>
      <c r="V135" s="31"/>
    </row>
    <row r="136" spans="1:22" ht="37.5" customHeight="1">
      <c r="A136" s="16"/>
      <c r="B136" s="6" t="s">
        <v>87</v>
      </c>
      <c r="C136" s="6" t="s">
        <v>71</v>
      </c>
      <c r="D136" s="6" t="s">
        <v>107</v>
      </c>
      <c r="E136" s="31">
        <v>4081.9835443124789</v>
      </c>
      <c r="F136" s="31">
        <v>4081.9835443124789</v>
      </c>
      <c r="G136" s="31">
        <v>831</v>
      </c>
      <c r="H136" s="31">
        <f t="shared" ref="H136:H138" si="80">ROUNDUP(G136*1.2,0)</f>
        <v>998</v>
      </c>
      <c r="I136" s="8">
        <v>3000</v>
      </c>
      <c r="J136" s="31">
        <v>575</v>
      </c>
      <c r="K136" s="31">
        <v>150</v>
      </c>
      <c r="L136" s="31">
        <v>570</v>
      </c>
      <c r="M136" s="31">
        <v>930</v>
      </c>
      <c r="N136" s="31">
        <f t="shared" si="66"/>
        <v>2225</v>
      </c>
      <c r="O136" s="31">
        <f>(E136-G136)*J136</f>
        <v>1869315.5379796755</v>
      </c>
      <c r="P136" s="31">
        <f t="shared" ref="P136:Q138" si="81">(E136-G136)*K136</f>
        <v>487647.53164687182</v>
      </c>
      <c r="Q136" s="31">
        <f t="shared" si="81"/>
        <v>1757870.6202581129</v>
      </c>
      <c r="R136" s="31">
        <f>(F136-H136)*M136</f>
        <v>2868104.6962106056</v>
      </c>
      <c r="S136" s="35">
        <f t="shared" si="41"/>
        <v>6982938.3860952659</v>
      </c>
      <c r="T136" s="31"/>
      <c r="U136" s="31"/>
      <c r="V136" s="31"/>
    </row>
    <row r="137" spans="1:22" ht="37.5" customHeight="1">
      <c r="A137" s="16"/>
      <c r="B137" s="6" t="s">
        <v>103</v>
      </c>
      <c r="C137" s="6"/>
      <c r="D137" s="6" t="s">
        <v>107</v>
      </c>
      <c r="E137" s="31">
        <v>4033.0603182830537</v>
      </c>
      <c r="F137" s="31">
        <v>4033.0603182830537</v>
      </c>
      <c r="G137" s="31">
        <v>973</v>
      </c>
      <c r="H137" s="31">
        <f t="shared" si="80"/>
        <v>1168</v>
      </c>
      <c r="I137" s="8">
        <v>50</v>
      </c>
      <c r="J137" s="31">
        <v>15</v>
      </c>
      <c r="K137" s="31">
        <v>5</v>
      </c>
      <c r="L137" s="31">
        <v>620</v>
      </c>
      <c r="M137" s="31">
        <v>1025</v>
      </c>
      <c r="N137" s="31">
        <f t="shared" si="66"/>
        <v>1665</v>
      </c>
      <c r="O137" s="31">
        <f>(E137-G137)*J137</f>
        <v>45900.904774245806</v>
      </c>
      <c r="P137" s="31">
        <f t="shared" si="81"/>
        <v>15300.301591415267</v>
      </c>
      <c r="Q137" s="31">
        <f t="shared" si="81"/>
        <v>1776337.3973354932</v>
      </c>
      <c r="R137" s="31">
        <f>(F137-H137)*M137</f>
        <v>2936686.8262401302</v>
      </c>
      <c r="S137" s="35">
        <f t="shared" si="41"/>
        <v>4774225.4299412845</v>
      </c>
      <c r="T137" s="31"/>
      <c r="U137" s="31"/>
      <c r="V137" s="31"/>
    </row>
    <row r="138" spans="1:22" ht="37.5" customHeight="1">
      <c r="A138" s="16"/>
      <c r="B138" s="6" t="s">
        <v>103</v>
      </c>
      <c r="C138" s="6"/>
      <c r="D138" s="6" t="s">
        <v>73</v>
      </c>
      <c r="E138" s="31">
        <v>4711.5770363333422</v>
      </c>
      <c r="F138" s="31">
        <v>4711.5770363333422</v>
      </c>
      <c r="G138" s="31">
        <v>1130</v>
      </c>
      <c r="H138" s="31">
        <f t="shared" si="80"/>
        <v>1356</v>
      </c>
      <c r="I138" s="8">
        <v>750</v>
      </c>
      <c r="J138" s="31">
        <v>180</v>
      </c>
      <c r="K138" s="31">
        <v>79</v>
      </c>
      <c r="L138" s="31">
        <v>780</v>
      </c>
      <c r="M138" s="31">
        <v>1280</v>
      </c>
      <c r="N138" s="31">
        <f t="shared" si="66"/>
        <v>2319</v>
      </c>
      <c r="O138" s="31">
        <f>(E138-G138)*J138</f>
        <v>644683.86654000159</v>
      </c>
      <c r="P138" s="31">
        <f t="shared" si="81"/>
        <v>282944.58587033406</v>
      </c>
      <c r="Q138" s="31">
        <f t="shared" si="81"/>
        <v>2617350.0883400068</v>
      </c>
      <c r="R138" s="31">
        <f>(F138-H138)*M138</f>
        <v>4295138.6065066783</v>
      </c>
      <c r="S138" s="35">
        <f t="shared" ref="S138:S152" si="82">O138+P138+Q138+R138</f>
        <v>7840117.1472570207</v>
      </c>
      <c r="T138" s="31"/>
      <c r="U138" s="31"/>
      <c r="V138" s="31"/>
    </row>
    <row r="139" spans="1:22" ht="30.75" customHeight="1">
      <c r="A139" s="6" t="s">
        <v>58</v>
      </c>
      <c r="B139" s="7" t="s">
        <v>59</v>
      </c>
      <c r="C139" s="7"/>
      <c r="D139" s="25"/>
      <c r="E139" s="31"/>
      <c r="F139" s="31"/>
      <c r="G139" s="31"/>
      <c r="H139" s="31"/>
      <c r="I139" s="8"/>
      <c r="J139" s="31">
        <f t="shared" ref="J139:S139" si="83">SUM(J140)</f>
        <v>1454.85</v>
      </c>
      <c r="K139" s="31">
        <f t="shared" si="83"/>
        <v>1323.31</v>
      </c>
      <c r="L139" s="31">
        <f t="shared" si="83"/>
        <v>1500</v>
      </c>
      <c r="M139" s="31">
        <f t="shared" si="83"/>
        <v>1500</v>
      </c>
      <c r="N139" s="31">
        <f t="shared" si="83"/>
        <v>5778.16</v>
      </c>
      <c r="O139" s="31">
        <f t="shared" si="83"/>
        <v>1527357.399039377</v>
      </c>
      <c r="P139" s="31">
        <f t="shared" si="83"/>
        <v>1389261.6556502718</v>
      </c>
      <c r="Q139" s="31">
        <f t="shared" si="83"/>
        <v>1217757.6028862533</v>
      </c>
      <c r="R139" s="31">
        <f t="shared" si="83"/>
        <v>1217757.6028862533</v>
      </c>
      <c r="S139" s="31">
        <f t="shared" si="83"/>
        <v>5352134.2604621546</v>
      </c>
      <c r="T139" s="31"/>
      <c r="U139" s="31"/>
      <c r="V139" s="31"/>
    </row>
    <row r="140" spans="1:22" ht="30.75" customHeight="1">
      <c r="A140" s="16"/>
      <c r="B140" s="6" t="s">
        <v>72</v>
      </c>
      <c r="C140" s="6" t="s">
        <v>71</v>
      </c>
      <c r="D140" s="6" t="s">
        <v>73</v>
      </c>
      <c r="E140" s="31">
        <v>2239.8384019241689</v>
      </c>
      <c r="F140" s="31">
        <v>2239.8384019241689</v>
      </c>
      <c r="G140" s="31">
        <v>1190</v>
      </c>
      <c r="H140" s="31">
        <f>ROUNDUP(G140*1.2,0)</f>
        <v>1428</v>
      </c>
      <c r="I140" s="8">
        <v>6000</v>
      </c>
      <c r="J140" s="31">
        <v>1454.85</v>
      </c>
      <c r="K140" s="31">
        <v>1323.31</v>
      </c>
      <c r="L140" s="31">
        <v>1500</v>
      </c>
      <c r="M140" s="31">
        <v>1500</v>
      </c>
      <c r="N140" s="31">
        <f t="shared" si="66"/>
        <v>5778.16</v>
      </c>
      <c r="O140" s="31">
        <f>(E140-G140)*J140</f>
        <v>1527357.399039377</v>
      </c>
      <c r="P140" s="31">
        <f>(E140-G140)*K140</f>
        <v>1389261.6556502718</v>
      </c>
      <c r="Q140" s="31">
        <f>(F140-H140)*L140</f>
        <v>1217757.6028862533</v>
      </c>
      <c r="R140" s="31">
        <f>(F140-H140)*M140</f>
        <v>1217757.6028862533</v>
      </c>
      <c r="S140" s="35">
        <f t="shared" si="82"/>
        <v>5352134.2604621546</v>
      </c>
      <c r="T140" s="31"/>
      <c r="U140" s="31"/>
      <c r="V140" s="31"/>
    </row>
    <row r="141" spans="1:22" s="14" customFormat="1" ht="30.75" customHeight="1">
      <c r="A141" s="6" t="s">
        <v>168</v>
      </c>
      <c r="B141" s="7" t="s">
        <v>164</v>
      </c>
      <c r="C141" s="7"/>
      <c r="D141" s="7"/>
      <c r="E141" s="32"/>
      <c r="F141" s="32"/>
      <c r="G141" s="32"/>
      <c r="H141" s="32"/>
      <c r="I141" s="7"/>
      <c r="J141" s="31">
        <f>SUM(J142:J143)</f>
        <v>17500</v>
      </c>
      <c r="K141" s="31">
        <f t="shared" ref="K141:S141" si="84">SUM(K142:K143)</f>
        <v>17500</v>
      </c>
      <c r="L141" s="31">
        <f t="shared" si="84"/>
        <v>17500</v>
      </c>
      <c r="M141" s="31">
        <f t="shared" si="84"/>
        <v>17500</v>
      </c>
      <c r="N141" s="31">
        <f t="shared" si="84"/>
        <v>70000</v>
      </c>
      <c r="O141" s="31">
        <f t="shared" si="84"/>
        <v>38711561.463734552</v>
      </c>
      <c r="P141" s="31">
        <f t="shared" si="84"/>
        <v>38711561.463734552</v>
      </c>
      <c r="Q141" s="31">
        <f t="shared" si="84"/>
        <v>36059061.463734552</v>
      </c>
      <c r="R141" s="31">
        <f t="shared" si="84"/>
        <v>36059061.463734552</v>
      </c>
      <c r="S141" s="31">
        <f t="shared" si="84"/>
        <v>149541245.85493821</v>
      </c>
      <c r="T141" s="32"/>
      <c r="U141" s="32"/>
      <c r="V141" s="32"/>
    </row>
    <row r="142" spans="1:22" s="14" customFormat="1" ht="30.75" customHeight="1">
      <c r="A142" s="16"/>
      <c r="B142" s="6" t="s">
        <v>90</v>
      </c>
      <c r="C142" s="6"/>
      <c r="D142" s="6" t="s">
        <v>108</v>
      </c>
      <c r="E142" s="31">
        <v>2643.3515061407857</v>
      </c>
      <c r="F142" s="31">
        <v>2643.3515061407857</v>
      </c>
      <c r="G142" s="33">
        <v>915</v>
      </c>
      <c r="H142" s="31">
        <f>ROUNDUP(G142*1.2,0)</f>
        <v>1098</v>
      </c>
      <c r="I142" s="17">
        <v>30000</v>
      </c>
      <c r="J142" s="33">
        <f>I142/4</f>
        <v>7500</v>
      </c>
      <c r="K142" s="31">
        <v>7500</v>
      </c>
      <c r="L142" s="33">
        <v>7500</v>
      </c>
      <c r="M142" s="33">
        <v>7500</v>
      </c>
      <c r="N142" s="31">
        <f t="shared" si="66"/>
        <v>30000</v>
      </c>
      <c r="O142" s="31">
        <f>(E142-G142)*J142</f>
        <v>12962636.296055892</v>
      </c>
      <c r="P142" s="31">
        <f>(E142-G142)*K142</f>
        <v>12962636.296055892</v>
      </c>
      <c r="Q142" s="31">
        <f>(F142-H142)*L142</f>
        <v>11590136.296055892</v>
      </c>
      <c r="R142" s="31">
        <f>(F142-H142)*M142</f>
        <v>11590136.296055892</v>
      </c>
      <c r="S142" s="35">
        <f t="shared" si="82"/>
        <v>49105545.18422357</v>
      </c>
      <c r="T142" s="31"/>
      <c r="U142" s="31"/>
      <c r="V142" s="31"/>
    </row>
    <row r="143" spans="1:22" s="14" customFormat="1" ht="30.75" customHeight="1">
      <c r="A143" s="16"/>
      <c r="B143" s="6" t="s">
        <v>85</v>
      </c>
      <c r="C143" s="6"/>
      <c r="D143" s="6" t="s">
        <v>108</v>
      </c>
      <c r="E143" s="31">
        <v>3214.8925167678658</v>
      </c>
      <c r="F143" s="31">
        <v>3214.8925167678658</v>
      </c>
      <c r="G143" s="33">
        <f>640</f>
        <v>640</v>
      </c>
      <c r="H143" s="31">
        <f>ROUNDUP(G143*1.2,0)</f>
        <v>768</v>
      </c>
      <c r="I143" s="17">
        <v>10000</v>
      </c>
      <c r="J143" s="33">
        <v>10000</v>
      </c>
      <c r="K143" s="31">
        <v>10000</v>
      </c>
      <c r="L143" s="33">
        <v>10000</v>
      </c>
      <c r="M143" s="33">
        <v>10000</v>
      </c>
      <c r="N143" s="31">
        <f t="shared" si="66"/>
        <v>40000</v>
      </c>
      <c r="O143" s="31">
        <f>(E143-G143)*J143</f>
        <v>25748925.167678658</v>
      </c>
      <c r="P143" s="31">
        <f>(E143-G143)*K143</f>
        <v>25748925.167678658</v>
      </c>
      <c r="Q143" s="31">
        <f>(F143-H143)*L143</f>
        <v>24468925.167678658</v>
      </c>
      <c r="R143" s="31">
        <f>(F143-H143)*M143</f>
        <v>24468925.167678658</v>
      </c>
      <c r="S143" s="35">
        <f t="shared" si="82"/>
        <v>100435700.67071463</v>
      </c>
      <c r="T143" s="31"/>
      <c r="U143" s="31"/>
      <c r="V143" s="31"/>
    </row>
    <row r="144" spans="1:22" ht="30.75" customHeight="1">
      <c r="A144" s="6" t="s">
        <v>17</v>
      </c>
      <c r="B144" s="7" t="s">
        <v>18</v>
      </c>
      <c r="C144" s="7"/>
      <c r="D144" s="25"/>
      <c r="E144" s="31"/>
      <c r="F144" s="31"/>
      <c r="G144" s="31"/>
      <c r="H144" s="31"/>
      <c r="I144" s="8"/>
      <c r="J144" s="31">
        <f t="shared" ref="J144:S144" si="85">SUM(J145)</f>
        <v>0</v>
      </c>
      <c r="K144" s="31">
        <f t="shared" si="85"/>
        <v>199</v>
      </c>
      <c r="L144" s="31">
        <f t="shared" si="85"/>
        <v>3375</v>
      </c>
      <c r="M144" s="31">
        <f t="shared" si="85"/>
        <v>3375</v>
      </c>
      <c r="N144" s="31">
        <f t="shared" si="85"/>
        <v>6949</v>
      </c>
      <c r="O144" s="31">
        <f t="shared" si="85"/>
        <v>0</v>
      </c>
      <c r="P144" s="31">
        <f t="shared" si="85"/>
        <v>202302.04942371356</v>
      </c>
      <c r="Q144" s="31">
        <f t="shared" si="85"/>
        <v>2627752.0944976546</v>
      </c>
      <c r="R144" s="31">
        <f t="shared" si="85"/>
        <v>2627752.0944976546</v>
      </c>
      <c r="S144" s="31">
        <f t="shared" si="85"/>
        <v>5457806.2384190224</v>
      </c>
      <c r="T144" s="31"/>
      <c r="U144" s="31"/>
      <c r="V144" s="31"/>
    </row>
    <row r="145" spans="1:22" ht="43.5" customHeight="1">
      <c r="A145" s="16"/>
      <c r="B145" s="6" t="s">
        <v>72</v>
      </c>
      <c r="C145" s="6"/>
      <c r="D145" s="6" t="s">
        <v>73</v>
      </c>
      <c r="E145" s="31">
        <v>2206.5932131844902</v>
      </c>
      <c r="F145" s="31">
        <v>2206.5932131844902</v>
      </c>
      <c r="G145" s="33">
        <v>1190</v>
      </c>
      <c r="H145" s="31">
        <f>ROUNDUP(G145*1.2,0)</f>
        <v>1428</v>
      </c>
      <c r="I145" s="17">
        <v>4000</v>
      </c>
      <c r="J145" s="33">
        <v>0</v>
      </c>
      <c r="K145" s="31">
        <v>199</v>
      </c>
      <c r="L145" s="33">
        <v>3375</v>
      </c>
      <c r="M145" s="33">
        <v>3375</v>
      </c>
      <c r="N145" s="31">
        <f t="shared" ref="N145" si="86">J145+K145+L145+M145</f>
        <v>6949</v>
      </c>
      <c r="O145" s="31">
        <f>(E145-G145)*J145</f>
        <v>0</v>
      </c>
      <c r="P145" s="31">
        <f>(E145-G145)*K145</f>
        <v>202302.04942371356</v>
      </c>
      <c r="Q145" s="31">
        <f>(F145-H145)*L145</f>
        <v>2627752.0944976546</v>
      </c>
      <c r="R145" s="31">
        <f>(F145-H145)*M145</f>
        <v>2627752.0944976546</v>
      </c>
      <c r="S145" s="35">
        <f t="shared" si="82"/>
        <v>5457806.2384190224</v>
      </c>
      <c r="T145" s="31"/>
      <c r="U145" s="31"/>
      <c r="V145" s="31"/>
    </row>
    <row r="146" spans="1:22" ht="30.75" customHeight="1">
      <c r="A146" s="6" t="s">
        <v>123</v>
      </c>
      <c r="B146" s="7" t="s">
        <v>124</v>
      </c>
      <c r="C146" s="7"/>
      <c r="D146" s="25"/>
      <c r="E146" s="31"/>
      <c r="F146" s="31"/>
      <c r="G146" s="31"/>
      <c r="H146" s="31"/>
      <c r="I146" s="8"/>
      <c r="J146" s="31">
        <f>SUM(J147:J148)</f>
        <v>1408</v>
      </c>
      <c r="K146" s="31">
        <f t="shared" ref="K146:S146" si="87">SUM(K147:K148)</f>
        <v>2041</v>
      </c>
      <c r="L146" s="31">
        <f t="shared" si="87"/>
        <v>1250</v>
      </c>
      <c r="M146" s="31">
        <f t="shared" si="87"/>
        <v>2250</v>
      </c>
      <c r="N146" s="31">
        <f t="shared" si="87"/>
        <v>6949</v>
      </c>
      <c r="O146" s="31">
        <f t="shared" si="87"/>
        <v>2997494.7320356239</v>
      </c>
      <c r="P146" s="31">
        <f t="shared" si="87"/>
        <v>4328231.0000601616</v>
      </c>
      <c r="Q146" s="31">
        <f t="shared" si="87"/>
        <v>2347836.2322759442</v>
      </c>
      <c r="R146" s="31">
        <f t="shared" si="87"/>
        <v>4190105.2180966996</v>
      </c>
      <c r="S146" s="31">
        <f t="shared" si="87"/>
        <v>13863667.182468429</v>
      </c>
      <c r="T146" s="31"/>
      <c r="U146" s="31"/>
      <c r="V146" s="31"/>
    </row>
    <row r="147" spans="1:22" ht="41.25" customHeight="1">
      <c r="A147" s="16"/>
      <c r="B147" s="6" t="s">
        <v>79</v>
      </c>
      <c r="C147" s="6"/>
      <c r="D147" s="6" t="s">
        <v>108</v>
      </c>
      <c r="E147" s="31">
        <v>3402.2689858207555</v>
      </c>
      <c r="F147" s="31">
        <v>3402.2689858207555</v>
      </c>
      <c r="G147" s="31">
        <v>1150</v>
      </c>
      <c r="H147" s="31">
        <f t="shared" ref="H147:H148" si="88">ROUNDUP(G147*1.2,0)</f>
        <v>1380</v>
      </c>
      <c r="I147" s="8">
        <v>1000</v>
      </c>
      <c r="J147" s="31">
        <f>I147/4</f>
        <v>250</v>
      </c>
      <c r="K147" s="31">
        <v>250</v>
      </c>
      <c r="L147" s="31">
        <v>250</v>
      </c>
      <c r="M147" s="31">
        <v>250</v>
      </c>
      <c r="N147" s="31">
        <f t="shared" ref="N147:N148" si="89">SUM(J147:M147)</f>
        <v>1000</v>
      </c>
      <c r="O147" s="31">
        <f>(E147-G147)*J147</f>
        <v>563067.24645518884</v>
      </c>
      <c r="P147" s="31">
        <f>(E147-G147)*K147</f>
        <v>563067.24645518884</v>
      </c>
      <c r="Q147" s="31">
        <f>(F147-H147)*L147</f>
        <v>505567.24645518884</v>
      </c>
      <c r="R147" s="31">
        <f>(F147-H147)*M147</f>
        <v>505567.24645518884</v>
      </c>
      <c r="S147" s="35">
        <f t="shared" si="82"/>
        <v>2137268.9858207554</v>
      </c>
      <c r="T147" s="31"/>
      <c r="U147" s="31"/>
      <c r="V147" s="31"/>
    </row>
    <row r="148" spans="1:22" ht="41.25" customHeight="1">
      <c r="A148" s="16"/>
      <c r="B148" s="6" t="s">
        <v>79</v>
      </c>
      <c r="C148" s="6"/>
      <c r="D148" s="6" t="s">
        <v>73</v>
      </c>
      <c r="E148" s="31">
        <v>3402.2689858207555</v>
      </c>
      <c r="F148" s="31">
        <v>3402.2689858207555</v>
      </c>
      <c r="G148" s="31">
        <v>1300</v>
      </c>
      <c r="H148" s="31">
        <f t="shared" si="88"/>
        <v>1560</v>
      </c>
      <c r="I148" s="8">
        <v>6000</v>
      </c>
      <c r="J148" s="31">
        <v>1158</v>
      </c>
      <c r="K148" s="31">
        <v>1791</v>
      </c>
      <c r="L148" s="31">
        <v>1000</v>
      </c>
      <c r="M148" s="31">
        <v>2000</v>
      </c>
      <c r="N148" s="31">
        <f t="shared" si="89"/>
        <v>5949</v>
      </c>
      <c r="O148" s="31">
        <f>(E148-G148)*J148</f>
        <v>2434427.485580435</v>
      </c>
      <c r="P148" s="31">
        <f>(E148-G148)*K148</f>
        <v>3765163.7536049732</v>
      </c>
      <c r="Q148" s="31">
        <f>(F148-H148)*L148</f>
        <v>1842268.9858207554</v>
      </c>
      <c r="R148" s="31">
        <f>(F148-H148)*M148</f>
        <v>3684537.9716415107</v>
      </c>
      <c r="S148" s="35">
        <f t="shared" si="82"/>
        <v>11726398.196647674</v>
      </c>
      <c r="T148" s="31"/>
      <c r="U148" s="31"/>
      <c r="V148" s="31"/>
    </row>
    <row r="149" spans="1:22" ht="37.5" customHeight="1">
      <c r="A149" s="6" t="s">
        <v>62</v>
      </c>
      <c r="B149" s="7" t="s">
        <v>63</v>
      </c>
      <c r="C149" s="7"/>
      <c r="D149" s="25"/>
      <c r="E149" s="31"/>
      <c r="F149" s="31"/>
      <c r="G149" s="31"/>
      <c r="H149" s="31"/>
      <c r="I149" s="8"/>
      <c r="J149" s="31">
        <f>SUM(J150:J150)</f>
        <v>45</v>
      </c>
      <c r="K149" s="31">
        <f t="shared" ref="K149:S149" si="90">SUM(K150:K150)</f>
        <v>367.79999999999995</v>
      </c>
      <c r="L149" s="31">
        <f t="shared" si="90"/>
        <v>0</v>
      </c>
      <c r="M149" s="31">
        <f t="shared" si="90"/>
        <v>50</v>
      </c>
      <c r="N149" s="31">
        <f t="shared" si="90"/>
        <v>462.79999999999995</v>
      </c>
      <c r="O149" s="31">
        <f t="shared" si="90"/>
        <v>71233.518742485991</v>
      </c>
      <c r="P149" s="31">
        <f t="shared" si="90"/>
        <v>582215.29318858543</v>
      </c>
      <c r="Q149" s="31">
        <f t="shared" si="90"/>
        <v>0</v>
      </c>
      <c r="R149" s="31">
        <f t="shared" si="90"/>
        <v>67648.354158317758</v>
      </c>
      <c r="S149" s="31">
        <f t="shared" si="90"/>
        <v>721097.16608938924</v>
      </c>
      <c r="T149" s="31"/>
      <c r="U149" s="31"/>
      <c r="V149" s="31"/>
    </row>
    <row r="150" spans="1:22" ht="54.75" customHeight="1">
      <c r="A150" s="16"/>
      <c r="B150" s="6" t="s">
        <v>88</v>
      </c>
      <c r="C150" s="6" t="s">
        <v>89</v>
      </c>
      <c r="D150" s="6" t="s">
        <v>107</v>
      </c>
      <c r="E150" s="31">
        <v>2732.9670831663552</v>
      </c>
      <c r="F150" s="31">
        <v>2732.9670831663552</v>
      </c>
      <c r="G150" s="31">
        <v>1150</v>
      </c>
      <c r="H150" s="31">
        <f>ROUNDUP(G150*1.2,0)</f>
        <v>1380</v>
      </c>
      <c r="I150" s="8">
        <v>435</v>
      </c>
      <c r="J150" s="31">
        <v>45</v>
      </c>
      <c r="K150" s="31">
        <v>367.79999999999995</v>
      </c>
      <c r="L150" s="31">
        <v>0</v>
      </c>
      <c r="M150" s="31">
        <v>50</v>
      </c>
      <c r="N150" s="31">
        <f t="shared" ref="N150:N152" si="91">J150+K150+L150+M150</f>
        <v>462.79999999999995</v>
      </c>
      <c r="O150" s="31">
        <f>(E150-G150)*J150</f>
        <v>71233.518742485991</v>
      </c>
      <c r="P150" s="31">
        <f>(E150-G150)*K150</f>
        <v>582215.29318858543</v>
      </c>
      <c r="Q150" s="31">
        <f>(F150-H150)*L150</f>
        <v>0</v>
      </c>
      <c r="R150" s="31">
        <f>(F150-H150)*M150</f>
        <v>67648.354158317758</v>
      </c>
      <c r="S150" s="35">
        <f t="shared" si="82"/>
        <v>721097.16608938924</v>
      </c>
      <c r="T150" s="31"/>
      <c r="U150" s="31"/>
      <c r="V150" s="31"/>
    </row>
    <row r="151" spans="1:22" ht="46.5" customHeight="1">
      <c r="A151" s="6" t="s">
        <v>64</v>
      </c>
      <c r="B151" s="7" t="s">
        <v>65</v>
      </c>
      <c r="C151" s="7"/>
      <c r="D151" s="25"/>
      <c r="E151" s="31"/>
      <c r="F151" s="31"/>
      <c r="G151" s="31"/>
      <c r="H151" s="31"/>
      <c r="I151" s="8"/>
      <c r="J151" s="31">
        <f t="shared" ref="J151:S151" si="92">SUM(J152)</f>
        <v>119</v>
      </c>
      <c r="K151" s="31">
        <f t="shared" si="92"/>
        <v>0</v>
      </c>
      <c r="L151" s="31">
        <f t="shared" si="92"/>
        <v>0</v>
      </c>
      <c r="M151" s="31">
        <f t="shared" si="92"/>
        <v>0</v>
      </c>
      <c r="N151" s="31">
        <f t="shared" si="92"/>
        <v>119</v>
      </c>
      <c r="O151" s="31">
        <f t="shared" si="92"/>
        <v>433061.71574301051</v>
      </c>
      <c r="P151" s="31">
        <f t="shared" si="92"/>
        <v>0</v>
      </c>
      <c r="Q151" s="31">
        <f t="shared" si="92"/>
        <v>0</v>
      </c>
      <c r="R151" s="31">
        <f t="shared" si="92"/>
        <v>0</v>
      </c>
      <c r="S151" s="31">
        <f t="shared" si="92"/>
        <v>433061.71574301051</v>
      </c>
      <c r="T151" s="31"/>
      <c r="U151" s="31"/>
      <c r="V151" s="31"/>
    </row>
    <row r="152" spans="1:22" ht="39" customHeight="1">
      <c r="A152" s="16"/>
      <c r="B152" s="6" t="s">
        <v>125</v>
      </c>
      <c r="C152" s="6" t="s">
        <v>133</v>
      </c>
      <c r="D152" s="6" t="s">
        <v>107</v>
      </c>
      <c r="E152" s="31">
        <v>4759.1740818740382</v>
      </c>
      <c r="F152" s="31">
        <v>4759.1740818740382</v>
      </c>
      <c r="G152" s="31">
        <v>1120</v>
      </c>
      <c r="H152" s="31">
        <f>ROUNDUP(G152*1.2,0)</f>
        <v>1344</v>
      </c>
      <c r="I152" s="8">
        <v>350</v>
      </c>
      <c r="J152" s="31">
        <v>119</v>
      </c>
      <c r="K152" s="31">
        <v>0</v>
      </c>
      <c r="L152" s="31">
        <v>0</v>
      </c>
      <c r="M152" s="31">
        <v>0</v>
      </c>
      <c r="N152" s="31">
        <f t="shared" si="91"/>
        <v>119</v>
      </c>
      <c r="O152" s="31">
        <f>(E152-G152)*J152</f>
        <v>433061.71574301051</v>
      </c>
      <c r="P152" s="31">
        <f>(E152-G152)*K152</f>
        <v>0</v>
      </c>
      <c r="Q152" s="31">
        <f>(F152-H152)*L152</f>
        <v>0</v>
      </c>
      <c r="R152" s="31">
        <f>(F152-H152)*M152</f>
        <v>0</v>
      </c>
      <c r="S152" s="35">
        <f t="shared" si="82"/>
        <v>433061.71574301051</v>
      </c>
      <c r="T152" s="31"/>
      <c r="U152" s="31"/>
      <c r="V152" s="31"/>
    </row>
    <row r="153" spans="1:22" s="3" customFormat="1" ht="39" customHeight="1">
      <c r="A153" s="53" t="s">
        <v>99</v>
      </c>
      <c r="B153" s="54"/>
      <c r="C153" s="7"/>
      <c r="D153" s="7"/>
      <c r="E153" s="31"/>
      <c r="F153" s="31"/>
      <c r="G153" s="31"/>
      <c r="H153" s="31"/>
      <c r="I153" s="8"/>
      <c r="J153" s="31">
        <f>SUM(J9:J152)/2</f>
        <v>116811.51769999998</v>
      </c>
      <c r="K153" s="31">
        <f t="shared" ref="K153:M153" si="93">SUM(K9:K152)/2</f>
        <v>86269.988399999987</v>
      </c>
      <c r="L153" s="31">
        <f t="shared" si="93"/>
        <v>88000.5</v>
      </c>
      <c r="M153" s="31">
        <f t="shared" si="93"/>
        <v>104977.75</v>
      </c>
      <c r="N153" s="31">
        <f>SUM(N9:N152)/2</f>
        <v>396059.75610000006</v>
      </c>
      <c r="O153" s="31">
        <f>SUM(O9:O152)/2</f>
        <v>212530297.90677759</v>
      </c>
      <c r="P153" s="31">
        <f t="shared" ref="P153" si="94">SUM(P9:P152)/2</f>
        <v>164116308.25010189</v>
      </c>
      <c r="Q153" s="31">
        <f t="shared" ref="Q153" si="95">SUM(Q9:Q152)/2</f>
        <v>151982666.65027976</v>
      </c>
      <c r="R153" s="31">
        <f>SUM(R9:R152)/2</f>
        <v>165467469.99210894</v>
      </c>
      <c r="S153" s="31">
        <f>SUM(S9:S152)/2</f>
        <v>694096742.79926801</v>
      </c>
      <c r="T153" s="31">
        <v>54958929.204833329</v>
      </c>
      <c r="U153" s="31">
        <f>R153/3</f>
        <v>55155823.330702983</v>
      </c>
      <c r="V153" s="31">
        <f>S153+T153-U153</f>
        <v>693899848.67339826</v>
      </c>
    </row>
    <row r="154" spans="1:22" ht="45" customHeight="1">
      <c r="A154" s="53" t="s">
        <v>100</v>
      </c>
      <c r="B154" s="54"/>
      <c r="C154" s="30"/>
      <c r="D154" s="30"/>
      <c r="E154" s="34"/>
      <c r="F154" s="34"/>
      <c r="G154" s="34"/>
      <c r="H154" s="34"/>
      <c r="I154" s="30"/>
      <c r="J154" s="34"/>
      <c r="K154" s="34"/>
      <c r="L154" s="34"/>
      <c r="M154" s="34"/>
      <c r="N154" s="31"/>
      <c r="O154" s="31"/>
      <c r="P154" s="31"/>
      <c r="Q154" s="31"/>
      <c r="R154" s="31"/>
      <c r="S154" s="35"/>
      <c r="T154" s="36"/>
      <c r="U154" s="36"/>
      <c r="V154" s="31"/>
    </row>
    <row r="155" spans="1:22" ht="37.5" customHeight="1">
      <c r="A155" s="6" t="s">
        <v>101</v>
      </c>
      <c r="B155" s="7" t="s">
        <v>102</v>
      </c>
      <c r="C155" s="7"/>
      <c r="D155" s="25"/>
      <c r="E155" s="31"/>
      <c r="F155" s="31"/>
      <c r="G155" s="31"/>
      <c r="H155" s="31"/>
      <c r="I155" s="8"/>
      <c r="J155" s="31">
        <f>SUM(J156:J158)</f>
        <v>0</v>
      </c>
      <c r="K155" s="31">
        <f t="shared" ref="K155" si="96">SUM(K156:K158)</f>
        <v>0</v>
      </c>
      <c r="L155" s="31">
        <f t="shared" ref="L155" si="97">SUM(L156:L158)</f>
        <v>0</v>
      </c>
      <c r="M155" s="31">
        <f>SUM(M156:M158)</f>
        <v>275</v>
      </c>
      <c r="N155" s="31">
        <f>J155+K155+L155+M155</f>
        <v>275</v>
      </c>
      <c r="O155" s="31">
        <f>SUM(O156:O158)</f>
        <v>0</v>
      </c>
      <c r="P155" s="31">
        <f t="shared" ref="P155" si="98">SUM(P156:P158)</f>
        <v>0</v>
      </c>
      <c r="Q155" s="31">
        <f t="shared" ref="Q155:R155" si="99">SUM(Q156:Q158)</f>
        <v>0</v>
      </c>
      <c r="R155" s="31">
        <f t="shared" si="99"/>
        <v>125299.48217867894</v>
      </c>
      <c r="S155" s="35">
        <f>O155+P155+Q155+R155</f>
        <v>125299.48217867894</v>
      </c>
      <c r="T155" s="31">
        <v>106003.25</v>
      </c>
      <c r="U155" s="31">
        <f>R155/3</f>
        <v>41766.494059559649</v>
      </c>
      <c r="V155" s="31">
        <f>S155+T155-U155</f>
        <v>189536.23811911928</v>
      </c>
    </row>
    <row r="156" spans="1:22" ht="45" customHeight="1">
      <c r="A156" s="16"/>
      <c r="B156" s="6" t="s">
        <v>103</v>
      </c>
      <c r="C156" s="6" t="s">
        <v>71</v>
      </c>
      <c r="D156" s="6" t="s">
        <v>108</v>
      </c>
      <c r="E156" s="31">
        <v>1385.4907025877892</v>
      </c>
      <c r="F156" s="31">
        <v>1385.4907025877892</v>
      </c>
      <c r="G156" s="31">
        <v>780</v>
      </c>
      <c r="H156" s="31">
        <f>ROUNDUP(G156*1.2,0)</f>
        <v>936</v>
      </c>
      <c r="I156" s="8">
        <v>1650</v>
      </c>
      <c r="J156" s="31">
        <v>0</v>
      </c>
      <c r="K156" s="31">
        <v>0</v>
      </c>
      <c r="L156" s="31">
        <v>0</v>
      </c>
      <c r="M156" s="31">
        <v>200</v>
      </c>
      <c r="N156" s="31">
        <f>J156+K156+L156+M156</f>
        <v>200</v>
      </c>
      <c r="O156" s="31">
        <f>(E156-G156)*J156</f>
        <v>0</v>
      </c>
      <c r="P156" s="31">
        <f t="shared" ref="P156:Q158" si="100">(E156-G156)*K156</f>
        <v>0</v>
      </c>
      <c r="Q156" s="31">
        <f t="shared" si="100"/>
        <v>0</v>
      </c>
      <c r="R156" s="31">
        <f>(F156-H156)*M156</f>
        <v>89898.14051755784</v>
      </c>
      <c r="S156" s="35">
        <f>O156+P156+Q156+R156</f>
        <v>89898.14051755784</v>
      </c>
      <c r="T156" s="31"/>
      <c r="U156" s="31"/>
      <c r="V156" s="31"/>
    </row>
    <row r="157" spans="1:22" ht="45" customHeight="1">
      <c r="A157" s="16"/>
      <c r="B157" s="6" t="s">
        <v>103</v>
      </c>
      <c r="C157" s="6" t="s">
        <v>71</v>
      </c>
      <c r="D157" s="6" t="s">
        <v>107</v>
      </c>
      <c r="E157" s="31">
        <v>1619.120924686338</v>
      </c>
      <c r="F157" s="31">
        <v>1619.120924686338</v>
      </c>
      <c r="G157" s="31">
        <v>973</v>
      </c>
      <c r="H157" s="31">
        <f t="shared" ref="H157:H158" si="101">ROUNDUP(G157*1.2,0)</f>
        <v>1168</v>
      </c>
      <c r="I157" s="8">
        <v>300</v>
      </c>
      <c r="J157" s="31">
        <v>0</v>
      </c>
      <c r="K157" s="31">
        <v>0</v>
      </c>
      <c r="L157" s="31">
        <v>0</v>
      </c>
      <c r="M157" s="31">
        <v>50</v>
      </c>
      <c r="N157" s="31">
        <f>J157+K157+L157+M157</f>
        <v>50</v>
      </c>
      <c r="O157" s="31">
        <f>(E157-G157)*J157</f>
        <v>0</v>
      </c>
      <c r="P157" s="31">
        <f t="shared" si="100"/>
        <v>0</v>
      </c>
      <c r="Q157" s="31">
        <f t="shared" si="100"/>
        <v>0</v>
      </c>
      <c r="R157" s="31">
        <f>(F157-H157)*M157</f>
        <v>22556.046234316898</v>
      </c>
      <c r="S157" s="35">
        <f>O157+P157+Q157+R157</f>
        <v>22556.046234316898</v>
      </c>
      <c r="T157" s="31"/>
      <c r="U157" s="31"/>
      <c r="V157" s="31"/>
    </row>
    <row r="158" spans="1:22" s="4" customFormat="1" ht="45" customHeight="1">
      <c r="A158" s="6"/>
      <c r="B158" s="7" t="s">
        <v>103</v>
      </c>
      <c r="C158" s="7" t="s">
        <v>71</v>
      </c>
      <c r="D158" s="6" t="s">
        <v>73</v>
      </c>
      <c r="E158" s="31">
        <v>1869.811817072168</v>
      </c>
      <c r="F158" s="31">
        <v>1869.811817072168</v>
      </c>
      <c r="G158" s="31">
        <v>1130</v>
      </c>
      <c r="H158" s="31">
        <f t="shared" si="101"/>
        <v>1356</v>
      </c>
      <c r="I158" s="8">
        <v>50</v>
      </c>
      <c r="J158" s="31">
        <v>0</v>
      </c>
      <c r="K158" s="31">
        <v>0</v>
      </c>
      <c r="L158" s="31">
        <v>0</v>
      </c>
      <c r="M158" s="31">
        <v>25</v>
      </c>
      <c r="N158" s="31">
        <f>J158+K158+L158+M158</f>
        <v>25</v>
      </c>
      <c r="O158" s="31">
        <f>(E158-G158)*J158</f>
        <v>0</v>
      </c>
      <c r="P158" s="31">
        <f t="shared" si="100"/>
        <v>0</v>
      </c>
      <c r="Q158" s="31">
        <f t="shared" si="100"/>
        <v>0</v>
      </c>
      <c r="R158" s="31">
        <f>(F158-H158)*M158</f>
        <v>12845.295426804199</v>
      </c>
      <c r="S158" s="35">
        <f>O158+P158+Q158+R158</f>
        <v>12845.295426804199</v>
      </c>
      <c r="T158" s="31"/>
      <c r="U158" s="31"/>
      <c r="V158" s="31"/>
    </row>
    <row r="159" spans="1:22" ht="33.75" customHeight="1">
      <c r="A159" s="53" t="s">
        <v>144</v>
      </c>
      <c r="B159" s="54"/>
      <c r="C159" s="7"/>
      <c r="D159" s="7"/>
      <c r="E159" s="8"/>
      <c r="F159" s="8"/>
      <c r="G159" s="8"/>
      <c r="H159" s="8"/>
      <c r="I159" s="8"/>
      <c r="J159" s="31">
        <f>J155+J153</f>
        <v>116811.51769999998</v>
      </c>
      <c r="K159" s="31">
        <f>K155+K153</f>
        <v>86269.988399999987</v>
      </c>
      <c r="L159" s="31">
        <f t="shared" ref="L159:M159" si="102">L155+L153</f>
        <v>88000.5</v>
      </c>
      <c r="M159" s="31">
        <f t="shared" si="102"/>
        <v>105252.75</v>
      </c>
      <c r="N159" s="31">
        <f>N155+N153</f>
        <v>396334.75610000006</v>
      </c>
      <c r="O159" s="31">
        <f>O155+O153</f>
        <v>212530297.90677759</v>
      </c>
      <c r="P159" s="31">
        <f t="shared" ref="P159:Q159" si="103">P155+P153</f>
        <v>164116308.25010189</v>
      </c>
      <c r="Q159" s="31">
        <f t="shared" si="103"/>
        <v>151982666.65027976</v>
      </c>
      <c r="R159" s="31">
        <f>R155+R153</f>
        <v>165592769.47428763</v>
      </c>
      <c r="S159" s="31">
        <f>S155+S153</f>
        <v>694222042.2814467</v>
      </c>
      <c r="T159" s="31">
        <f>T155+T153</f>
        <v>55064932.454833329</v>
      </c>
      <c r="U159" s="31">
        <f>U155+U153</f>
        <v>55197589.824762546</v>
      </c>
      <c r="V159" s="31">
        <f>V155+V153</f>
        <v>694089384.91151738</v>
      </c>
    </row>
    <row r="160" spans="1:22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</sheetData>
  <autoFilter ref="A8:X159"/>
  <mergeCells count="26">
    <mergeCell ref="A3:V3"/>
    <mergeCell ref="A154:B154"/>
    <mergeCell ref="A159:B159"/>
    <mergeCell ref="A153:B153"/>
    <mergeCell ref="E5:F6"/>
    <mergeCell ref="G5:H6"/>
    <mergeCell ref="J5:N5"/>
    <mergeCell ref="A5:A7"/>
    <mergeCell ref="B5:B7"/>
    <mergeCell ref="V5:V7"/>
    <mergeCell ref="P6:P7"/>
    <mergeCell ref="Q6:Q7"/>
    <mergeCell ref="R6:R7"/>
    <mergeCell ref="O5:S5"/>
    <mergeCell ref="T5:T7"/>
    <mergeCell ref="U5:U7"/>
    <mergeCell ref="O6:O7"/>
    <mergeCell ref="I5:I7"/>
    <mergeCell ref="S6:S7"/>
    <mergeCell ref="C5:C7"/>
    <mergeCell ref="D5:D7"/>
    <mergeCell ref="J6:J7"/>
    <mergeCell ref="K6:K7"/>
    <mergeCell ref="L6:L7"/>
    <mergeCell ref="M6:M7"/>
    <mergeCell ref="N6:N7"/>
  </mergeCells>
  <pageMargins left="0.19685039370078741" right="0.19685039370078741" top="0.55118110236220474" bottom="0.39370078740157483" header="0" footer="0"/>
  <pageSetup paperSize="9" scale="40" fitToHeight="0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60"/>
  <sheetViews>
    <sheetView view="pageBreakPreview" zoomScale="70" zoomScaleNormal="70" zoomScaleSheetLayoutView="70" workbookViewId="0">
      <selection activeCell="B3" sqref="B3:B5"/>
    </sheetView>
  </sheetViews>
  <sheetFormatPr defaultColWidth="9.140625" defaultRowHeight="12.75"/>
  <cols>
    <col min="1" max="1" width="16.140625" style="1" customWidth="1"/>
    <col min="2" max="2" width="33" style="1" customWidth="1"/>
    <col min="3" max="3" width="58.85546875" style="1" hidden="1" customWidth="1"/>
    <col min="4" max="4" width="24.7109375" style="1" customWidth="1"/>
    <col min="5" max="5" width="11.85546875" style="1" customWidth="1"/>
    <col min="6" max="6" width="11.28515625" style="1" customWidth="1"/>
    <col min="7" max="7" width="10.28515625" style="1" customWidth="1"/>
    <col min="8" max="8" width="11.28515625" style="1" customWidth="1"/>
    <col min="9" max="9" width="15.7109375" style="1" customWidth="1"/>
    <col min="10" max="10" width="16.42578125" style="1" customWidth="1"/>
    <col min="11" max="11" width="12.5703125" style="1" customWidth="1"/>
    <col min="12" max="12" width="13.85546875" style="1" customWidth="1"/>
    <col min="13" max="13" width="12.28515625" style="1" customWidth="1"/>
    <col min="14" max="14" width="17.28515625" style="1" customWidth="1"/>
    <col min="15" max="15" width="18" style="1" customWidth="1"/>
    <col min="16" max="16" width="17.85546875" style="1" customWidth="1"/>
    <col min="17" max="17" width="17" style="1" customWidth="1"/>
    <col min="18" max="18" width="17.85546875" style="1" customWidth="1"/>
    <col min="19" max="19" width="16.42578125" style="1" customWidth="1"/>
    <col min="20" max="20" width="15" style="1" customWidth="1"/>
    <col min="21" max="21" width="24.140625" style="1" customWidth="1"/>
    <col min="22" max="22" width="12.28515625" style="1" bestFit="1" customWidth="1"/>
    <col min="23" max="16384" width="9.140625" style="1"/>
  </cols>
  <sheetData>
    <row r="1" spans="1:22" ht="129" customHeight="1">
      <c r="A1" s="52" t="s">
        <v>173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2" ht="29.25" customHeight="1"/>
    <row r="3" spans="1:22" ht="38.25" customHeight="1">
      <c r="A3" s="49" t="s">
        <v>0</v>
      </c>
      <c r="B3" s="49" t="s">
        <v>96</v>
      </c>
      <c r="C3" s="49" t="s">
        <v>68</v>
      </c>
      <c r="D3" s="49" t="s">
        <v>69</v>
      </c>
      <c r="E3" s="55" t="s">
        <v>98</v>
      </c>
      <c r="F3" s="56"/>
      <c r="G3" s="55" t="s">
        <v>97</v>
      </c>
      <c r="H3" s="56"/>
      <c r="I3" s="59" t="s">
        <v>91</v>
      </c>
      <c r="J3" s="59"/>
      <c r="K3" s="59"/>
      <c r="L3" s="59"/>
      <c r="M3" s="59"/>
      <c r="N3" s="59" t="s">
        <v>143</v>
      </c>
      <c r="O3" s="59"/>
      <c r="P3" s="59"/>
      <c r="Q3" s="59"/>
      <c r="R3" s="59"/>
      <c r="S3" s="60" t="s">
        <v>151</v>
      </c>
      <c r="T3" s="60" t="s">
        <v>153</v>
      </c>
      <c r="U3" s="60" t="s">
        <v>154</v>
      </c>
    </row>
    <row r="4" spans="1:22" ht="67.5" customHeight="1">
      <c r="A4" s="50"/>
      <c r="B4" s="50"/>
      <c r="C4" s="50"/>
      <c r="D4" s="50"/>
      <c r="E4" s="57"/>
      <c r="F4" s="58"/>
      <c r="G4" s="57"/>
      <c r="H4" s="58"/>
      <c r="I4" s="45" t="s">
        <v>145</v>
      </c>
      <c r="J4" s="45" t="s">
        <v>92</v>
      </c>
      <c r="K4" s="45" t="s">
        <v>93</v>
      </c>
      <c r="L4" s="45" t="s">
        <v>94</v>
      </c>
      <c r="M4" s="45" t="s">
        <v>95</v>
      </c>
      <c r="N4" s="45" t="s">
        <v>145</v>
      </c>
      <c r="O4" s="45" t="s">
        <v>92</v>
      </c>
      <c r="P4" s="45" t="s">
        <v>93</v>
      </c>
      <c r="Q4" s="45" t="s">
        <v>94</v>
      </c>
      <c r="R4" s="45" t="s">
        <v>95</v>
      </c>
      <c r="S4" s="61"/>
      <c r="T4" s="61"/>
      <c r="U4" s="61"/>
    </row>
    <row r="5" spans="1:22" s="3" customFormat="1" ht="50.25" customHeight="1">
      <c r="A5" s="51"/>
      <c r="B5" s="51"/>
      <c r="C5" s="51"/>
      <c r="D5" s="51"/>
      <c r="E5" s="19" t="s">
        <v>147</v>
      </c>
      <c r="F5" s="19" t="s">
        <v>148</v>
      </c>
      <c r="G5" s="19" t="s">
        <v>147</v>
      </c>
      <c r="H5" s="19" t="s">
        <v>148</v>
      </c>
      <c r="I5" s="46"/>
      <c r="J5" s="46" t="s">
        <v>149</v>
      </c>
      <c r="K5" s="46" t="s">
        <v>146</v>
      </c>
      <c r="L5" s="46" t="s">
        <v>146</v>
      </c>
      <c r="M5" s="46" t="s">
        <v>146</v>
      </c>
      <c r="N5" s="46" t="s">
        <v>149</v>
      </c>
      <c r="O5" s="46" t="s">
        <v>149</v>
      </c>
      <c r="P5" s="46" t="s">
        <v>146</v>
      </c>
      <c r="Q5" s="46" t="s">
        <v>146</v>
      </c>
      <c r="R5" s="46" t="s">
        <v>146</v>
      </c>
      <c r="S5" s="62"/>
      <c r="T5" s="62"/>
      <c r="U5" s="62"/>
    </row>
    <row r="6" spans="1:22" s="3" customFormat="1" ht="17.25" customHeight="1">
      <c r="A6" s="20"/>
      <c r="B6" s="20"/>
      <c r="C6" s="20"/>
      <c r="D6" s="20"/>
      <c r="E6" s="19"/>
      <c r="F6" s="19"/>
      <c r="G6" s="19"/>
      <c r="H6" s="19"/>
      <c r="I6" s="22"/>
      <c r="J6" s="22"/>
      <c r="K6" s="22"/>
      <c r="L6" s="22"/>
      <c r="M6" s="22"/>
      <c r="N6" s="22"/>
      <c r="O6" s="22"/>
      <c r="P6" s="22"/>
      <c r="Q6" s="22"/>
      <c r="R6" s="23"/>
      <c r="S6" s="24"/>
      <c r="T6" s="24"/>
      <c r="U6" s="24"/>
    </row>
    <row r="7" spans="1:22" s="3" customFormat="1" ht="37.5" customHeight="1">
      <c r="A7" s="6" t="s">
        <v>5</v>
      </c>
      <c r="B7" s="7" t="s">
        <v>6</v>
      </c>
      <c r="C7" s="7"/>
      <c r="D7" s="25"/>
      <c r="E7" s="38" t="s">
        <v>70</v>
      </c>
      <c r="F7" s="38" t="s">
        <v>70</v>
      </c>
      <c r="G7" s="38" t="s">
        <v>70</v>
      </c>
      <c r="H7" s="38" t="s">
        <v>70</v>
      </c>
      <c r="I7" s="31">
        <f>SUM(I8)</f>
        <v>247.85</v>
      </c>
      <c r="J7" s="31">
        <f t="shared" ref="J7:R7" si="0">SUM(J8)</f>
        <v>131.4</v>
      </c>
      <c r="K7" s="31">
        <f t="shared" si="0"/>
        <v>300</v>
      </c>
      <c r="L7" s="31">
        <f t="shared" si="0"/>
        <v>400</v>
      </c>
      <c r="M7" s="31">
        <f t="shared" si="0"/>
        <v>1079.25</v>
      </c>
      <c r="N7" s="31">
        <f t="shared" si="0"/>
        <v>171403.5299472003</v>
      </c>
      <c r="O7" s="31">
        <f t="shared" si="0"/>
        <v>90871.187553206051</v>
      </c>
      <c r="P7" s="31">
        <f t="shared" si="0"/>
        <v>186905.26473334711</v>
      </c>
      <c r="Q7" s="31">
        <f t="shared" si="0"/>
        <v>249207.01964446279</v>
      </c>
      <c r="R7" s="31">
        <f t="shared" si="0"/>
        <v>698387.00187821616</v>
      </c>
      <c r="S7" s="31"/>
      <c r="T7" s="31"/>
      <c r="U7" s="31"/>
    </row>
    <row r="8" spans="1:22" s="3" customFormat="1" ht="37.5" customHeight="1">
      <c r="A8" s="16"/>
      <c r="B8" s="6" t="s">
        <v>72</v>
      </c>
      <c r="C8" s="6" t="s">
        <v>71</v>
      </c>
      <c r="D8" s="6" t="s">
        <v>73</v>
      </c>
      <c r="E8" s="38">
        <f>'2025'!F10*1.04</f>
        <v>2119.5615491111571</v>
      </c>
      <c r="F8" s="38">
        <f>E8</f>
        <v>2119.5615491111571</v>
      </c>
      <c r="G8" s="38">
        <f>'2025'!H10</f>
        <v>1428</v>
      </c>
      <c r="H8" s="38">
        <f>G8*1.048</f>
        <v>1496.5440000000001</v>
      </c>
      <c r="I8" s="31">
        <v>247.85</v>
      </c>
      <c r="J8" s="31">
        <v>131.4</v>
      </c>
      <c r="K8" s="31">
        <v>300</v>
      </c>
      <c r="L8" s="31">
        <v>400</v>
      </c>
      <c r="M8" s="31">
        <f t="shared" ref="M8:M67" si="1">I8+J8+K8+L8</f>
        <v>1079.25</v>
      </c>
      <c r="N8" s="31">
        <f>(E8-G8)*I8</f>
        <v>171403.5299472003</v>
      </c>
      <c r="O8" s="31">
        <f>(E8-G8)*J8</f>
        <v>90871.187553206051</v>
      </c>
      <c r="P8" s="31">
        <f>(F8-H8)*K8</f>
        <v>186905.26473334711</v>
      </c>
      <c r="Q8" s="31">
        <f>(F8-H8)*L8</f>
        <v>249207.01964446279</v>
      </c>
      <c r="R8" s="35">
        <f t="shared" ref="R8:R67" si="2">N8+O8+P8+Q8</f>
        <v>698387.00187821616</v>
      </c>
      <c r="S8" s="31"/>
      <c r="T8" s="31"/>
      <c r="U8" s="31"/>
    </row>
    <row r="9" spans="1:22" ht="37.5" customHeight="1">
      <c r="A9" s="6" t="s">
        <v>25</v>
      </c>
      <c r="B9" s="7" t="s">
        <v>104</v>
      </c>
      <c r="C9" s="7"/>
      <c r="D9" s="25"/>
      <c r="E9" s="38"/>
      <c r="F9" s="38"/>
      <c r="G9" s="38"/>
      <c r="H9" s="38"/>
      <c r="I9" s="31">
        <f>SUM(I10)</f>
        <v>874.6</v>
      </c>
      <c r="J9" s="31">
        <f t="shared" ref="J9:R9" si="3">SUM(J10)</f>
        <v>765.83999999999992</v>
      </c>
      <c r="K9" s="31">
        <f t="shared" si="3"/>
        <v>2000</v>
      </c>
      <c r="L9" s="31">
        <f t="shared" si="3"/>
        <v>2000</v>
      </c>
      <c r="M9" s="31">
        <f t="shared" si="3"/>
        <v>5640.4400000000005</v>
      </c>
      <c r="N9" s="31">
        <f t="shared" si="3"/>
        <v>294598.67000485351</v>
      </c>
      <c r="O9" s="31">
        <f t="shared" si="3"/>
        <v>257964.14982451062</v>
      </c>
      <c r="P9" s="31">
        <f t="shared" si="3"/>
        <v>543500.35491619841</v>
      </c>
      <c r="Q9" s="31">
        <f t="shared" si="3"/>
        <v>543500.35491619841</v>
      </c>
      <c r="R9" s="31">
        <f t="shared" si="3"/>
        <v>1639563.5296617609</v>
      </c>
      <c r="S9" s="31"/>
      <c r="T9" s="31"/>
      <c r="U9" s="31"/>
      <c r="V9" s="3"/>
    </row>
    <row r="10" spans="1:22" ht="37.5" customHeight="1">
      <c r="A10" s="16"/>
      <c r="B10" s="6" t="s">
        <v>103</v>
      </c>
      <c r="C10" s="6" t="s">
        <v>71</v>
      </c>
      <c r="D10" s="6" t="s">
        <v>73</v>
      </c>
      <c r="E10" s="38">
        <f>'2025'!F12*1.04</f>
        <v>1692.8381774580992</v>
      </c>
      <c r="F10" s="38">
        <f t="shared" ref="F10:F69" si="4">E10</f>
        <v>1692.8381774580992</v>
      </c>
      <c r="G10" s="38">
        <f>'2025'!H12</f>
        <v>1356</v>
      </c>
      <c r="H10" s="38">
        <f t="shared" ref="H10:H69" si="5">G10*1.048</f>
        <v>1421.088</v>
      </c>
      <c r="I10" s="31">
        <v>874.6</v>
      </c>
      <c r="J10" s="31">
        <v>765.83999999999992</v>
      </c>
      <c r="K10" s="31">
        <v>2000</v>
      </c>
      <c r="L10" s="31">
        <v>2000</v>
      </c>
      <c r="M10" s="31">
        <f>I10+J10+K10+L10</f>
        <v>5640.4400000000005</v>
      </c>
      <c r="N10" s="31">
        <f>(E10-G10)*I10</f>
        <v>294598.67000485351</v>
      </c>
      <c r="O10" s="31">
        <f>(E10-G10)*J10</f>
        <v>257964.14982451062</v>
      </c>
      <c r="P10" s="31">
        <f>(F10-H10)*K10</f>
        <v>543500.35491619841</v>
      </c>
      <c r="Q10" s="31">
        <f>(F10-H10)*L10</f>
        <v>543500.35491619841</v>
      </c>
      <c r="R10" s="35">
        <f t="shared" si="2"/>
        <v>1639563.5296617609</v>
      </c>
      <c r="S10" s="31"/>
      <c r="T10" s="31"/>
      <c r="U10" s="31"/>
      <c r="V10" s="3"/>
    </row>
    <row r="11" spans="1:22" ht="37.5" customHeight="1">
      <c r="A11" s="6" t="s">
        <v>120</v>
      </c>
      <c r="B11" s="7" t="s">
        <v>121</v>
      </c>
      <c r="C11" s="7"/>
      <c r="D11" s="25"/>
      <c r="E11" s="38"/>
      <c r="F11" s="38"/>
      <c r="G11" s="38"/>
      <c r="H11" s="38"/>
      <c r="I11" s="31">
        <f>SUM(I12:I13)</f>
        <v>1620.4</v>
      </c>
      <c r="J11" s="31">
        <f t="shared" ref="J11:R11" si="6">SUM(J12:J13)</f>
        <v>1361.7</v>
      </c>
      <c r="K11" s="31">
        <f t="shared" si="6"/>
        <v>1000</v>
      </c>
      <c r="L11" s="31">
        <f t="shared" si="6"/>
        <v>1000</v>
      </c>
      <c r="M11" s="31">
        <f t="shared" si="6"/>
        <v>4982.1000000000004</v>
      </c>
      <c r="N11" s="31">
        <f t="shared" si="6"/>
        <v>1728461.63669686</v>
      </c>
      <c r="O11" s="31">
        <f t="shared" si="6"/>
        <v>1454766.2172821269</v>
      </c>
      <c r="P11" s="31">
        <f t="shared" si="6"/>
        <v>1005536.4530675584</v>
      </c>
      <c r="Q11" s="31">
        <f t="shared" si="6"/>
        <v>1005536.4530675584</v>
      </c>
      <c r="R11" s="31">
        <f t="shared" si="6"/>
        <v>5194300.7601141036</v>
      </c>
      <c r="S11" s="31"/>
      <c r="T11" s="31"/>
      <c r="U11" s="31"/>
      <c r="V11" s="3"/>
    </row>
    <row r="12" spans="1:22" s="14" customFormat="1" ht="37.5" customHeight="1">
      <c r="A12" s="16"/>
      <c r="B12" s="6" t="s">
        <v>76</v>
      </c>
      <c r="C12" s="6"/>
      <c r="D12" s="6" t="s">
        <v>108</v>
      </c>
      <c r="E12" s="38">
        <f>'2025'!F14*1.04</f>
        <v>2269.0520362021202</v>
      </c>
      <c r="F12" s="38">
        <f t="shared" si="4"/>
        <v>2269.0520362021202</v>
      </c>
      <c r="G12" s="38">
        <f>'2025'!H14</f>
        <v>1098</v>
      </c>
      <c r="H12" s="38">
        <f t="shared" si="5"/>
        <v>1150.704</v>
      </c>
      <c r="I12" s="31">
        <v>125</v>
      </c>
      <c r="J12" s="31">
        <v>125</v>
      </c>
      <c r="K12" s="31">
        <v>125</v>
      </c>
      <c r="L12" s="31">
        <v>125</v>
      </c>
      <c r="M12" s="31">
        <f>I12+J12+K12+L12</f>
        <v>500</v>
      </c>
      <c r="N12" s="31">
        <f t="shared" ref="N12:N13" si="7">(E12-G12)*I12</f>
        <v>146381.50452526502</v>
      </c>
      <c r="O12" s="31">
        <f t="shared" ref="O12:O13" si="8">(E12-G12)*J12</f>
        <v>146381.50452526502</v>
      </c>
      <c r="P12" s="31">
        <f t="shared" ref="P12:P13" si="9">(F12-H12)*K12</f>
        <v>139793.50452526505</v>
      </c>
      <c r="Q12" s="31">
        <f t="shared" ref="Q12" si="10">(F12-H12)*L12</f>
        <v>139793.50452526505</v>
      </c>
      <c r="R12" s="35">
        <f>N12+O12+P12+Q12</f>
        <v>572350.01810106018</v>
      </c>
      <c r="S12" s="31"/>
      <c r="T12" s="31"/>
      <c r="U12" s="31"/>
      <c r="V12" s="3"/>
    </row>
    <row r="13" spans="1:22" ht="37.5" customHeight="1">
      <c r="A13" s="16"/>
      <c r="B13" s="6" t="s">
        <v>76</v>
      </c>
      <c r="C13" s="6" t="s">
        <v>71</v>
      </c>
      <c r="D13" s="6" t="s">
        <v>73</v>
      </c>
      <c r="E13" s="38">
        <f>'2025'!F15*1.04</f>
        <v>2485.9645126197638</v>
      </c>
      <c r="F13" s="38">
        <f t="shared" si="4"/>
        <v>2485.9645126197638</v>
      </c>
      <c r="G13" s="38">
        <f>'2025'!H15</f>
        <v>1428</v>
      </c>
      <c r="H13" s="38">
        <f t="shared" si="5"/>
        <v>1496.5440000000001</v>
      </c>
      <c r="I13" s="31">
        <v>1495.4</v>
      </c>
      <c r="J13" s="31">
        <v>1236.7</v>
      </c>
      <c r="K13" s="31">
        <v>875</v>
      </c>
      <c r="L13" s="31">
        <v>875</v>
      </c>
      <c r="M13" s="31">
        <f t="shared" si="1"/>
        <v>4482.1000000000004</v>
      </c>
      <c r="N13" s="31">
        <f t="shared" si="7"/>
        <v>1582080.132171595</v>
      </c>
      <c r="O13" s="31">
        <f t="shared" si="8"/>
        <v>1308384.7127568619</v>
      </c>
      <c r="P13" s="31">
        <f t="shared" si="9"/>
        <v>865742.94854229328</v>
      </c>
      <c r="Q13" s="31">
        <f>(F13-H13)*L13</f>
        <v>865742.94854229328</v>
      </c>
      <c r="R13" s="35">
        <f t="shared" si="2"/>
        <v>4621950.7420130437</v>
      </c>
      <c r="S13" s="31"/>
      <c r="T13" s="31"/>
      <c r="U13" s="31"/>
      <c r="V13" s="3"/>
    </row>
    <row r="14" spans="1:22" ht="37.5" customHeight="1">
      <c r="A14" s="6" t="s">
        <v>26</v>
      </c>
      <c r="B14" s="7" t="s">
        <v>27</v>
      </c>
      <c r="C14" s="7"/>
      <c r="D14" s="25"/>
      <c r="E14" s="38"/>
      <c r="F14" s="38"/>
      <c r="G14" s="38"/>
      <c r="H14" s="38"/>
      <c r="I14" s="31">
        <f>SUM(I15:I16)</f>
        <v>2563.4299999999998</v>
      </c>
      <c r="J14" s="31">
        <f t="shared" ref="J14:R14" si="11">SUM(J15:J16)</f>
        <v>2678.48</v>
      </c>
      <c r="K14" s="31">
        <f t="shared" si="11"/>
        <v>3300</v>
      </c>
      <c r="L14" s="31">
        <f t="shared" si="11"/>
        <v>1908</v>
      </c>
      <c r="M14" s="31">
        <f t="shared" si="11"/>
        <v>10449.910000000002</v>
      </c>
      <c r="N14" s="31">
        <f t="shared" si="11"/>
        <v>5824628.194090724</v>
      </c>
      <c r="O14" s="31">
        <f t="shared" si="11"/>
        <v>6086044.9184522778</v>
      </c>
      <c r="P14" s="31">
        <f t="shared" si="11"/>
        <v>7272068.0802531708</v>
      </c>
      <c r="Q14" s="31">
        <f t="shared" si="11"/>
        <v>4204577.5445827432</v>
      </c>
      <c r="R14" s="31">
        <f t="shared" si="11"/>
        <v>23387318.737378918</v>
      </c>
      <c r="S14" s="31"/>
      <c r="T14" s="31"/>
      <c r="U14" s="31"/>
      <c r="V14" s="3"/>
    </row>
    <row r="15" spans="1:22" ht="37.5" customHeight="1">
      <c r="A15" s="16"/>
      <c r="B15" s="6" t="s">
        <v>72</v>
      </c>
      <c r="C15" s="6" t="s">
        <v>71</v>
      </c>
      <c r="D15" s="6" t="s">
        <v>73</v>
      </c>
      <c r="E15" s="38">
        <f>'2025'!F17*1.04</f>
        <v>3700.2009940161129</v>
      </c>
      <c r="F15" s="38">
        <f t="shared" si="4"/>
        <v>3700.2009940161129</v>
      </c>
      <c r="G15" s="38">
        <f>'2025'!H17</f>
        <v>1428</v>
      </c>
      <c r="H15" s="38">
        <f t="shared" si="5"/>
        <v>1496.5440000000001</v>
      </c>
      <c r="I15" s="31">
        <v>1982.71</v>
      </c>
      <c r="J15" s="31">
        <v>2377.42</v>
      </c>
      <c r="K15" s="31">
        <v>3000</v>
      </c>
      <c r="L15" s="31">
        <v>1600</v>
      </c>
      <c r="M15" s="31">
        <f t="shared" si="1"/>
        <v>8960.130000000001</v>
      </c>
      <c r="N15" s="31">
        <f>(E15-G15)*I15</f>
        <v>4505115.6328456877</v>
      </c>
      <c r="O15" s="31">
        <f>(E15-G15)*J15</f>
        <v>5401976.0871937871</v>
      </c>
      <c r="P15" s="31">
        <f>(F15-H15)*K15</f>
        <v>6610970.9820483373</v>
      </c>
      <c r="Q15" s="31">
        <f>(F15-H15)*L15</f>
        <v>3525851.1904257801</v>
      </c>
      <c r="R15" s="35">
        <f t="shared" si="2"/>
        <v>20043913.892513592</v>
      </c>
      <c r="S15" s="31"/>
      <c r="T15" s="31"/>
      <c r="U15" s="31"/>
      <c r="V15" s="3"/>
    </row>
    <row r="16" spans="1:22" ht="37.5" customHeight="1">
      <c r="A16" s="16"/>
      <c r="B16" s="6" t="s">
        <v>122</v>
      </c>
      <c r="C16" s="6"/>
      <c r="D16" s="6" t="s">
        <v>73</v>
      </c>
      <c r="E16" s="38">
        <f>'2025'!F18*1.04</f>
        <v>3700.2009940161129</v>
      </c>
      <c r="F16" s="38">
        <f t="shared" si="4"/>
        <v>3700.2009940161129</v>
      </c>
      <c r="G16" s="38">
        <f>'2025'!H18</f>
        <v>1428</v>
      </c>
      <c r="H16" s="38">
        <f t="shared" si="5"/>
        <v>1496.5440000000001</v>
      </c>
      <c r="I16" s="31">
        <v>580.71999999999991</v>
      </c>
      <c r="J16" s="31">
        <v>301.06</v>
      </c>
      <c r="K16" s="31">
        <v>300</v>
      </c>
      <c r="L16" s="31">
        <v>308</v>
      </c>
      <c r="M16" s="31">
        <f t="shared" si="1"/>
        <v>1489.78</v>
      </c>
      <c r="N16" s="31">
        <f>(E16-G16)*I16</f>
        <v>1319512.5612450368</v>
      </c>
      <c r="O16" s="31">
        <f>(E16-G16)*J16</f>
        <v>684068.83125849091</v>
      </c>
      <c r="P16" s="31">
        <f>(F16-H16)*K16</f>
        <v>661097.0982048338</v>
      </c>
      <c r="Q16" s="31">
        <f>(F16-H16)*L16</f>
        <v>678726.35415696271</v>
      </c>
      <c r="R16" s="35">
        <f t="shared" si="2"/>
        <v>3343404.844865324</v>
      </c>
      <c r="S16" s="31"/>
      <c r="T16" s="31"/>
      <c r="U16" s="31"/>
      <c r="V16" s="3"/>
    </row>
    <row r="17" spans="1:22" ht="37.5" customHeight="1">
      <c r="A17" s="6" t="s">
        <v>7</v>
      </c>
      <c r="B17" s="7" t="s">
        <v>8</v>
      </c>
      <c r="C17" s="7"/>
      <c r="D17" s="25"/>
      <c r="E17" s="38"/>
      <c r="F17" s="38"/>
      <c r="G17" s="38"/>
      <c r="H17" s="38"/>
      <c r="I17" s="31">
        <f>SUM(I18:I18)</f>
        <v>2059.4690000000001</v>
      </c>
      <c r="J17" s="31">
        <f>SUM(J18:J18)</f>
        <v>1514.405</v>
      </c>
      <c r="K17" s="31">
        <f>SUM(K18:K18)</f>
        <v>1400</v>
      </c>
      <c r="L17" s="31">
        <f>SUM(L18:L18)</f>
        <v>1400</v>
      </c>
      <c r="M17" s="31">
        <f t="shared" si="1"/>
        <v>6373.8739999999998</v>
      </c>
      <c r="N17" s="31">
        <f>SUM(N18:N18)</f>
        <v>1786016.6073532971</v>
      </c>
      <c r="O17" s="31">
        <f>SUM(O18:O18)</f>
        <v>1313325.172779425</v>
      </c>
      <c r="P17" s="31">
        <f>SUM(P18:P18)</f>
        <v>1118149.0519664125</v>
      </c>
      <c r="Q17" s="31">
        <f>SUM(Q18:Q18)</f>
        <v>1118149.0519664125</v>
      </c>
      <c r="R17" s="35">
        <f t="shared" si="2"/>
        <v>5335639.8840655461</v>
      </c>
      <c r="S17" s="31"/>
      <c r="T17" s="31"/>
      <c r="U17" s="31"/>
      <c r="V17" s="3"/>
    </row>
    <row r="18" spans="1:22" ht="37.5" customHeight="1">
      <c r="A18" s="16"/>
      <c r="B18" s="6" t="s">
        <v>119</v>
      </c>
      <c r="C18" s="6"/>
      <c r="D18" s="6" t="s">
        <v>73</v>
      </c>
      <c r="E18" s="38">
        <f>'2025'!F20*1.04</f>
        <v>2295.2218942617233</v>
      </c>
      <c r="F18" s="38">
        <f t="shared" si="4"/>
        <v>2295.2218942617233</v>
      </c>
      <c r="G18" s="38">
        <f>'2025'!H20</f>
        <v>1428</v>
      </c>
      <c r="H18" s="38">
        <f t="shared" si="5"/>
        <v>1496.5440000000001</v>
      </c>
      <c r="I18" s="31">
        <v>2059.4690000000001</v>
      </c>
      <c r="J18" s="31">
        <v>1514.405</v>
      </c>
      <c r="K18" s="31">
        <v>1400</v>
      </c>
      <c r="L18" s="31">
        <v>1400</v>
      </c>
      <c r="M18" s="31">
        <f t="shared" si="1"/>
        <v>6373.8739999999998</v>
      </c>
      <c r="N18" s="31">
        <f>(E18-G18)*I18</f>
        <v>1786016.6073532971</v>
      </c>
      <c r="O18" s="31">
        <f>(E18-G18)*J18</f>
        <v>1313325.172779425</v>
      </c>
      <c r="P18" s="31">
        <f>(F18-H18)*K18</f>
        <v>1118149.0519664125</v>
      </c>
      <c r="Q18" s="31">
        <f>(F18-H18)*L18</f>
        <v>1118149.0519664125</v>
      </c>
      <c r="R18" s="35">
        <f t="shared" si="2"/>
        <v>5335639.8840655461</v>
      </c>
      <c r="S18" s="31"/>
      <c r="T18" s="31"/>
      <c r="U18" s="31"/>
      <c r="V18" s="3"/>
    </row>
    <row r="19" spans="1:22" ht="37.5" customHeight="1">
      <c r="A19" s="6" t="s">
        <v>106</v>
      </c>
      <c r="B19" s="7" t="s">
        <v>105</v>
      </c>
      <c r="C19" s="7"/>
      <c r="D19" s="25"/>
      <c r="E19" s="38"/>
      <c r="F19" s="38"/>
      <c r="G19" s="38"/>
      <c r="H19" s="38"/>
      <c r="I19" s="31">
        <f>SUM(I20)</f>
        <v>2262</v>
      </c>
      <c r="J19" s="31">
        <f t="shared" ref="J19:R19" si="12">SUM(J20)</f>
        <v>1404.5</v>
      </c>
      <c r="K19" s="31">
        <f t="shared" si="12"/>
        <v>1500</v>
      </c>
      <c r="L19" s="31">
        <f t="shared" si="12"/>
        <v>1500</v>
      </c>
      <c r="M19" s="31">
        <f t="shared" si="12"/>
        <v>6666.5</v>
      </c>
      <c r="N19" s="31">
        <f t="shared" si="12"/>
        <v>1811964.998855165</v>
      </c>
      <c r="O19" s="31">
        <f t="shared" si="12"/>
        <v>1125068.4530911047</v>
      </c>
      <c r="P19" s="31">
        <f t="shared" si="12"/>
        <v>1098752.3016280932</v>
      </c>
      <c r="Q19" s="31">
        <f t="shared" si="12"/>
        <v>1098752.3016280932</v>
      </c>
      <c r="R19" s="31">
        <f t="shared" si="12"/>
        <v>5134538.0552024562</v>
      </c>
      <c r="S19" s="31"/>
      <c r="T19" s="31"/>
      <c r="U19" s="31"/>
      <c r="V19" s="3"/>
    </row>
    <row r="20" spans="1:22" ht="37.5" customHeight="1">
      <c r="A20" s="16"/>
      <c r="B20" s="6" t="s">
        <v>72</v>
      </c>
      <c r="C20" s="6" t="s">
        <v>71</v>
      </c>
      <c r="D20" s="6" t="s">
        <v>73</v>
      </c>
      <c r="E20" s="38">
        <f>'2025'!F22*1.04</f>
        <v>2229.0455344187289</v>
      </c>
      <c r="F20" s="38">
        <f t="shared" si="4"/>
        <v>2229.0455344187289</v>
      </c>
      <c r="G20" s="38">
        <f>'2025'!H22</f>
        <v>1428</v>
      </c>
      <c r="H20" s="38">
        <f t="shared" si="5"/>
        <v>1496.5440000000001</v>
      </c>
      <c r="I20" s="31">
        <v>2262</v>
      </c>
      <c r="J20" s="31">
        <v>1404.5</v>
      </c>
      <c r="K20" s="31">
        <v>1500</v>
      </c>
      <c r="L20" s="31">
        <v>1500</v>
      </c>
      <c r="M20" s="31">
        <f t="shared" si="1"/>
        <v>6666.5</v>
      </c>
      <c r="N20" s="31">
        <f>(E20-G20)*I20</f>
        <v>1811964.998855165</v>
      </c>
      <c r="O20" s="31">
        <f>(E20-G20)*J20</f>
        <v>1125068.4530911047</v>
      </c>
      <c r="P20" s="31">
        <f>(F20-H20)*K20</f>
        <v>1098752.3016280932</v>
      </c>
      <c r="Q20" s="31">
        <f>(F20-H20)*L20</f>
        <v>1098752.3016280932</v>
      </c>
      <c r="R20" s="35">
        <f t="shared" si="2"/>
        <v>5134538.0552024562</v>
      </c>
      <c r="S20" s="31"/>
      <c r="T20" s="31"/>
      <c r="U20" s="31"/>
      <c r="V20" s="3"/>
    </row>
    <row r="21" spans="1:22" ht="37.5" customHeight="1">
      <c r="A21" s="6" t="s">
        <v>9</v>
      </c>
      <c r="B21" s="7" t="s">
        <v>10</v>
      </c>
      <c r="C21" s="7"/>
      <c r="D21" s="25"/>
      <c r="E21" s="38"/>
      <c r="F21" s="38"/>
      <c r="G21" s="38"/>
      <c r="H21" s="38"/>
      <c r="I21" s="31">
        <f t="shared" ref="I21:R25" si="13">SUM(I22)</f>
        <v>270</v>
      </c>
      <c r="J21" s="31">
        <f t="shared" si="13"/>
        <v>279</v>
      </c>
      <c r="K21" s="31">
        <f t="shared" si="13"/>
        <v>1000</v>
      </c>
      <c r="L21" s="31">
        <f t="shared" si="13"/>
        <v>1500</v>
      </c>
      <c r="M21" s="31">
        <f t="shared" si="13"/>
        <v>3049</v>
      </c>
      <c r="N21" s="31">
        <f t="shared" si="13"/>
        <v>324986.97145423462</v>
      </c>
      <c r="O21" s="31">
        <f t="shared" si="13"/>
        <v>335819.87050270912</v>
      </c>
      <c r="P21" s="31">
        <f t="shared" si="13"/>
        <v>1135111.4498304985</v>
      </c>
      <c r="Q21" s="31">
        <f t="shared" si="13"/>
        <v>1702667.1747457478</v>
      </c>
      <c r="R21" s="31">
        <f t="shared" si="13"/>
        <v>3498585.4665331901</v>
      </c>
      <c r="S21" s="31"/>
      <c r="T21" s="31"/>
      <c r="U21" s="31"/>
      <c r="V21" s="3"/>
    </row>
    <row r="22" spans="1:22" ht="37.5" customHeight="1">
      <c r="A22" s="16"/>
      <c r="B22" s="6" t="s">
        <v>76</v>
      </c>
      <c r="C22" s="6" t="s">
        <v>71</v>
      </c>
      <c r="D22" s="6" t="s">
        <v>73</v>
      </c>
      <c r="E22" s="38">
        <f>'2025'!F24*1.04</f>
        <v>2631.6554498304986</v>
      </c>
      <c r="F22" s="38">
        <f t="shared" si="4"/>
        <v>2631.6554498304986</v>
      </c>
      <c r="G22" s="38">
        <f>'2025'!H24</f>
        <v>1428</v>
      </c>
      <c r="H22" s="38">
        <f t="shared" si="5"/>
        <v>1496.5440000000001</v>
      </c>
      <c r="I22" s="31">
        <v>270</v>
      </c>
      <c r="J22" s="31">
        <v>279</v>
      </c>
      <c r="K22" s="31">
        <v>1000</v>
      </c>
      <c r="L22" s="31">
        <v>1500</v>
      </c>
      <c r="M22" s="31">
        <f t="shared" si="1"/>
        <v>3049</v>
      </c>
      <c r="N22" s="31">
        <f>(E22-G22)*I22</f>
        <v>324986.97145423462</v>
      </c>
      <c r="O22" s="31">
        <f>(E22-G22)*J22</f>
        <v>335819.87050270912</v>
      </c>
      <c r="P22" s="31">
        <f>(F22-H22)*K22</f>
        <v>1135111.4498304985</v>
      </c>
      <c r="Q22" s="31">
        <f>(F22-H22)*L22</f>
        <v>1702667.1747457478</v>
      </c>
      <c r="R22" s="35">
        <f t="shared" si="2"/>
        <v>3498585.4665331901</v>
      </c>
      <c r="S22" s="31"/>
      <c r="T22" s="31"/>
      <c r="U22" s="31"/>
      <c r="V22" s="3"/>
    </row>
    <row r="23" spans="1:22" ht="37.5" customHeight="1">
      <c r="A23" s="6" t="s">
        <v>140</v>
      </c>
      <c r="B23" s="7" t="s">
        <v>141</v>
      </c>
      <c r="C23" s="7"/>
      <c r="D23" s="25"/>
      <c r="E23" s="38"/>
      <c r="F23" s="38"/>
      <c r="G23" s="38"/>
      <c r="H23" s="38"/>
      <c r="I23" s="31">
        <f t="shared" si="13"/>
        <v>445.1</v>
      </c>
      <c r="J23" s="31">
        <f t="shared" si="13"/>
        <v>415.3</v>
      </c>
      <c r="K23" s="31">
        <f t="shared" si="13"/>
        <v>360</v>
      </c>
      <c r="L23" s="31">
        <f t="shared" si="13"/>
        <v>370</v>
      </c>
      <c r="M23" s="31">
        <f t="shared" si="13"/>
        <v>1590.4</v>
      </c>
      <c r="N23" s="31">
        <f t="shared" si="13"/>
        <v>433927.72810681321</v>
      </c>
      <c r="O23" s="31">
        <f t="shared" si="13"/>
        <v>404875.72564088862</v>
      </c>
      <c r="P23" s="31">
        <f t="shared" si="13"/>
        <v>326287.94817895471</v>
      </c>
      <c r="Q23" s="31">
        <f t="shared" si="13"/>
        <v>335351.5022950368</v>
      </c>
      <c r="R23" s="31">
        <f t="shared" si="13"/>
        <v>1500442.9042216933</v>
      </c>
      <c r="S23" s="31"/>
      <c r="T23" s="31"/>
      <c r="U23" s="31"/>
      <c r="V23" s="3"/>
    </row>
    <row r="24" spans="1:22" ht="34.5" customHeight="1">
      <c r="A24" s="16"/>
      <c r="B24" s="6" t="s">
        <v>125</v>
      </c>
      <c r="C24" s="6" t="s">
        <v>142</v>
      </c>
      <c r="D24" s="6" t="s">
        <v>73</v>
      </c>
      <c r="E24" s="38">
        <f>'2025'!F26*1.04</f>
        <v>2402.8994116082076</v>
      </c>
      <c r="F24" s="38">
        <f t="shared" si="4"/>
        <v>2402.8994116082076</v>
      </c>
      <c r="G24" s="38">
        <f>'2025'!H26</f>
        <v>1428</v>
      </c>
      <c r="H24" s="38">
        <f t="shared" si="5"/>
        <v>1496.5440000000001</v>
      </c>
      <c r="I24" s="31">
        <v>445.1</v>
      </c>
      <c r="J24" s="31">
        <v>415.3</v>
      </c>
      <c r="K24" s="31">
        <v>360</v>
      </c>
      <c r="L24" s="31">
        <v>370</v>
      </c>
      <c r="M24" s="31">
        <f t="shared" si="1"/>
        <v>1590.4</v>
      </c>
      <c r="N24" s="31">
        <f>(E24-G24)*I24</f>
        <v>433927.72810681321</v>
      </c>
      <c r="O24" s="31">
        <f>(E24-G24)*J24</f>
        <v>404875.72564088862</v>
      </c>
      <c r="P24" s="31">
        <f>(F24-H24)*K24</f>
        <v>326287.94817895471</v>
      </c>
      <c r="Q24" s="31">
        <f>(F24-H24)*L24</f>
        <v>335351.5022950368</v>
      </c>
      <c r="R24" s="35">
        <f t="shared" si="2"/>
        <v>1500442.9042216933</v>
      </c>
      <c r="S24" s="31"/>
      <c r="T24" s="31"/>
      <c r="U24" s="31"/>
      <c r="V24" s="3"/>
    </row>
    <row r="25" spans="1:22" s="2" customFormat="1" ht="37.5" customHeight="1">
      <c r="A25" s="26" t="s">
        <v>115</v>
      </c>
      <c r="B25" s="7" t="s">
        <v>116</v>
      </c>
      <c r="C25" s="27"/>
      <c r="D25" s="28"/>
      <c r="E25" s="38"/>
      <c r="F25" s="38"/>
      <c r="G25" s="38"/>
      <c r="H25" s="38"/>
      <c r="I25" s="33">
        <f t="shared" si="13"/>
        <v>20</v>
      </c>
      <c r="J25" s="33">
        <f t="shared" si="13"/>
        <v>35</v>
      </c>
      <c r="K25" s="33">
        <f t="shared" si="13"/>
        <v>500</v>
      </c>
      <c r="L25" s="33">
        <f t="shared" si="13"/>
        <v>500</v>
      </c>
      <c r="M25" s="33">
        <f t="shared" si="13"/>
        <v>1055</v>
      </c>
      <c r="N25" s="33">
        <f t="shared" si="13"/>
        <v>13366.742683047651</v>
      </c>
      <c r="O25" s="33">
        <f t="shared" si="13"/>
        <v>23391.79969533339</v>
      </c>
      <c r="P25" s="33">
        <f t="shared" si="13"/>
        <v>299896.56707619119</v>
      </c>
      <c r="Q25" s="33">
        <f t="shared" si="13"/>
        <v>299896.56707619119</v>
      </c>
      <c r="R25" s="33">
        <f t="shared" si="13"/>
        <v>636551.67653076339</v>
      </c>
      <c r="S25" s="31"/>
      <c r="T25" s="33"/>
      <c r="U25" s="31"/>
      <c r="V25" s="3"/>
    </row>
    <row r="26" spans="1:22" s="2" customFormat="1" ht="37.5" customHeight="1">
      <c r="A26" s="29"/>
      <c r="B26" s="26" t="s">
        <v>72</v>
      </c>
      <c r="C26" s="26"/>
      <c r="D26" s="26" t="s">
        <v>73</v>
      </c>
      <c r="E26" s="38">
        <f>'2025'!F28*1.04</f>
        <v>2096.3371341523825</v>
      </c>
      <c r="F26" s="38">
        <f t="shared" si="4"/>
        <v>2096.3371341523825</v>
      </c>
      <c r="G26" s="38">
        <f>'2025'!H28</f>
        <v>1428</v>
      </c>
      <c r="H26" s="38">
        <f t="shared" si="5"/>
        <v>1496.5440000000001</v>
      </c>
      <c r="I26" s="31">
        <v>20</v>
      </c>
      <c r="J26" s="31">
        <v>35</v>
      </c>
      <c r="K26" s="31">
        <v>500</v>
      </c>
      <c r="L26" s="31">
        <v>500</v>
      </c>
      <c r="M26" s="31">
        <f t="shared" si="1"/>
        <v>1055</v>
      </c>
      <c r="N26" s="33">
        <f>(E26-G26)*I26</f>
        <v>13366.742683047651</v>
      </c>
      <c r="O26" s="31">
        <f>(E26-G26)*J26</f>
        <v>23391.79969533339</v>
      </c>
      <c r="P26" s="33">
        <f>(F26-H26)*K26</f>
        <v>299896.56707619119</v>
      </c>
      <c r="Q26" s="33">
        <f>(F26-H26)*L26</f>
        <v>299896.56707619119</v>
      </c>
      <c r="R26" s="35">
        <f t="shared" si="2"/>
        <v>636551.67653076339</v>
      </c>
      <c r="S26" s="31"/>
      <c r="T26" s="33"/>
      <c r="U26" s="31"/>
      <c r="V26" s="3"/>
    </row>
    <row r="27" spans="1:22" ht="37.5" customHeight="1">
      <c r="A27" s="6" t="s">
        <v>109</v>
      </c>
      <c r="B27" s="7" t="s">
        <v>110</v>
      </c>
      <c r="C27" s="7"/>
      <c r="D27" s="25"/>
      <c r="E27" s="38"/>
      <c r="F27" s="38"/>
      <c r="G27" s="38"/>
      <c r="H27" s="38"/>
      <c r="I27" s="31">
        <f>SUM(I28:I33)</f>
        <v>3576</v>
      </c>
      <c r="J27" s="31">
        <f t="shared" ref="J27:R27" si="14">SUM(J28:J33)</f>
        <v>2893</v>
      </c>
      <c r="K27" s="31">
        <f t="shared" si="14"/>
        <v>1750</v>
      </c>
      <c r="L27" s="31">
        <f t="shared" si="14"/>
        <v>2500</v>
      </c>
      <c r="M27" s="31">
        <f t="shared" si="14"/>
        <v>10719</v>
      </c>
      <c r="N27" s="31">
        <f t="shared" si="14"/>
        <v>5376137.216290758</v>
      </c>
      <c r="O27" s="31">
        <f t="shared" si="14"/>
        <v>4292390.1287776995</v>
      </c>
      <c r="P27" s="31">
        <f t="shared" si="14"/>
        <v>2359231.7141920915</v>
      </c>
      <c r="Q27" s="31">
        <f t="shared" si="14"/>
        <v>3520160.5393581395</v>
      </c>
      <c r="R27" s="31">
        <f t="shared" si="14"/>
        <v>15547919.598618688</v>
      </c>
      <c r="S27" s="31"/>
      <c r="T27" s="31"/>
      <c r="U27" s="31"/>
      <c r="V27" s="3"/>
    </row>
    <row r="28" spans="1:22" ht="37.5" customHeight="1">
      <c r="A28" s="16"/>
      <c r="B28" s="6" t="s">
        <v>80</v>
      </c>
      <c r="C28" s="6"/>
      <c r="D28" s="6" t="s">
        <v>108</v>
      </c>
      <c r="E28" s="38">
        <f>'2025'!F30*1.04</f>
        <v>2290.185363990277</v>
      </c>
      <c r="F28" s="38">
        <f t="shared" si="4"/>
        <v>2290.185363990277</v>
      </c>
      <c r="G28" s="38">
        <f>'2025'!H30</f>
        <v>743</v>
      </c>
      <c r="H28" s="38">
        <f t="shared" si="5"/>
        <v>778.66399999999999</v>
      </c>
      <c r="I28" s="31">
        <v>2128</v>
      </c>
      <c r="J28" s="31">
        <v>119</v>
      </c>
      <c r="K28" s="31">
        <v>400</v>
      </c>
      <c r="L28" s="31">
        <v>1000</v>
      </c>
      <c r="M28" s="31">
        <f t="shared" si="1"/>
        <v>3647</v>
      </c>
      <c r="N28" s="31">
        <f>(E28-G28)*I28</f>
        <v>3292410.4545713095</v>
      </c>
      <c r="O28" s="31">
        <f t="shared" ref="O28:P33" si="15">(E28-G28)*J28</f>
        <v>184115.05831484296</v>
      </c>
      <c r="P28" s="31">
        <f t="shared" si="15"/>
        <v>604608.54559611075</v>
      </c>
      <c r="Q28" s="31">
        <f>(F28-H28)*L28</f>
        <v>1511521.3639902771</v>
      </c>
      <c r="R28" s="35">
        <f t="shared" si="2"/>
        <v>5592655.4224725403</v>
      </c>
      <c r="S28" s="31"/>
      <c r="T28" s="31"/>
      <c r="U28" s="31"/>
      <c r="V28" s="3"/>
    </row>
    <row r="29" spans="1:22" ht="37.5" customHeight="1">
      <c r="A29" s="16"/>
      <c r="B29" s="6" t="s">
        <v>80</v>
      </c>
      <c r="C29" s="6"/>
      <c r="D29" s="6" t="s">
        <v>107</v>
      </c>
      <c r="E29" s="38">
        <f>'2025'!F31*1.04</f>
        <v>2609.3920451458798</v>
      </c>
      <c r="F29" s="38">
        <f t="shared" si="4"/>
        <v>2609.3920451458798</v>
      </c>
      <c r="G29" s="38">
        <f>'2025'!H31</f>
        <v>874</v>
      </c>
      <c r="H29" s="38">
        <f t="shared" si="5"/>
        <v>915.952</v>
      </c>
      <c r="I29" s="31">
        <v>381</v>
      </c>
      <c r="J29" s="31">
        <v>1062</v>
      </c>
      <c r="K29" s="31">
        <v>100</v>
      </c>
      <c r="L29" s="31">
        <v>250</v>
      </c>
      <c r="M29" s="31">
        <f t="shared" si="1"/>
        <v>1793</v>
      </c>
      <c r="N29" s="31">
        <f>(E29-G29)*I29</f>
        <v>661184.36920058017</v>
      </c>
      <c r="O29" s="31">
        <f t="shared" si="15"/>
        <v>1842986.3519449243</v>
      </c>
      <c r="P29" s="31">
        <f t="shared" si="15"/>
        <v>169344.00451458798</v>
      </c>
      <c r="Q29" s="31">
        <f>(F29-H29)*L29</f>
        <v>423360.01128646993</v>
      </c>
      <c r="R29" s="35">
        <f t="shared" si="2"/>
        <v>3096874.7369465628</v>
      </c>
      <c r="S29" s="31"/>
      <c r="T29" s="31"/>
      <c r="U29" s="31"/>
      <c r="V29" s="3"/>
    </row>
    <row r="30" spans="1:22" ht="37.5" customHeight="1">
      <c r="A30" s="16"/>
      <c r="B30" s="6" t="s">
        <v>80</v>
      </c>
      <c r="C30" s="6"/>
      <c r="D30" s="6" t="s">
        <v>73</v>
      </c>
      <c r="E30" s="38">
        <f>'2025'!F32*1.04</f>
        <v>2626.5834511613407</v>
      </c>
      <c r="F30" s="38">
        <f t="shared" si="4"/>
        <v>2626.5834511613407</v>
      </c>
      <c r="G30" s="38">
        <f>'2025'!H32</f>
        <v>1320</v>
      </c>
      <c r="H30" s="38">
        <f t="shared" si="5"/>
        <v>1383.3600000000001</v>
      </c>
      <c r="I30" s="31">
        <v>317</v>
      </c>
      <c r="J30" s="31">
        <v>962</v>
      </c>
      <c r="K30" s="31">
        <v>500</v>
      </c>
      <c r="L30" s="31">
        <v>500</v>
      </c>
      <c r="M30" s="31">
        <f t="shared" si="1"/>
        <v>2279</v>
      </c>
      <c r="N30" s="31">
        <f>(E30-G30)*I30</f>
        <v>414186.95401814498</v>
      </c>
      <c r="O30" s="31">
        <f t="shared" si="15"/>
        <v>1256933.2800172097</v>
      </c>
      <c r="P30" s="31">
        <f t="shared" si="15"/>
        <v>621611.72558067029</v>
      </c>
      <c r="Q30" s="31">
        <f>(F30-H30)*L30</f>
        <v>621611.72558067029</v>
      </c>
      <c r="R30" s="35">
        <f t="shared" si="2"/>
        <v>2914343.6851966954</v>
      </c>
      <c r="S30" s="31"/>
      <c r="T30" s="31"/>
      <c r="U30" s="31"/>
      <c r="V30" s="3"/>
    </row>
    <row r="31" spans="1:22" s="14" customFormat="1" ht="37.5" customHeight="1">
      <c r="A31" s="16"/>
      <c r="B31" s="6" t="s">
        <v>158</v>
      </c>
      <c r="C31" s="6"/>
      <c r="D31" s="6" t="s">
        <v>108</v>
      </c>
      <c r="E31" s="38">
        <f>'2025'!F33*1.04</f>
        <v>2442.5944748768261</v>
      </c>
      <c r="F31" s="38">
        <f t="shared" si="4"/>
        <v>2442.5944748768261</v>
      </c>
      <c r="G31" s="38">
        <f>'2025'!H33</f>
        <v>998</v>
      </c>
      <c r="H31" s="38">
        <f t="shared" si="5"/>
        <v>1045.904</v>
      </c>
      <c r="I31" s="31">
        <v>250</v>
      </c>
      <c r="J31" s="31">
        <v>250</v>
      </c>
      <c r="K31" s="31">
        <v>250</v>
      </c>
      <c r="L31" s="31">
        <v>250</v>
      </c>
      <c r="M31" s="31">
        <f t="shared" si="1"/>
        <v>1000</v>
      </c>
      <c r="N31" s="31">
        <f t="shared" ref="N31:N33" si="16">(E31-G31)*I31</f>
        <v>361148.61871920654</v>
      </c>
      <c r="O31" s="31">
        <f t="shared" si="15"/>
        <v>361148.61871920654</v>
      </c>
      <c r="P31" s="31">
        <f t="shared" si="15"/>
        <v>349172.61871920654</v>
      </c>
      <c r="Q31" s="31">
        <f t="shared" ref="Q31:Q33" si="17">(F31-H31)*L31</f>
        <v>349172.61871920654</v>
      </c>
      <c r="R31" s="35">
        <f t="shared" si="2"/>
        <v>1420642.4748768262</v>
      </c>
      <c r="S31" s="31"/>
      <c r="T31" s="31"/>
      <c r="U31" s="31"/>
      <c r="V31" s="3"/>
    </row>
    <row r="32" spans="1:22" s="14" customFormat="1" ht="37.5" customHeight="1">
      <c r="A32" s="16"/>
      <c r="B32" s="6" t="s">
        <v>158</v>
      </c>
      <c r="C32" s="6"/>
      <c r="D32" s="6" t="s">
        <v>107</v>
      </c>
      <c r="E32" s="38">
        <f>'2025'!F34*1.04</f>
        <v>2643.0718959577425</v>
      </c>
      <c r="F32" s="38">
        <f t="shared" si="4"/>
        <v>2643.0718959577425</v>
      </c>
      <c r="G32" s="38">
        <f>'2025'!H34</f>
        <v>1168</v>
      </c>
      <c r="H32" s="38">
        <f t="shared" si="5"/>
        <v>1224.0640000000001</v>
      </c>
      <c r="I32" s="31">
        <v>125</v>
      </c>
      <c r="J32" s="31">
        <v>125</v>
      </c>
      <c r="K32" s="31">
        <v>125</v>
      </c>
      <c r="L32" s="31">
        <v>125</v>
      </c>
      <c r="M32" s="31">
        <f t="shared" si="1"/>
        <v>500</v>
      </c>
      <c r="N32" s="31">
        <f t="shared" si="16"/>
        <v>184383.98699471782</v>
      </c>
      <c r="O32" s="31">
        <f t="shared" si="15"/>
        <v>184383.98699471782</v>
      </c>
      <c r="P32" s="31">
        <f t="shared" si="15"/>
        <v>177375.98699471779</v>
      </c>
      <c r="Q32" s="31">
        <f t="shared" si="17"/>
        <v>177375.98699471779</v>
      </c>
      <c r="R32" s="35">
        <f t="shared" si="2"/>
        <v>723519.94797887118</v>
      </c>
      <c r="S32" s="31"/>
      <c r="T32" s="31"/>
      <c r="U32" s="31"/>
      <c r="V32" s="3"/>
    </row>
    <row r="33" spans="1:22" s="14" customFormat="1" ht="37.5" customHeight="1">
      <c r="A33" s="16"/>
      <c r="B33" s="6" t="s">
        <v>158</v>
      </c>
      <c r="C33" s="6"/>
      <c r="D33" s="6" t="s">
        <v>73</v>
      </c>
      <c r="E33" s="38">
        <f>'2025'!F35*1.04</f>
        <v>2662.1942207647949</v>
      </c>
      <c r="F33" s="38">
        <f t="shared" si="4"/>
        <v>2662.1942207647949</v>
      </c>
      <c r="G33" s="38">
        <f>'2025'!H35</f>
        <v>1428</v>
      </c>
      <c r="H33" s="38">
        <f t="shared" si="5"/>
        <v>1496.5440000000001</v>
      </c>
      <c r="I33" s="31">
        <v>375</v>
      </c>
      <c r="J33" s="31">
        <v>375</v>
      </c>
      <c r="K33" s="31">
        <v>375</v>
      </c>
      <c r="L33" s="31">
        <v>375</v>
      </c>
      <c r="M33" s="31">
        <f t="shared" si="1"/>
        <v>1500</v>
      </c>
      <c r="N33" s="31">
        <f t="shared" si="16"/>
        <v>462822.83278679807</v>
      </c>
      <c r="O33" s="31">
        <f t="shared" si="15"/>
        <v>462822.83278679807</v>
      </c>
      <c r="P33" s="31">
        <f t="shared" si="15"/>
        <v>437118.83278679801</v>
      </c>
      <c r="Q33" s="31">
        <f t="shared" si="17"/>
        <v>437118.83278679801</v>
      </c>
      <c r="R33" s="35">
        <f t="shared" si="2"/>
        <v>1799883.331147192</v>
      </c>
      <c r="S33" s="31"/>
      <c r="T33" s="31"/>
      <c r="U33" s="31"/>
      <c r="V33" s="3"/>
    </row>
    <row r="34" spans="1:22" ht="37.5" customHeight="1">
      <c r="A34" s="6" t="s">
        <v>28</v>
      </c>
      <c r="B34" s="7" t="s">
        <v>29</v>
      </c>
      <c r="C34" s="7"/>
      <c r="D34" s="25"/>
      <c r="E34" s="39"/>
      <c r="F34" s="39"/>
      <c r="G34" s="39"/>
      <c r="H34" s="39"/>
      <c r="I34" s="31">
        <f>SUM(I35:I37)</f>
        <v>1057</v>
      </c>
      <c r="J34" s="31">
        <f>SUM(J35:J37)</f>
        <v>674.88</v>
      </c>
      <c r="K34" s="31">
        <f t="shared" ref="K34:L34" si="18">SUM(K35:K37)</f>
        <v>1000</v>
      </c>
      <c r="L34" s="31">
        <f t="shared" si="18"/>
        <v>1000</v>
      </c>
      <c r="M34" s="31">
        <f>I34+J34+K34+L34</f>
        <v>3731.88</v>
      </c>
      <c r="N34" s="31">
        <f>SUM(N35:N37)</f>
        <v>731910.78506104485</v>
      </c>
      <c r="O34" s="31">
        <f>SUM(O35:O37)</f>
        <v>480527.5067129879</v>
      </c>
      <c r="P34" s="31">
        <f t="shared" ref="P34:Q34" si="19">SUM(P35:P37)</f>
        <v>619313.04726773512</v>
      </c>
      <c r="Q34" s="31">
        <f t="shared" si="19"/>
        <v>619313.04726773512</v>
      </c>
      <c r="R34" s="35">
        <f t="shared" si="2"/>
        <v>2451064.3863095026</v>
      </c>
      <c r="S34" s="31"/>
      <c r="T34" s="31"/>
      <c r="U34" s="31"/>
      <c r="V34" s="3"/>
    </row>
    <row r="35" spans="1:22" ht="37.5" customHeight="1">
      <c r="A35" s="16"/>
      <c r="B35" s="6" t="s">
        <v>74</v>
      </c>
      <c r="C35" s="6"/>
      <c r="D35" s="6" t="s">
        <v>108</v>
      </c>
      <c r="E35" s="38">
        <f>'2025'!F37*1.04</f>
        <v>1721.4808395285129</v>
      </c>
      <c r="F35" s="38">
        <f t="shared" si="4"/>
        <v>1721.4808395285129</v>
      </c>
      <c r="G35" s="38">
        <f>'2025'!H37</f>
        <v>1098</v>
      </c>
      <c r="H35" s="38">
        <f t="shared" si="5"/>
        <v>1150.704</v>
      </c>
      <c r="I35" s="31">
        <v>0</v>
      </c>
      <c r="J35" s="31">
        <v>0</v>
      </c>
      <c r="K35" s="31">
        <v>250</v>
      </c>
      <c r="L35" s="31">
        <v>250</v>
      </c>
      <c r="M35" s="31">
        <f t="shared" si="1"/>
        <v>500</v>
      </c>
      <c r="N35" s="31">
        <f>(E35-G35)*I35</f>
        <v>0</v>
      </c>
      <c r="O35" s="31">
        <f t="shared" ref="O35:P37" si="20">(E35-G35)*J35</f>
        <v>0</v>
      </c>
      <c r="P35" s="31">
        <f t="shared" si="20"/>
        <v>142694.20988212823</v>
      </c>
      <c r="Q35" s="31">
        <f>(F35-H35)*L35</f>
        <v>142694.20988212823</v>
      </c>
      <c r="R35" s="35">
        <f t="shared" si="2"/>
        <v>285388.41976425645</v>
      </c>
      <c r="S35" s="31"/>
      <c r="T35" s="31"/>
      <c r="U35" s="31"/>
      <c r="V35" s="3"/>
    </row>
    <row r="36" spans="1:22" ht="37.5" customHeight="1">
      <c r="A36" s="16"/>
      <c r="B36" s="6" t="s">
        <v>74</v>
      </c>
      <c r="C36" s="6" t="s">
        <v>71</v>
      </c>
      <c r="D36" s="6" t="s">
        <v>107</v>
      </c>
      <c r="E36" s="38">
        <f>'2025'!F38*1.04</f>
        <v>2017.8902214027435</v>
      </c>
      <c r="F36" s="38">
        <f t="shared" si="4"/>
        <v>2017.8902214027435</v>
      </c>
      <c r="G36" s="38">
        <f>'2025'!H38</f>
        <v>1344</v>
      </c>
      <c r="H36" s="38">
        <f t="shared" si="5"/>
        <v>1408.5120000000002</v>
      </c>
      <c r="I36" s="31">
        <v>812.09999999999991</v>
      </c>
      <c r="J36" s="31">
        <v>353.5</v>
      </c>
      <c r="K36" s="31">
        <v>500</v>
      </c>
      <c r="L36" s="31">
        <v>500</v>
      </c>
      <c r="M36" s="31">
        <f t="shared" si="1"/>
        <v>2165.6</v>
      </c>
      <c r="N36" s="31">
        <f>(E36-G36)*I36</f>
        <v>547266.24880116794</v>
      </c>
      <c r="O36" s="31">
        <f t="shared" si="20"/>
        <v>238220.19326586981</v>
      </c>
      <c r="P36" s="31">
        <f t="shared" si="20"/>
        <v>304689.11070137162</v>
      </c>
      <c r="Q36" s="31">
        <f>(F36-H36)*L36</f>
        <v>304689.11070137162</v>
      </c>
      <c r="R36" s="35">
        <f t="shared" si="2"/>
        <v>1394864.6634697812</v>
      </c>
      <c r="S36" s="31"/>
      <c r="T36" s="31"/>
      <c r="U36" s="31"/>
      <c r="V36" s="3"/>
    </row>
    <row r="37" spans="1:22" ht="37.5" customHeight="1">
      <c r="A37" s="16"/>
      <c r="B37" s="6" t="s">
        <v>74</v>
      </c>
      <c r="C37" s="6" t="s">
        <v>71</v>
      </c>
      <c r="D37" s="6" t="s">
        <v>73</v>
      </c>
      <c r="E37" s="38">
        <f>'2025'!F39*1.04</f>
        <v>2133.9589067369411</v>
      </c>
      <c r="F37" s="38">
        <f t="shared" si="4"/>
        <v>2133.9589067369411</v>
      </c>
      <c r="G37" s="38">
        <f>'2025'!H39</f>
        <v>1380</v>
      </c>
      <c r="H37" s="38">
        <f t="shared" si="5"/>
        <v>1446.24</v>
      </c>
      <c r="I37" s="31">
        <v>244.9</v>
      </c>
      <c r="J37" s="31">
        <v>321.38</v>
      </c>
      <c r="K37" s="31">
        <v>250</v>
      </c>
      <c r="L37" s="31">
        <v>250</v>
      </c>
      <c r="M37" s="31">
        <f t="shared" si="1"/>
        <v>1066.28</v>
      </c>
      <c r="N37" s="31">
        <f>(E37-G37)*I37</f>
        <v>184644.53625987688</v>
      </c>
      <c r="O37" s="31">
        <f t="shared" si="20"/>
        <v>242307.31344711813</v>
      </c>
      <c r="P37" s="31">
        <f t="shared" si="20"/>
        <v>171929.72668423527</v>
      </c>
      <c r="Q37" s="31">
        <f>(F37-H37)*L37</f>
        <v>171929.72668423527</v>
      </c>
      <c r="R37" s="35">
        <f>N37+O37+P37+Q37</f>
        <v>770811.30307546561</v>
      </c>
      <c r="S37" s="31"/>
      <c r="T37" s="31"/>
      <c r="U37" s="31"/>
      <c r="V37" s="3"/>
    </row>
    <row r="38" spans="1:22" s="14" customFormat="1" ht="37.5" customHeight="1">
      <c r="A38" s="7" t="s">
        <v>167</v>
      </c>
      <c r="B38" s="7" t="s">
        <v>163</v>
      </c>
      <c r="C38" s="7"/>
      <c r="D38" s="7"/>
      <c r="E38" s="40"/>
      <c r="F38" s="40"/>
      <c r="G38" s="40"/>
      <c r="H38" s="40"/>
      <c r="I38" s="31">
        <f>SUM(I39)</f>
        <v>2875</v>
      </c>
      <c r="J38" s="31">
        <f t="shared" ref="J38:R38" si="21">SUM(J39)</f>
        <v>2875</v>
      </c>
      <c r="K38" s="31">
        <f t="shared" si="21"/>
        <v>2875</v>
      </c>
      <c r="L38" s="31">
        <f t="shared" si="21"/>
        <v>2875</v>
      </c>
      <c r="M38" s="31">
        <f t="shared" si="21"/>
        <v>11500</v>
      </c>
      <c r="N38" s="31">
        <f t="shared" si="21"/>
        <v>0</v>
      </c>
      <c r="O38" s="31">
        <f t="shared" si="21"/>
        <v>0</v>
      </c>
      <c r="P38" s="31">
        <f t="shared" si="21"/>
        <v>0</v>
      </c>
      <c r="Q38" s="31">
        <f t="shared" si="21"/>
        <v>0</v>
      </c>
      <c r="R38" s="31">
        <f t="shared" si="21"/>
        <v>0</v>
      </c>
      <c r="S38" s="32"/>
      <c r="T38" s="32"/>
      <c r="U38" s="32"/>
      <c r="V38" s="3"/>
    </row>
    <row r="39" spans="1:22" s="14" customFormat="1" ht="37.5" customHeight="1">
      <c r="A39" s="16"/>
      <c r="B39" s="6" t="s">
        <v>74</v>
      </c>
      <c r="C39" s="6"/>
      <c r="D39" s="6" t="s">
        <v>108</v>
      </c>
      <c r="E39" s="38">
        <f>'2025'!F41*1.04</f>
        <v>770.17272933884942</v>
      </c>
      <c r="F39" s="38">
        <f t="shared" si="4"/>
        <v>770.17272933884942</v>
      </c>
      <c r="G39" s="38">
        <f>'2025'!H41</f>
        <v>915</v>
      </c>
      <c r="H39" s="38">
        <f t="shared" si="5"/>
        <v>958.92000000000007</v>
      </c>
      <c r="I39" s="31">
        <v>2875</v>
      </c>
      <c r="J39" s="31">
        <v>2875</v>
      </c>
      <c r="K39" s="31">
        <v>2875</v>
      </c>
      <c r="L39" s="31">
        <v>2875</v>
      </c>
      <c r="M39" s="31">
        <f t="shared" si="1"/>
        <v>11500</v>
      </c>
      <c r="N39" s="31">
        <v>0</v>
      </c>
      <c r="O39" s="31">
        <v>0</v>
      </c>
      <c r="P39" s="31">
        <v>0</v>
      </c>
      <c r="Q39" s="31">
        <v>0</v>
      </c>
      <c r="R39" s="35">
        <f t="shared" ref="R39" si="22">N39+O39+P39+Q39</f>
        <v>0</v>
      </c>
      <c r="S39" s="31"/>
      <c r="T39" s="31"/>
      <c r="U39" s="31"/>
      <c r="V39" s="3"/>
    </row>
    <row r="40" spans="1:22" ht="37.5" customHeight="1">
      <c r="A40" s="6" t="s">
        <v>23</v>
      </c>
      <c r="B40" s="7" t="s">
        <v>24</v>
      </c>
      <c r="C40" s="7"/>
      <c r="D40" s="25"/>
      <c r="E40" s="39"/>
      <c r="F40" s="39"/>
      <c r="G40" s="39"/>
      <c r="H40" s="39"/>
      <c r="I40" s="31">
        <f>SUM(I41:I42)</f>
        <v>4565.5600000000004</v>
      </c>
      <c r="J40" s="31">
        <f t="shared" ref="J40:R40" si="23">SUM(J41:J42)</f>
        <v>5527.91</v>
      </c>
      <c r="K40" s="31">
        <f t="shared" si="23"/>
        <v>3500</v>
      </c>
      <c r="L40" s="31">
        <f t="shared" si="23"/>
        <v>3500</v>
      </c>
      <c r="M40" s="31">
        <f t="shared" si="23"/>
        <v>17093.47</v>
      </c>
      <c r="N40" s="31">
        <f t="shared" si="23"/>
        <v>4764234.8868565625</v>
      </c>
      <c r="O40" s="31">
        <f t="shared" si="23"/>
        <v>5823096.2012621537</v>
      </c>
      <c r="P40" s="31">
        <f t="shared" si="23"/>
        <v>3504505.5960442163</v>
      </c>
      <c r="Q40" s="31">
        <f t="shared" si="23"/>
        <v>3504505.5960442163</v>
      </c>
      <c r="R40" s="31">
        <f t="shared" si="23"/>
        <v>17596342.280207146</v>
      </c>
      <c r="S40" s="31"/>
      <c r="T40" s="31"/>
      <c r="U40" s="31"/>
      <c r="V40" s="3"/>
    </row>
    <row r="41" spans="1:22" ht="44.25" customHeight="1">
      <c r="A41" s="16"/>
      <c r="B41" s="6" t="s">
        <v>75</v>
      </c>
      <c r="C41" s="6" t="s">
        <v>71</v>
      </c>
      <c r="D41" s="6" t="s">
        <v>108</v>
      </c>
      <c r="E41" s="38">
        <f>'2025'!F43*1.04</f>
        <v>2081.7796081475717</v>
      </c>
      <c r="F41" s="38">
        <f t="shared" si="4"/>
        <v>2081.7796081475717</v>
      </c>
      <c r="G41" s="38">
        <f>'2025'!H43</f>
        <v>998</v>
      </c>
      <c r="H41" s="38">
        <f t="shared" si="5"/>
        <v>1045.904</v>
      </c>
      <c r="I41" s="31">
        <v>0</v>
      </c>
      <c r="J41" s="31">
        <v>1356.9</v>
      </c>
      <c r="K41" s="31">
        <v>1000</v>
      </c>
      <c r="L41" s="31">
        <v>1000</v>
      </c>
      <c r="M41" s="31">
        <f t="shared" si="1"/>
        <v>3356.9</v>
      </c>
      <c r="N41" s="31">
        <f>(E41-G41)*I41</f>
        <v>0</v>
      </c>
      <c r="O41" s="31">
        <f>(E41-G41)*J41</f>
        <v>1470580.5502954402</v>
      </c>
      <c r="P41" s="31">
        <f>(F41-H41)*K41</f>
        <v>1035875.6081475717</v>
      </c>
      <c r="Q41" s="31">
        <f>(F41-H41)*L41</f>
        <v>1035875.6081475717</v>
      </c>
      <c r="R41" s="35">
        <f t="shared" si="2"/>
        <v>3542331.7665905836</v>
      </c>
      <c r="S41" s="31"/>
      <c r="T41" s="31"/>
      <c r="U41" s="31"/>
      <c r="V41" s="3"/>
    </row>
    <row r="42" spans="1:22" ht="44.25" customHeight="1">
      <c r="A42" s="16"/>
      <c r="B42" s="6" t="s">
        <v>75</v>
      </c>
      <c r="C42" s="6" t="s">
        <v>71</v>
      </c>
      <c r="D42" s="6" t="s">
        <v>107</v>
      </c>
      <c r="E42" s="38">
        <f>'2025'!F44*1.04</f>
        <v>2211.5159951586579</v>
      </c>
      <c r="F42" s="38">
        <f t="shared" si="4"/>
        <v>2211.5159951586579</v>
      </c>
      <c r="G42" s="38">
        <f>'2025'!H44</f>
        <v>1168</v>
      </c>
      <c r="H42" s="38">
        <f t="shared" si="5"/>
        <v>1224.0640000000001</v>
      </c>
      <c r="I42" s="31">
        <v>4565.5600000000004</v>
      </c>
      <c r="J42" s="31">
        <v>4171.0099999999993</v>
      </c>
      <c r="K42" s="31">
        <v>2500</v>
      </c>
      <c r="L42" s="31">
        <v>2500</v>
      </c>
      <c r="M42" s="31">
        <f t="shared" si="1"/>
        <v>13736.57</v>
      </c>
      <c r="N42" s="31">
        <f>(E42-G42)*I42</f>
        <v>4764234.8868565625</v>
      </c>
      <c r="O42" s="31">
        <f>(E42-G42)*J42</f>
        <v>4352515.6509667132</v>
      </c>
      <c r="P42" s="31">
        <f>(F42-H42)*K42</f>
        <v>2468629.9878966445</v>
      </c>
      <c r="Q42" s="31">
        <f>(F42-H42)*L42</f>
        <v>2468629.9878966445</v>
      </c>
      <c r="R42" s="35">
        <f t="shared" si="2"/>
        <v>14054010.513616562</v>
      </c>
      <c r="S42" s="31"/>
      <c r="T42" s="31"/>
      <c r="U42" s="31"/>
      <c r="V42" s="3"/>
    </row>
    <row r="43" spans="1:22" ht="37.5" customHeight="1">
      <c r="A43" s="6" t="s">
        <v>11</v>
      </c>
      <c r="B43" s="7" t="s">
        <v>12</v>
      </c>
      <c r="C43" s="7"/>
      <c r="D43" s="25"/>
      <c r="E43" s="39"/>
      <c r="F43" s="39"/>
      <c r="G43" s="39"/>
      <c r="H43" s="39"/>
      <c r="I43" s="31">
        <f>SUM(I44:I45)</f>
        <v>2970.7887000000001</v>
      </c>
      <c r="J43" s="31">
        <f t="shared" ref="J43:R43" si="24">SUM(J44:J45)</f>
        <v>604.47839999999997</v>
      </c>
      <c r="K43" s="31">
        <f t="shared" si="24"/>
        <v>200</v>
      </c>
      <c r="L43" s="31">
        <f t="shared" si="24"/>
        <v>600</v>
      </c>
      <c r="M43" s="31">
        <f t="shared" si="24"/>
        <v>4375.2671</v>
      </c>
      <c r="N43" s="31">
        <f t="shared" si="24"/>
        <v>2742738.9600032661</v>
      </c>
      <c r="O43" s="31">
        <f t="shared" si="24"/>
        <v>544506.26439008059</v>
      </c>
      <c r="P43" s="31">
        <f t="shared" si="24"/>
        <v>147392.88835561994</v>
      </c>
      <c r="Q43" s="31">
        <f t="shared" si="24"/>
        <v>442178.66506685986</v>
      </c>
      <c r="R43" s="31">
        <f t="shared" si="24"/>
        <v>3876816.7778158267</v>
      </c>
      <c r="S43" s="31"/>
      <c r="T43" s="31"/>
      <c r="U43" s="31"/>
      <c r="V43" s="3"/>
    </row>
    <row r="44" spans="1:22" ht="37.5" customHeight="1">
      <c r="A44" s="16"/>
      <c r="B44" s="6" t="s">
        <v>76</v>
      </c>
      <c r="C44" s="6" t="s">
        <v>71</v>
      </c>
      <c r="D44" s="6" t="s">
        <v>108</v>
      </c>
      <c r="E44" s="38">
        <f>'2025'!F46*1.04</f>
        <v>2021.2359608757317</v>
      </c>
      <c r="F44" s="38">
        <f t="shared" si="4"/>
        <v>2021.2359608757317</v>
      </c>
      <c r="G44" s="38">
        <f>'2025'!H46</f>
        <v>1098</v>
      </c>
      <c r="H44" s="38">
        <f t="shared" si="5"/>
        <v>1150.704</v>
      </c>
      <c r="I44" s="31">
        <v>2970.7887000000001</v>
      </c>
      <c r="J44" s="31">
        <v>550.47839999999997</v>
      </c>
      <c r="K44" s="31">
        <v>100</v>
      </c>
      <c r="L44" s="31">
        <v>300</v>
      </c>
      <c r="M44" s="31">
        <f t="shared" si="1"/>
        <v>3921.2671</v>
      </c>
      <c r="N44" s="31">
        <f>(E44-G44)*I44</f>
        <v>2742738.9600032661</v>
      </c>
      <c r="O44" s="31">
        <f>(E44-G44)*J44</f>
        <v>508221.45456533536</v>
      </c>
      <c r="P44" s="31">
        <f>(F44-H44)*K44</f>
        <v>87053.196087573175</v>
      </c>
      <c r="Q44" s="31">
        <f>(F44-H44)*L44</f>
        <v>261159.58826271954</v>
      </c>
      <c r="R44" s="35">
        <f t="shared" si="2"/>
        <v>3599173.1989188944</v>
      </c>
      <c r="S44" s="31"/>
      <c r="T44" s="31"/>
      <c r="U44" s="31"/>
      <c r="V44" s="3"/>
    </row>
    <row r="45" spans="1:22" ht="37.5" customHeight="1">
      <c r="A45" s="16"/>
      <c r="B45" s="6" t="s">
        <v>76</v>
      </c>
      <c r="C45" s="6" t="s">
        <v>71</v>
      </c>
      <c r="D45" s="6" t="s">
        <v>73</v>
      </c>
      <c r="E45" s="38">
        <f>'2025'!F47*1.04</f>
        <v>2099.9409226804678</v>
      </c>
      <c r="F45" s="38">
        <f t="shared" si="4"/>
        <v>2099.9409226804678</v>
      </c>
      <c r="G45" s="38">
        <f>'2025'!H47</f>
        <v>1428</v>
      </c>
      <c r="H45" s="38">
        <f t="shared" si="5"/>
        <v>1496.5440000000001</v>
      </c>
      <c r="I45" s="31">
        <v>0</v>
      </c>
      <c r="J45" s="31">
        <v>54</v>
      </c>
      <c r="K45" s="31">
        <v>100</v>
      </c>
      <c r="L45" s="31">
        <v>300</v>
      </c>
      <c r="M45" s="31">
        <f t="shared" si="1"/>
        <v>454</v>
      </c>
      <c r="N45" s="31">
        <f>(E45-G45)*I45</f>
        <v>0</v>
      </c>
      <c r="O45" s="31">
        <f>(E45-G45)*J45</f>
        <v>36284.809824745258</v>
      </c>
      <c r="P45" s="31">
        <f>(F45-H45)*K45</f>
        <v>60339.692268046769</v>
      </c>
      <c r="Q45" s="31">
        <f>(F45-H45)*L45</f>
        <v>181019.07680414032</v>
      </c>
      <c r="R45" s="35">
        <f t="shared" si="2"/>
        <v>277643.57889693236</v>
      </c>
      <c r="S45" s="31"/>
      <c r="T45" s="31"/>
      <c r="U45" s="31"/>
      <c r="V45" s="3"/>
    </row>
    <row r="46" spans="1:22" ht="37.5" customHeight="1">
      <c r="A46" s="6" t="s">
        <v>117</v>
      </c>
      <c r="B46" s="7" t="s">
        <v>118</v>
      </c>
      <c r="C46" s="7"/>
      <c r="D46" s="25"/>
      <c r="E46" s="39"/>
      <c r="F46" s="39"/>
      <c r="G46" s="39"/>
      <c r="H46" s="39"/>
      <c r="I46" s="31">
        <f>SUM(I47:I49)</f>
        <v>5216.5380000000005</v>
      </c>
      <c r="J46" s="31">
        <f t="shared" ref="J46:R46" si="25">SUM(J47:J49)</f>
        <v>1863.203</v>
      </c>
      <c r="K46" s="31">
        <f t="shared" si="25"/>
        <v>2500</v>
      </c>
      <c r="L46" s="31">
        <f t="shared" si="25"/>
        <v>2500</v>
      </c>
      <c r="M46" s="31">
        <f t="shared" si="25"/>
        <v>12079.741</v>
      </c>
      <c r="N46" s="31">
        <f t="shared" si="25"/>
        <v>8647243.7070353199</v>
      </c>
      <c r="O46" s="31">
        <f t="shared" si="25"/>
        <v>3001495.3619935801</v>
      </c>
      <c r="P46" s="31">
        <f t="shared" si="25"/>
        <v>3982559.0701443935</v>
      </c>
      <c r="Q46" s="31">
        <f t="shared" si="25"/>
        <v>3982559.0701443935</v>
      </c>
      <c r="R46" s="31">
        <f t="shared" si="25"/>
        <v>19613857.209317688</v>
      </c>
      <c r="S46" s="31"/>
      <c r="T46" s="31"/>
      <c r="U46" s="31"/>
      <c r="V46" s="3"/>
    </row>
    <row r="47" spans="1:22" ht="37.5" customHeight="1">
      <c r="A47" s="16"/>
      <c r="B47" s="6" t="s">
        <v>80</v>
      </c>
      <c r="C47" s="6"/>
      <c r="D47" s="6" t="s">
        <v>108</v>
      </c>
      <c r="E47" s="38">
        <f>'2025'!F49*1.04</f>
        <v>2403.4155097184025</v>
      </c>
      <c r="F47" s="38">
        <f t="shared" si="4"/>
        <v>2403.4155097184025</v>
      </c>
      <c r="G47" s="38">
        <f>'2025'!H49</f>
        <v>743</v>
      </c>
      <c r="H47" s="38">
        <f t="shared" si="5"/>
        <v>778.66399999999999</v>
      </c>
      <c r="I47" s="31">
        <v>3994.8310000000001</v>
      </c>
      <c r="J47" s="31">
        <v>483.065</v>
      </c>
      <c r="K47" s="31">
        <v>1000</v>
      </c>
      <c r="L47" s="31">
        <v>1000</v>
      </c>
      <c r="M47" s="31">
        <f t="shared" si="1"/>
        <v>6477.8959999999997</v>
      </c>
      <c r="N47" s="31">
        <f>(E47-G47)*I47</f>
        <v>6633079.3511038758</v>
      </c>
      <c r="O47" s="31">
        <f t="shared" ref="O47:P49" si="26">(E47-G47)*J47</f>
        <v>802088.61820212007</v>
      </c>
      <c r="P47" s="31">
        <f t="shared" si="26"/>
        <v>1624751.5097184025</v>
      </c>
      <c r="Q47" s="31">
        <f>(F47-H47)*L47</f>
        <v>1624751.5097184025</v>
      </c>
      <c r="R47" s="35">
        <f t="shared" si="2"/>
        <v>10684670.988742802</v>
      </c>
      <c r="S47" s="31"/>
      <c r="T47" s="31"/>
      <c r="U47" s="31"/>
      <c r="V47" s="3"/>
    </row>
    <row r="48" spans="1:22" ht="37.5" customHeight="1">
      <c r="A48" s="16"/>
      <c r="B48" s="6" t="s">
        <v>80</v>
      </c>
      <c r="C48" s="6"/>
      <c r="D48" s="6" t="s">
        <v>107</v>
      </c>
      <c r="E48" s="38">
        <f>'2025'!F50*1.04</f>
        <v>2803.8364572834826</v>
      </c>
      <c r="F48" s="38">
        <f t="shared" si="4"/>
        <v>2803.8364572834826</v>
      </c>
      <c r="G48" s="38">
        <f>'2025'!H50</f>
        <v>874</v>
      </c>
      <c r="H48" s="38">
        <f t="shared" si="5"/>
        <v>915.952</v>
      </c>
      <c r="I48" s="31">
        <v>659.11199999999997</v>
      </c>
      <c r="J48" s="31">
        <v>620.19600000000003</v>
      </c>
      <c r="K48" s="31">
        <v>750</v>
      </c>
      <c r="L48" s="31">
        <v>750</v>
      </c>
      <c r="M48" s="31">
        <f t="shared" si="1"/>
        <v>2779.308</v>
      </c>
      <c r="N48" s="31">
        <f>(E48-G48)*I48</f>
        <v>1271978.3670330306</v>
      </c>
      <c r="O48" s="31">
        <f t="shared" si="26"/>
        <v>1196876.8514613868</v>
      </c>
      <c r="P48" s="31">
        <f t="shared" si="26"/>
        <v>1415913.3429626119</v>
      </c>
      <c r="Q48" s="31">
        <f>(F48-H48)*L48</f>
        <v>1415913.3429626119</v>
      </c>
      <c r="R48" s="35">
        <f t="shared" si="2"/>
        <v>5300681.904419641</v>
      </c>
      <c r="S48" s="31"/>
      <c r="T48" s="31"/>
      <c r="U48" s="31"/>
      <c r="V48" s="3"/>
    </row>
    <row r="49" spans="1:22" ht="37.5" customHeight="1">
      <c r="A49" s="16"/>
      <c r="B49" s="6" t="s">
        <v>80</v>
      </c>
      <c r="C49" s="6"/>
      <c r="D49" s="6" t="s">
        <v>73</v>
      </c>
      <c r="E49" s="38">
        <f>'2025'!F51*1.04</f>
        <v>2639.2189566178386</v>
      </c>
      <c r="F49" s="38">
        <f t="shared" si="4"/>
        <v>2639.2189566178386</v>
      </c>
      <c r="G49" s="38">
        <f>'2025'!H51</f>
        <v>1320</v>
      </c>
      <c r="H49" s="38">
        <f t="shared" si="5"/>
        <v>1383.3600000000001</v>
      </c>
      <c r="I49" s="31">
        <v>562.59500000000003</v>
      </c>
      <c r="J49" s="31">
        <v>759.94200000000001</v>
      </c>
      <c r="K49" s="31">
        <v>750</v>
      </c>
      <c r="L49" s="31">
        <v>750</v>
      </c>
      <c r="M49" s="31">
        <f t="shared" si="1"/>
        <v>2822.5370000000003</v>
      </c>
      <c r="N49" s="31">
        <f>(E49-G49)*I49</f>
        <v>742185.98889841291</v>
      </c>
      <c r="O49" s="31">
        <f t="shared" si="26"/>
        <v>1002529.8923300735</v>
      </c>
      <c r="P49" s="31">
        <f t="shared" si="26"/>
        <v>941894.21746337879</v>
      </c>
      <c r="Q49" s="31">
        <f>(F49-H49)*L49</f>
        <v>941894.21746337879</v>
      </c>
      <c r="R49" s="35">
        <f t="shared" si="2"/>
        <v>3628504.3161552441</v>
      </c>
      <c r="S49" s="31"/>
      <c r="T49" s="31"/>
      <c r="U49" s="31"/>
      <c r="V49" s="3"/>
    </row>
    <row r="50" spans="1:22" ht="37.5" customHeight="1">
      <c r="A50" s="6" t="s">
        <v>38</v>
      </c>
      <c r="B50" s="7" t="s">
        <v>39</v>
      </c>
      <c r="C50" s="7"/>
      <c r="D50" s="25"/>
      <c r="E50" s="39"/>
      <c r="F50" s="39"/>
      <c r="G50" s="39"/>
      <c r="H50" s="39"/>
      <c r="I50" s="31">
        <f>SUM(I51)</f>
        <v>925.8</v>
      </c>
      <c r="J50" s="31">
        <f t="shared" ref="J50:R50" si="27">SUM(J51)</f>
        <v>1253</v>
      </c>
      <c r="K50" s="31">
        <f t="shared" si="27"/>
        <v>700</v>
      </c>
      <c r="L50" s="31">
        <f t="shared" si="27"/>
        <v>600</v>
      </c>
      <c r="M50" s="31">
        <f t="shared" si="27"/>
        <v>3478.8</v>
      </c>
      <c r="N50" s="31">
        <f t="shared" si="27"/>
        <v>3429788.8464548676</v>
      </c>
      <c r="O50" s="31">
        <f t="shared" si="27"/>
        <v>4641958.7649686206</v>
      </c>
      <c r="P50" s="31">
        <f t="shared" si="27"/>
        <v>2545292.2530550957</v>
      </c>
      <c r="Q50" s="31">
        <f t="shared" si="27"/>
        <v>2181679.0740472246</v>
      </c>
      <c r="R50" s="31">
        <f t="shared" si="27"/>
        <v>12798718.938525809</v>
      </c>
      <c r="S50" s="31"/>
      <c r="T50" s="31"/>
      <c r="U50" s="31"/>
      <c r="V50" s="3"/>
    </row>
    <row r="51" spans="1:22" ht="37.5" customHeight="1">
      <c r="A51" s="16"/>
      <c r="B51" s="6" t="s">
        <v>77</v>
      </c>
      <c r="C51" s="6" t="s">
        <v>71</v>
      </c>
      <c r="D51" s="6" t="s">
        <v>73</v>
      </c>
      <c r="E51" s="38">
        <f>'2025'!F53*1.04</f>
        <v>5132.6757900787079</v>
      </c>
      <c r="F51" s="38">
        <f t="shared" si="4"/>
        <v>5132.6757900787079</v>
      </c>
      <c r="G51" s="38">
        <f>'2025'!H53</f>
        <v>1428</v>
      </c>
      <c r="H51" s="38">
        <f t="shared" si="5"/>
        <v>1496.5440000000001</v>
      </c>
      <c r="I51" s="31">
        <v>925.8</v>
      </c>
      <c r="J51" s="31">
        <v>1253</v>
      </c>
      <c r="K51" s="31">
        <v>700</v>
      </c>
      <c r="L51" s="31">
        <v>600</v>
      </c>
      <c r="M51" s="31">
        <f t="shared" si="1"/>
        <v>3478.8</v>
      </c>
      <c r="N51" s="31">
        <f>(E51-G51)*I51</f>
        <v>3429788.8464548676</v>
      </c>
      <c r="O51" s="31">
        <f>(E51-G51)*J51</f>
        <v>4641958.7649686206</v>
      </c>
      <c r="P51" s="31">
        <f>(F51-H51)*K51</f>
        <v>2545292.2530550957</v>
      </c>
      <c r="Q51" s="31">
        <f>(F51-H51)*L51</f>
        <v>2181679.0740472246</v>
      </c>
      <c r="R51" s="35">
        <f t="shared" si="2"/>
        <v>12798718.938525809</v>
      </c>
      <c r="S51" s="31"/>
      <c r="T51" s="31"/>
      <c r="U51" s="31"/>
      <c r="V51" s="3"/>
    </row>
    <row r="52" spans="1:22" ht="37.5" customHeight="1">
      <c r="A52" s="6" t="s">
        <v>30</v>
      </c>
      <c r="B52" s="7" t="s">
        <v>31</v>
      </c>
      <c r="C52" s="7"/>
      <c r="D52" s="25"/>
      <c r="E52" s="39"/>
      <c r="F52" s="39"/>
      <c r="G52" s="39"/>
      <c r="H52" s="39"/>
      <c r="I52" s="31">
        <f>SUM(I53:I55)</f>
        <v>4619.6559999999999</v>
      </c>
      <c r="J52" s="31">
        <f t="shared" ref="J52:R52" si="28">SUM(J53:J55)</f>
        <v>5038.0429999999997</v>
      </c>
      <c r="K52" s="31">
        <f t="shared" si="28"/>
        <v>5250</v>
      </c>
      <c r="L52" s="31">
        <f t="shared" si="28"/>
        <v>5250</v>
      </c>
      <c r="M52" s="31">
        <f t="shared" si="28"/>
        <v>20157.699000000001</v>
      </c>
      <c r="N52" s="31">
        <f t="shared" si="28"/>
        <v>5130616.0546259657</v>
      </c>
      <c r="O52" s="31">
        <f t="shared" si="28"/>
        <v>5550862.0817040596</v>
      </c>
      <c r="P52" s="31">
        <f t="shared" si="28"/>
        <v>5624155.086788835</v>
      </c>
      <c r="Q52" s="31">
        <f t="shared" si="28"/>
        <v>5624155.086788835</v>
      </c>
      <c r="R52" s="31">
        <f t="shared" si="28"/>
        <v>21929788.309907693</v>
      </c>
      <c r="S52" s="31"/>
      <c r="T52" s="31"/>
      <c r="U52" s="31"/>
      <c r="V52" s="3"/>
    </row>
    <row r="53" spans="1:22" ht="60.75" customHeight="1">
      <c r="A53" s="16"/>
      <c r="B53" s="6" t="s">
        <v>119</v>
      </c>
      <c r="C53" s="6"/>
      <c r="D53" s="6" t="s">
        <v>108</v>
      </c>
      <c r="E53" s="38">
        <f>'2025'!F55*1.04</f>
        <v>2160.4934681955874</v>
      </c>
      <c r="F53" s="38">
        <f t="shared" si="4"/>
        <v>2160.4934681955874</v>
      </c>
      <c r="G53" s="38">
        <f>'2025'!H55</f>
        <v>1098</v>
      </c>
      <c r="H53" s="38">
        <f t="shared" si="5"/>
        <v>1150.704</v>
      </c>
      <c r="I53" s="31">
        <v>466.07</v>
      </c>
      <c r="J53" s="31">
        <v>210.91200000000001</v>
      </c>
      <c r="K53" s="31">
        <v>250</v>
      </c>
      <c r="L53" s="31">
        <v>250</v>
      </c>
      <c r="M53" s="31">
        <f t="shared" si="1"/>
        <v>1176.982</v>
      </c>
      <c r="N53" s="31">
        <f>(E53-G53)*I53</f>
        <v>495196.33072191745</v>
      </c>
      <c r="O53" s="31">
        <f t="shared" ref="O53:P55" si="29">(E53-G53)*J53</f>
        <v>224092.62236406773</v>
      </c>
      <c r="P53" s="31">
        <f t="shared" si="29"/>
        <v>252447.36704889688</v>
      </c>
      <c r="Q53" s="31">
        <f>(F53-H53)*L53</f>
        <v>252447.36704889688</v>
      </c>
      <c r="R53" s="35">
        <f t="shared" si="2"/>
        <v>1224183.687183779</v>
      </c>
      <c r="S53" s="31"/>
      <c r="T53" s="31"/>
      <c r="U53" s="31"/>
      <c r="V53" s="3"/>
    </row>
    <row r="54" spans="1:22" ht="60.75" customHeight="1">
      <c r="A54" s="16"/>
      <c r="B54" s="6" t="s">
        <v>119</v>
      </c>
      <c r="C54" s="6"/>
      <c r="D54" s="6" t="s">
        <v>107</v>
      </c>
      <c r="E54" s="38">
        <f>'2025'!F56*1.04</f>
        <v>2534.2196859229953</v>
      </c>
      <c r="F54" s="38">
        <f t="shared" si="4"/>
        <v>2534.2196859229953</v>
      </c>
      <c r="G54" s="38">
        <f>'2025'!H56</f>
        <v>1344</v>
      </c>
      <c r="H54" s="38">
        <f t="shared" si="5"/>
        <v>1408.5120000000002</v>
      </c>
      <c r="I54" s="31">
        <v>1993.819</v>
      </c>
      <c r="J54" s="31">
        <v>1894.45</v>
      </c>
      <c r="K54" s="31">
        <v>3250</v>
      </c>
      <c r="L54" s="31">
        <v>3250</v>
      </c>
      <c r="M54" s="31">
        <f t="shared" si="1"/>
        <v>10388.269</v>
      </c>
      <c r="N54" s="31">
        <f>(E54-G54)*I54</f>
        <v>2373082.6239673006</v>
      </c>
      <c r="O54" s="31">
        <f t="shared" si="29"/>
        <v>2254811.6839968185</v>
      </c>
      <c r="P54" s="31">
        <f t="shared" si="29"/>
        <v>3658549.979249734</v>
      </c>
      <c r="Q54" s="31">
        <f>(F54-H54)*L54</f>
        <v>3658549.979249734</v>
      </c>
      <c r="R54" s="35">
        <f t="shared" si="2"/>
        <v>11944994.266463587</v>
      </c>
      <c r="S54" s="31"/>
      <c r="T54" s="31"/>
      <c r="U54" s="31"/>
      <c r="V54" s="3"/>
    </row>
    <row r="55" spans="1:22" ht="60.75" customHeight="1">
      <c r="A55" s="16"/>
      <c r="B55" s="6" t="s">
        <v>119</v>
      </c>
      <c r="C55" s="6"/>
      <c r="D55" s="6" t="s">
        <v>73</v>
      </c>
      <c r="E55" s="38">
        <f>'2025'!F57*1.04</f>
        <v>2475.4912802801168</v>
      </c>
      <c r="F55" s="38">
        <f t="shared" si="4"/>
        <v>2475.4912802801168</v>
      </c>
      <c r="G55" s="38">
        <f>'2025'!H57</f>
        <v>1428</v>
      </c>
      <c r="H55" s="38">
        <f t="shared" si="5"/>
        <v>1496.5440000000001</v>
      </c>
      <c r="I55" s="31">
        <v>2159.7669999999998</v>
      </c>
      <c r="J55" s="31">
        <v>2932.681</v>
      </c>
      <c r="K55" s="31">
        <v>1750</v>
      </c>
      <c r="L55" s="31">
        <v>1750</v>
      </c>
      <c r="M55" s="31">
        <f t="shared" si="1"/>
        <v>8592.4480000000003</v>
      </c>
      <c r="N55" s="31">
        <f>(E55-G55)*I55</f>
        <v>2262337.099936747</v>
      </c>
      <c r="O55" s="31">
        <f t="shared" si="29"/>
        <v>3071957.7753431732</v>
      </c>
      <c r="P55" s="31">
        <f t="shared" si="29"/>
        <v>1713157.7404902042</v>
      </c>
      <c r="Q55" s="31">
        <f>(F55-H55)*L55</f>
        <v>1713157.7404902042</v>
      </c>
      <c r="R55" s="35">
        <f t="shared" si="2"/>
        <v>8760610.3562603276</v>
      </c>
      <c r="S55" s="31"/>
      <c r="T55" s="31"/>
      <c r="U55" s="31"/>
      <c r="V55" s="3"/>
    </row>
    <row r="56" spans="1:22" ht="37.5" customHeight="1">
      <c r="A56" s="6" t="s">
        <v>32</v>
      </c>
      <c r="B56" s="7" t="s">
        <v>33</v>
      </c>
      <c r="C56" s="7"/>
      <c r="D56" s="25"/>
      <c r="E56" s="39"/>
      <c r="F56" s="39"/>
      <c r="G56" s="39"/>
      <c r="H56" s="39"/>
      <c r="I56" s="31">
        <f>SUM(I57:I58)</f>
        <v>1133.96</v>
      </c>
      <c r="J56" s="31">
        <f t="shared" ref="J56:R56" si="30">SUM(J57:J58)</f>
        <v>0</v>
      </c>
      <c r="K56" s="31">
        <f t="shared" si="30"/>
        <v>0</v>
      </c>
      <c r="L56" s="31">
        <f t="shared" si="30"/>
        <v>2650</v>
      </c>
      <c r="M56" s="31">
        <f t="shared" si="30"/>
        <v>3783.9599999999996</v>
      </c>
      <c r="N56" s="31">
        <f t="shared" si="30"/>
        <v>269776.52810955595</v>
      </c>
      <c r="O56" s="31">
        <f t="shared" si="30"/>
        <v>0</v>
      </c>
      <c r="P56" s="31">
        <f t="shared" si="30"/>
        <v>0</v>
      </c>
      <c r="Q56" s="31">
        <f t="shared" si="30"/>
        <v>490296.3467707645</v>
      </c>
      <c r="R56" s="31">
        <f t="shared" si="30"/>
        <v>760072.87488032039</v>
      </c>
      <c r="S56" s="31"/>
      <c r="T56" s="31"/>
      <c r="U56" s="31"/>
      <c r="V56" s="3"/>
    </row>
    <row r="57" spans="1:22" ht="37.5" customHeight="1">
      <c r="A57" s="16"/>
      <c r="B57" s="6" t="s">
        <v>78</v>
      </c>
      <c r="C57" s="6" t="s">
        <v>71</v>
      </c>
      <c r="D57" s="6" t="s">
        <v>108</v>
      </c>
      <c r="E57" s="38">
        <f>'2025'!F59*1.04</f>
        <v>1334.7364918836001</v>
      </c>
      <c r="F57" s="38">
        <f t="shared" si="4"/>
        <v>1334.7364918836001</v>
      </c>
      <c r="G57" s="38">
        <f>'2025'!H59</f>
        <v>1098</v>
      </c>
      <c r="H57" s="38">
        <f t="shared" si="5"/>
        <v>1150.704</v>
      </c>
      <c r="I57" s="31">
        <v>1111.07</v>
      </c>
      <c r="J57" s="31">
        <v>0</v>
      </c>
      <c r="K57" s="31">
        <v>0</v>
      </c>
      <c r="L57" s="31">
        <v>2600</v>
      </c>
      <c r="M57" s="31">
        <f t="shared" si="1"/>
        <v>3711.0699999999997</v>
      </c>
      <c r="N57" s="31">
        <f>(E57-G57)*I57</f>
        <v>263030.81403711159</v>
      </c>
      <c r="O57" s="31">
        <f>(E57-G57)*J57</f>
        <v>0</v>
      </c>
      <c r="P57" s="31">
        <f>(F57-H57)*K57</f>
        <v>0</v>
      </c>
      <c r="Q57" s="31">
        <f>(F57-H57)*L57</f>
        <v>478484.4788973605</v>
      </c>
      <c r="R57" s="35">
        <f t="shared" si="2"/>
        <v>741515.29293447209</v>
      </c>
      <c r="S57" s="31"/>
      <c r="T57" s="31"/>
      <c r="U57" s="31"/>
      <c r="V57" s="3"/>
    </row>
    <row r="58" spans="1:22" ht="37.5" customHeight="1">
      <c r="A58" s="16"/>
      <c r="B58" s="6" t="s">
        <v>78</v>
      </c>
      <c r="C58" s="6" t="s">
        <v>71</v>
      </c>
      <c r="D58" s="6" t="s">
        <v>107</v>
      </c>
      <c r="E58" s="38">
        <f>'2025'!F60*1.04</f>
        <v>1512.70135746808</v>
      </c>
      <c r="F58" s="38">
        <f t="shared" si="4"/>
        <v>1512.70135746808</v>
      </c>
      <c r="G58" s="38">
        <f>'2025'!H60</f>
        <v>1218</v>
      </c>
      <c r="H58" s="38">
        <f t="shared" si="5"/>
        <v>1276.4639999999999</v>
      </c>
      <c r="I58" s="31">
        <v>22.89</v>
      </c>
      <c r="J58" s="31">
        <v>0</v>
      </c>
      <c r="K58" s="31">
        <v>0</v>
      </c>
      <c r="L58" s="31">
        <v>50</v>
      </c>
      <c r="M58" s="31">
        <f t="shared" si="1"/>
        <v>72.89</v>
      </c>
      <c r="N58" s="31">
        <f>(E58-G58)*I58</f>
        <v>6745.7140724443516</v>
      </c>
      <c r="O58" s="31">
        <f>(E58-G58)*J58</f>
        <v>0</v>
      </c>
      <c r="P58" s="31">
        <f>(F58-H58)*K58</f>
        <v>0</v>
      </c>
      <c r="Q58" s="31">
        <f>(F58-H58)*L58</f>
        <v>11811.867873404004</v>
      </c>
      <c r="R58" s="35">
        <f t="shared" si="2"/>
        <v>18557.581945848357</v>
      </c>
      <c r="S58" s="31"/>
      <c r="T58" s="31"/>
      <c r="U58" s="31"/>
      <c r="V58" s="3"/>
    </row>
    <row r="59" spans="1:22" ht="37.5" customHeight="1">
      <c r="A59" s="6" t="s">
        <v>34</v>
      </c>
      <c r="B59" s="7" t="s">
        <v>35</v>
      </c>
      <c r="C59" s="7"/>
      <c r="D59" s="25"/>
      <c r="E59" s="39"/>
      <c r="F59" s="39"/>
      <c r="G59" s="39"/>
      <c r="H59" s="39"/>
      <c r="I59" s="31">
        <f>SUM(I60)</f>
        <v>5499.9</v>
      </c>
      <c r="J59" s="31">
        <f t="shared" ref="J59:R59" si="31">SUM(J60)</f>
        <v>1998.9</v>
      </c>
      <c r="K59" s="31">
        <f t="shared" si="31"/>
        <v>0</v>
      </c>
      <c r="L59" s="31">
        <f t="shared" si="31"/>
        <v>2500</v>
      </c>
      <c r="M59" s="31">
        <f t="shared" si="31"/>
        <v>9998.7999999999993</v>
      </c>
      <c r="N59" s="31">
        <f t="shared" si="31"/>
        <v>6155963.222772642</v>
      </c>
      <c r="O59" s="31">
        <f t="shared" si="31"/>
        <v>2237341.5673012664</v>
      </c>
      <c r="P59" s="31">
        <f t="shared" si="31"/>
        <v>0</v>
      </c>
      <c r="Q59" s="31">
        <f t="shared" si="31"/>
        <v>2697415.9779144363</v>
      </c>
      <c r="R59" s="31">
        <f t="shared" si="31"/>
        <v>11090720.767988345</v>
      </c>
      <c r="S59" s="31"/>
      <c r="T59" s="31"/>
      <c r="U59" s="31"/>
      <c r="V59" s="3"/>
    </row>
    <row r="60" spans="1:22" ht="37.5" customHeight="1">
      <c r="A60" s="16"/>
      <c r="B60" s="6" t="s">
        <v>132</v>
      </c>
      <c r="C60" s="6"/>
      <c r="D60" s="6" t="s">
        <v>108</v>
      </c>
      <c r="E60" s="38">
        <f>'2025'!F62*1.04</f>
        <v>1959.2863911657744</v>
      </c>
      <c r="F60" s="38">
        <f t="shared" si="4"/>
        <v>1959.2863911657744</v>
      </c>
      <c r="G60" s="38">
        <f>'2025'!H62</f>
        <v>840</v>
      </c>
      <c r="H60" s="38">
        <f t="shared" si="5"/>
        <v>880.32</v>
      </c>
      <c r="I60" s="31">
        <v>5499.9</v>
      </c>
      <c r="J60" s="31">
        <v>1998.9</v>
      </c>
      <c r="K60" s="31">
        <v>0</v>
      </c>
      <c r="L60" s="31">
        <v>2500</v>
      </c>
      <c r="M60" s="31">
        <f t="shared" si="1"/>
        <v>9998.7999999999993</v>
      </c>
      <c r="N60" s="31">
        <f>(E60-G60)*I60</f>
        <v>6155963.222772642</v>
      </c>
      <c r="O60" s="31">
        <f>(E60-G60)*J60</f>
        <v>2237341.5673012664</v>
      </c>
      <c r="P60" s="31">
        <f>(F60-H60)*K60</f>
        <v>0</v>
      </c>
      <c r="Q60" s="31">
        <f>(F60-H60)*L60</f>
        <v>2697415.9779144363</v>
      </c>
      <c r="R60" s="35">
        <f t="shared" si="2"/>
        <v>11090720.767988345</v>
      </c>
      <c r="S60" s="31"/>
      <c r="T60" s="31"/>
      <c r="U60" s="31"/>
      <c r="V60" s="3"/>
    </row>
    <row r="61" spans="1:22" ht="37.5" customHeight="1">
      <c r="A61" s="6" t="s">
        <v>19</v>
      </c>
      <c r="B61" s="7" t="s">
        <v>20</v>
      </c>
      <c r="C61" s="7"/>
      <c r="D61" s="25"/>
      <c r="E61" s="39"/>
      <c r="F61" s="39"/>
      <c r="G61" s="39"/>
      <c r="H61" s="39"/>
      <c r="I61" s="31">
        <f>SUM(I62:I63)</f>
        <v>661.81</v>
      </c>
      <c r="J61" s="31">
        <f t="shared" ref="J61:R61" si="32">SUM(J62:J63)</f>
        <v>57</v>
      </c>
      <c r="K61" s="31">
        <f t="shared" si="32"/>
        <v>0</v>
      </c>
      <c r="L61" s="31">
        <f t="shared" si="32"/>
        <v>426</v>
      </c>
      <c r="M61" s="31">
        <f t="shared" si="32"/>
        <v>1144.81</v>
      </c>
      <c r="N61" s="31">
        <f t="shared" si="32"/>
        <v>600215.76394797675</v>
      </c>
      <c r="O61" s="31">
        <f t="shared" si="32"/>
        <v>57576.821281481534</v>
      </c>
      <c r="P61" s="31">
        <f t="shared" si="32"/>
        <v>0</v>
      </c>
      <c r="Q61" s="31">
        <f t="shared" si="32"/>
        <v>370535.33929503511</v>
      </c>
      <c r="R61" s="31">
        <f t="shared" si="32"/>
        <v>1028327.9245244934</v>
      </c>
      <c r="S61" s="31"/>
      <c r="T61" s="31"/>
      <c r="U61" s="31"/>
      <c r="V61" s="3"/>
    </row>
    <row r="62" spans="1:22" ht="53.25" customHeight="1">
      <c r="A62" s="16"/>
      <c r="B62" s="6" t="s">
        <v>80</v>
      </c>
      <c r="C62" s="6" t="s">
        <v>81</v>
      </c>
      <c r="D62" s="6" t="s">
        <v>108</v>
      </c>
      <c r="E62" s="38">
        <f>'2025'!F64*1.04</f>
        <v>1466.1368503879009</v>
      </c>
      <c r="F62" s="38">
        <f t="shared" si="4"/>
        <v>1466.1368503879009</v>
      </c>
      <c r="G62" s="38">
        <f>'2025'!H64</f>
        <v>743</v>
      </c>
      <c r="H62" s="38">
        <f t="shared" si="5"/>
        <v>778.66399999999999</v>
      </c>
      <c r="I62" s="31">
        <v>371.80999999999995</v>
      </c>
      <c r="J62" s="31">
        <v>18</v>
      </c>
      <c r="K62" s="31">
        <v>0</v>
      </c>
      <c r="L62" s="31">
        <v>238</v>
      </c>
      <c r="M62" s="31">
        <f t="shared" si="1"/>
        <v>627.80999999999995</v>
      </c>
      <c r="N62" s="31">
        <f>(E62-G62)*I62</f>
        <v>268869.51234272541</v>
      </c>
      <c r="O62" s="31">
        <f>(E62-G62)*J62</f>
        <v>13016.463306982218</v>
      </c>
      <c r="P62" s="31">
        <f>(F62-H62)*K62</f>
        <v>0</v>
      </c>
      <c r="Q62" s="31">
        <f>(F62-H62)*L62</f>
        <v>163618.53839232042</v>
      </c>
      <c r="R62" s="35">
        <f t="shared" si="2"/>
        <v>445504.51404202811</v>
      </c>
      <c r="S62" s="31"/>
      <c r="T62" s="31"/>
      <c r="U62" s="31"/>
      <c r="V62" s="3"/>
    </row>
    <row r="63" spans="1:22" ht="53.25" customHeight="1">
      <c r="A63" s="16"/>
      <c r="B63" s="6" t="s">
        <v>80</v>
      </c>
      <c r="C63" s="6" t="s">
        <v>81</v>
      </c>
      <c r="D63" s="6" t="s">
        <v>107</v>
      </c>
      <c r="E63" s="38">
        <f>'2025'!F65*1.04</f>
        <v>2016.5732813974184</v>
      </c>
      <c r="F63" s="38">
        <f t="shared" si="4"/>
        <v>2016.5732813974184</v>
      </c>
      <c r="G63" s="38">
        <f>'2025'!H65</f>
        <v>874</v>
      </c>
      <c r="H63" s="38">
        <f t="shared" si="5"/>
        <v>915.952</v>
      </c>
      <c r="I63" s="31">
        <v>290</v>
      </c>
      <c r="J63" s="31">
        <v>39</v>
      </c>
      <c r="K63" s="31">
        <v>0</v>
      </c>
      <c r="L63" s="31">
        <v>188</v>
      </c>
      <c r="M63" s="31">
        <f t="shared" si="1"/>
        <v>517</v>
      </c>
      <c r="N63" s="31">
        <f>(E63-G63)*I63</f>
        <v>331346.25160525134</v>
      </c>
      <c r="O63" s="31">
        <f>(E63-G63)*J63</f>
        <v>44560.357974499319</v>
      </c>
      <c r="P63" s="31">
        <f>(F63-H63)*K63</f>
        <v>0</v>
      </c>
      <c r="Q63" s="31">
        <f>(F63-H63)*L63</f>
        <v>206916.80090271466</v>
      </c>
      <c r="R63" s="35">
        <f t="shared" si="2"/>
        <v>582823.41048246529</v>
      </c>
      <c r="S63" s="31"/>
      <c r="T63" s="31"/>
      <c r="U63" s="31"/>
      <c r="V63" s="3"/>
    </row>
    <row r="64" spans="1:22" ht="37.5" customHeight="1">
      <c r="A64" s="6" t="s">
        <v>1</v>
      </c>
      <c r="B64" s="7" t="s">
        <v>2</v>
      </c>
      <c r="C64" s="7"/>
      <c r="D64" s="25"/>
      <c r="E64" s="39"/>
      <c r="F64" s="39"/>
      <c r="G64" s="39"/>
      <c r="H64" s="39"/>
      <c r="I64" s="31">
        <f>SUM(I65)</f>
        <v>204</v>
      </c>
      <c r="J64" s="31">
        <f t="shared" ref="J64:R64" si="33">SUM(J65)</f>
        <v>132</v>
      </c>
      <c r="K64" s="31">
        <f t="shared" si="33"/>
        <v>264</v>
      </c>
      <c r="L64" s="31">
        <f t="shared" si="33"/>
        <v>186</v>
      </c>
      <c r="M64" s="31">
        <f t="shared" si="33"/>
        <v>786</v>
      </c>
      <c r="N64" s="31">
        <f t="shared" si="33"/>
        <v>127607.83065386732</v>
      </c>
      <c r="O64" s="31">
        <f t="shared" si="33"/>
        <v>82569.772776031794</v>
      </c>
      <c r="P64" s="31">
        <f t="shared" si="33"/>
        <v>150997.5935520636</v>
      </c>
      <c r="Q64" s="31">
        <f t="shared" si="33"/>
        <v>106384.66818440844</v>
      </c>
      <c r="R64" s="31">
        <f t="shared" si="33"/>
        <v>467559.86516637116</v>
      </c>
      <c r="S64" s="31"/>
      <c r="T64" s="31"/>
      <c r="U64" s="31"/>
      <c r="V64" s="3"/>
    </row>
    <row r="65" spans="1:22" ht="37.5" customHeight="1">
      <c r="A65" s="16"/>
      <c r="B65" s="6" t="s">
        <v>82</v>
      </c>
      <c r="C65" s="6" t="s">
        <v>71</v>
      </c>
      <c r="D65" s="6" t="s">
        <v>108</v>
      </c>
      <c r="E65" s="38">
        <f>'2025'!F67*1.04</f>
        <v>1741.5285816366045</v>
      </c>
      <c r="F65" s="38">
        <f t="shared" si="4"/>
        <v>1741.5285816366045</v>
      </c>
      <c r="G65" s="38">
        <f>'2025'!H67</f>
        <v>1116</v>
      </c>
      <c r="H65" s="38">
        <f t="shared" si="5"/>
        <v>1169.568</v>
      </c>
      <c r="I65" s="31">
        <v>204</v>
      </c>
      <c r="J65" s="31">
        <v>132</v>
      </c>
      <c r="K65" s="31">
        <v>264</v>
      </c>
      <c r="L65" s="31">
        <v>186</v>
      </c>
      <c r="M65" s="31">
        <f t="shared" si="1"/>
        <v>786</v>
      </c>
      <c r="N65" s="31">
        <f>(E65-G65)*I65</f>
        <v>127607.83065386732</v>
      </c>
      <c r="O65" s="31">
        <f>(E65-G65)*J65</f>
        <v>82569.772776031794</v>
      </c>
      <c r="P65" s="31">
        <f>(F65-H65)*K65</f>
        <v>150997.5935520636</v>
      </c>
      <c r="Q65" s="31">
        <f>(F65-H65)*L65</f>
        <v>106384.66818440844</v>
      </c>
      <c r="R65" s="35">
        <f t="shared" si="2"/>
        <v>467559.86516637116</v>
      </c>
      <c r="S65" s="31"/>
      <c r="T65" s="31"/>
      <c r="U65" s="31"/>
      <c r="V65" s="3"/>
    </row>
    <row r="66" spans="1:22" ht="37.5" customHeight="1">
      <c r="A66" s="6" t="s">
        <v>44</v>
      </c>
      <c r="B66" s="7" t="s">
        <v>45</v>
      </c>
      <c r="C66" s="7"/>
      <c r="D66" s="25"/>
      <c r="E66" s="39"/>
      <c r="F66" s="39"/>
      <c r="G66" s="39"/>
      <c r="H66" s="39"/>
      <c r="I66" s="31">
        <f>I67</f>
        <v>1109.4100000000001</v>
      </c>
      <c r="J66" s="31">
        <f t="shared" ref="J66:R66" si="34">J67</f>
        <v>483.22</v>
      </c>
      <c r="K66" s="31">
        <f t="shared" si="34"/>
        <v>1500</v>
      </c>
      <c r="L66" s="31">
        <f t="shared" si="34"/>
        <v>1500</v>
      </c>
      <c r="M66" s="31">
        <f t="shared" si="34"/>
        <v>4592.63</v>
      </c>
      <c r="N66" s="31">
        <f t="shared" si="34"/>
        <v>1336828.1626079136</v>
      </c>
      <c r="O66" s="31">
        <f t="shared" si="34"/>
        <v>582275.35783470131</v>
      </c>
      <c r="P66" s="31">
        <f t="shared" si="34"/>
        <v>1704669.2794835726</v>
      </c>
      <c r="Q66" s="31">
        <f t="shared" si="34"/>
        <v>1704669.2794835726</v>
      </c>
      <c r="R66" s="31">
        <f t="shared" si="34"/>
        <v>5328442.0794097595</v>
      </c>
      <c r="S66" s="31"/>
      <c r="T66" s="31"/>
      <c r="U66" s="31"/>
      <c r="V66" s="3"/>
    </row>
    <row r="67" spans="1:22" ht="37.5" customHeight="1">
      <c r="A67" s="16"/>
      <c r="B67" s="6" t="s">
        <v>72</v>
      </c>
      <c r="C67" s="6" t="s">
        <v>71</v>
      </c>
      <c r="D67" s="6" t="s">
        <v>73</v>
      </c>
      <c r="E67" s="38">
        <f>'2025'!F69*1.04</f>
        <v>2632.9901863223818</v>
      </c>
      <c r="F67" s="38">
        <f t="shared" si="4"/>
        <v>2632.9901863223818</v>
      </c>
      <c r="G67" s="38">
        <f>'2025'!H69</f>
        <v>1428</v>
      </c>
      <c r="H67" s="38">
        <f t="shared" si="5"/>
        <v>1496.5440000000001</v>
      </c>
      <c r="I67" s="31">
        <v>1109.4100000000001</v>
      </c>
      <c r="J67" s="31">
        <v>483.22</v>
      </c>
      <c r="K67" s="31">
        <v>1500</v>
      </c>
      <c r="L67" s="31">
        <v>1500</v>
      </c>
      <c r="M67" s="31">
        <f t="shared" si="1"/>
        <v>4592.63</v>
      </c>
      <c r="N67" s="31">
        <f>(E67-G67)*I67</f>
        <v>1336828.1626079136</v>
      </c>
      <c r="O67" s="31">
        <f>(E67-G67)*J67</f>
        <v>582275.35783470131</v>
      </c>
      <c r="P67" s="31">
        <f>(F67-H67)*K67</f>
        <v>1704669.2794835726</v>
      </c>
      <c r="Q67" s="31">
        <f>(F67-H67)*L67</f>
        <v>1704669.2794835726</v>
      </c>
      <c r="R67" s="35">
        <f t="shared" si="2"/>
        <v>5328442.0794097595</v>
      </c>
      <c r="S67" s="31"/>
      <c r="T67" s="31"/>
      <c r="U67" s="31"/>
      <c r="V67" s="3"/>
    </row>
    <row r="68" spans="1:22" ht="37.5" customHeight="1">
      <c r="A68" s="6" t="s">
        <v>3</v>
      </c>
      <c r="B68" s="7" t="s">
        <v>4</v>
      </c>
      <c r="C68" s="7"/>
      <c r="D68" s="25"/>
      <c r="E68" s="39"/>
      <c r="F68" s="39"/>
      <c r="G68" s="39"/>
      <c r="H68" s="39"/>
      <c r="I68" s="31">
        <f>SUM(I69:I73)</f>
        <v>4014.5769999999993</v>
      </c>
      <c r="J68" s="31">
        <f t="shared" ref="J68:R68" si="35">SUM(J69:J73)</f>
        <v>3942.2910000000002</v>
      </c>
      <c r="K68" s="31">
        <f t="shared" si="35"/>
        <v>7104</v>
      </c>
      <c r="L68" s="31">
        <f t="shared" si="35"/>
        <v>4788.3500000000004</v>
      </c>
      <c r="M68" s="31">
        <f t="shared" si="35"/>
        <v>19849.218000000001</v>
      </c>
      <c r="N68" s="31">
        <f t="shared" si="35"/>
        <v>13066442.264647201</v>
      </c>
      <c r="O68" s="31">
        <f t="shared" si="35"/>
        <v>12626078.412134297</v>
      </c>
      <c r="P68" s="31">
        <f t="shared" si="35"/>
        <v>22581375.748384923</v>
      </c>
      <c r="Q68" s="31">
        <f t="shared" si="35"/>
        <v>15163755.935840677</v>
      </c>
      <c r="R68" s="31">
        <f t="shared" si="35"/>
        <v>63437652.361007109</v>
      </c>
      <c r="S68" s="31"/>
      <c r="T68" s="31"/>
      <c r="U68" s="31"/>
      <c r="V68" s="3"/>
    </row>
    <row r="69" spans="1:22" ht="33.75" customHeight="1">
      <c r="A69" s="16"/>
      <c r="B69" s="6" t="s">
        <v>72</v>
      </c>
      <c r="C69" s="6" t="s">
        <v>83</v>
      </c>
      <c r="D69" s="6" t="s">
        <v>73</v>
      </c>
      <c r="E69" s="38">
        <f>'2025'!F71*1.04</f>
        <v>4600.3650806289706</v>
      </c>
      <c r="F69" s="38">
        <f t="shared" si="4"/>
        <v>4600.3650806289706</v>
      </c>
      <c r="G69" s="38">
        <f>'2025'!H71</f>
        <v>1428</v>
      </c>
      <c r="H69" s="38">
        <f t="shared" si="5"/>
        <v>1496.5440000000001</v>
      </c>
      <c r="I69" s="31">
        <v>2232.2169999999996</v>
      </c>
      <c r="J69" s="31">
        <v>3084.5410000000002</v>
      </c>
      <c r="K69" s="31">
        <v>3858</v>
      </c>
      <c r="L69" s="31">
        <v>2710</v>
      </c>
      <c r="M69" s="31">
        <f t="shared" ref="M69:M128" si="36">I69+J69+K69+L69</f>
        <v>11884.758</v>
      </c>
      <c r="N69" s="31">
        <f>(E69-G69)*I69</f>
        <v>7081407.2631863579</v>
      </c>
      <c r="O69" s="31">
        <f t="shared" ref="O69:P73" si="37">(E69-G69)*J69</f>
        <v>9785290.1581683662</v>
      </c>
      <c r="P69" s="31">
        <f t="shared" si="37"/>
        <v>11974541.729066569</v>
      </c>
      <c r="Q69" s="31">
        <f>(F69-H69)*L69</f>
        <v>8411355.128504511</v>
      </c>
      <c r="R69" s="35">
        <f t="shared" ref="R69:R128" si="38">N69+O69+P69+Q69</f>
        <v>37252594.278925806</v>
      </c>
      <c r="S69" s="31"/>
      <c r="T69" s="31"/>
      <c r="U69" s="31"/>
      <c r="V69" s="3"/>
    </row>
    <row r="70" spans="1:22" ht="33.75" customHeight="1">
      <c r="A70" s="16"/>
      <c r="B70" s="6" t="s">
        <v>72</v>
      </c>
      <c r="C70" s="6" t="s">
        <v>84</v>
      </c>
      <c r="D70" s="6" t="s">
        <v>73</v>
      </c>
      <c r="E70" s="38">
        <f>'2025'!F72*1.04</f>
        <v>4761.9037891200032</v>
      </c>
      <c r="F70" s="38">
        <f t="shared" ref="F70:F131" si="39">E70</f>
        <v>4761.9037891200032</v>
      </c>
      <c r="G70" s="38">
        <f>'2025'!H72</f>
        <v>1428</v>
      </c>
      <c r="H70" s="38">
        <f t="shared" ref="H70:H131" si="40">G70*1.048</f>
        <v>1496.5440000000001</v>
      </c>
      <c r="I70" s="31">
        <v>771.31</v>
      </c>
      <c r="J70" s="31">
        <v>740.95</v>
      </c>
      <c r="K70" s="31">
        <v>2535</v>
      </c>
      <c r="L70" s="31">
        <v>1836</v>
      </c>
      <c r="M70" s="31">
        <f t="shared" si="36"/>
        <v>5883.26</v>
      </c>
      <c r="N70" s="31">
        <f>(E70-G70)*I70</f>
        <v>2571473.3315861495</v>
      </c>
      <c r="O70" s="31">
        <f t="shared" si="37"/>
        <v>2470256.0125484667</v>
      </c>
      <c r="P70" s="31">
        <f t="shared" si="37"/>
        <v>8277687.0654192083</v>
      </c>
      <c r="Q70" s="31">
        <f>(F70-H70)*L70</f>
        <v>5995200.5728243263</v>
      </c>
      <c r="R70" s="35">
        <f t="shared" si="38"/>
        <v>19314616.982378151</v>
      </c>
      <c r="S70" s="31"/>
      <c r="T70" s="31"/>
      <c r="U70" s="31"/>
      <c r="V70" s="3"/>
    </row>
    <row r="71" spans="1:22" ht="33.75" customHeight="1">
      <c r="A71" s="16"/>
      <c r="B71" s="6" t="s">
        <v>82</v>
      </c>
      <c r="C71" s="6" t="s">
        <v>71</v>
      </c>
      <c r="D71" s="6" t="s">
        <v>73</v>
      </c>
      <c r="E71" s="38">
        <f>'2025'!F73*1.04</f>
        <v>4600.3650806289706</v>
      </c>
      <c r="F71" s="38">
        <f t="shared" si="39"/>
        <v>4600.3650806289706</v>
      </c>
      <c r="G71" s="38">
        <f>'2025'!H73</f>
        <v>1428</v>
      </c>
      <c r="H71" s="38">
        <f t="shared" si="40"/>
        <v>1496.5440000000001</v>
      </c>
      <c r="I71" s="31">
        <v>0</v>
      </c>
      <c r="J71" s="31">
        <v>0</v>
      </c>
      <c r="K71" s="31">
        <v>8</v>
      </c>
      <c r="L71" s="31">
        <v>0</v>
      </c>
      <c r="M71" s="31">
        <f t="shared" si="36"/>
        <v>8</v>
      </c>
      <c r="N71" s="31">
        <f>(E71-G71)*I71</f>
        <v>0</v>
      </c>
      <c r="O71" s="31">
        <f t="shared" si="37"/>
        <v>0</v>
      </c>
      <c r="P71" s="31">
        <f t="shared" si="37"/>
        <v>24830.568645031766</v>
      </c>
      <c r="Q71" s="31">
        <f>(F71-H71)*L71</f>
        <v>0</v>
      </c>
      <c r="R71" s="35">
        <f t="shared" si="38"/>
        <v>24830.568645031766</v>
      </c>
      <c r="S71" s="31"/>
      <c r="T71" s="31"/>
      <c r="U71" s="31"/>
      <c r="V71" s="3"/>
    </row>
    <row r="72" spans="1:22" ht="33.75" customHeight="1">
      <c r="A72" s="16"/>
      <c r="B72" s="6" t="s">
        <v>125</v>
      </c>
      <c r="C72" s="6" t="s">
        <v>126</v>
      </c>
      <c r="D72" s="6" t="s">
        <v>73</v>
      </c>
      <c r="E72" s="38">
        <f>'2025'!F74*1.04</f>
        <v>4600.3650806289706</v>
      </c>
      <c r="F72" s="38">
        <f t="shared" si="39"/>
        <v>4600.3650806289706</v>
      </c>
      <c r="G72" s="38">
        <f>'2025'!H74</f>
        <v>1428</v>
      </c>
      <c r="H72" s="38">
        <f t="shared" si="40"/>
        <v>1496.5440000000001</v>
      </c>
      <c r="I72" s="31">
        <v>87.6</v>
      </c>
      <c r="J72" s="31">
        <v>116.8</v>
      </c>
      <c r="K72" s="31">
        <v>155</v>
      </c>
      <c r="L72" s="31">
        <v>220</v>
      </c>
      <c r="M72" s="31">
        <f t="shared" si="36"/>
        <v>579.4</v>
      </c>
      <c r="N72" s="31">
        <f>(E72-G72)*I72</f>
        <v>277899.18106309779</v>
      </c>
      <c r="O72" s="31">
        <f t="shared" si="37"/>
        <v>370532.24141746375</v>
      </c>
      <c r="P72" s="31">
        <f t="shared" si="37"/>
        <v>481092.26749749045</v>
      </c>
      <c r="Q72" s="31">
        <f>(F72-H72)*L72</f>
        <v>682840.6377383736</v>
      </c>
      <c r="R72" s="35">
        <f t="shared" si="38"/>
        <v>1812364.3277164255</v>
      </c>
      <c r="S72" s="31"/>
      <c r="T72" s="31"/>
      <c r="U72" s="31"/>
      <c r="V72" s="3"/>
    </row>
    <row r="73" spans="1:22" ht="37.5" customHeight="1">
      <c r="A73" s="16"/>
      <c r="B73" s="6" t="s">
        <v>125</v>
      </c>
      <c r="C73" s="6" t="s">
        <v>127</v>
      </c>
      <c r="D73" s="6" t="s">
        <v>73</v>
      </c>
      <c r="E73" s="38">
        <f>'2025'!F75*1.04</f>
        <v>4823.5953097748634</v>
      </c>
      <c r="F73" s="38">
        <f t="shared" si="39"/>
        <v>4823.5953097748634</v>
      </c>
      <c r="G73" s="38">
        <f>'2025'!H75</f>
        <v>1428</v>
      </c>
      <c r="H73" s="38">
        <f t="shared" si="40"/>
        <v>1496.5440000000001</v>
      </c>
      <c r="I73" s="31">
        <v>923.45</v>
      </c>
      <c r="J73" s="31">
        <v>0</v>
      </c>
      <c r="K73" s="31">
        <v>548</v>
      </c>
      <c r="L73" s="31">
        <v>22.35</v>
      </c>
      <c r="M73" s="31">
        <f t="shared" si="36"/>
        <v>1493.8</v>
      </c>
      <c r="N73" s="31">
        <f>(E73-G73)*I73</f>
        <v>3135662.4888115977</v>
      </c>
      <c r="O73" s="31">
        <f t="shared" si="37"/>
        <v>0</v>
      </c>
      <c r="P73" s="31">
        <f t="shared" si="37"/>
        <v>1823224.1177566252</v>
      </c>
      <c r="Q73" s="31">
        <f>(F73-H73)*L73</f>
        <v>74359.596773468205</v>
      </c>
      <c r="R73" s="35">
        <f t="shared" si="38"/>
        <v>5033246.2033416908</v>
      </c>
      <c r="S73" s="31"/>
      <c r="T73" s="31"/>
      <c r="U73" s="31"/>
      <c r="V73" s="3"/>
    </row>
    <row r="74" spans="1:22" ht="37.5" customHeight="1">
      <c r="A74" s="6" t="s">
        <v>46</v>
      </c>
      <c r="B74" s="7" t="s">
        <v>47</v>
      </c>
      <c r="C74" s="7"/>
      <c r="D74" s="25"/>
      <c r="E74" s="39"/>
      <c r="F74" s="39"/>
      <c r="G74" s="39"/>
      <c r="H74" s="39"/>
      <c r="I74" s="31">
        <f>SUM(I75:I80)</f>
        <v>19682.257000000001</v>
      </c>
      <c r="J74" s="31">
        <f t="shared" ref="J74:R74" si="41">SUM(J75:J80)</f>
        <v>9395</v>
      </c>
      <c r="K74" s="31">
        <f t="shared" si="41"/>
        <v>2500</v>
      </c>
      <c r="L74" s="31">
        <f t="shared" si="41"/>
        <v>8700</v>
      </c>
      <c r="M74" s="31">
        <f t="shared" si="41"/>
        <v>40277.256999999998</v>
      </c>
      <c r="N74" s="31">
        <f t="shared" si="41"/>
        <v>39615175.657996044</v>
      </c>
      <c r="O74" s="31">
        <f t="shared" si="41"/>
        <v>18607602.10342868</v>
      </c>
      <c r="P74" s="31">
        <f t="shared" si="41"/>
        <v>4940118.2642629975</v>
      </c>
      <c r="Q74" s="31">
        <f t="shared" si="41"/>
        <v>17297087.869492941</v>
      </c>
      <c r="R74" s="31">
        <f t="shared" si="41"/>
        <v>80459983.895180658</v>
      </c>
      <c r="S74" s="31"/>
      <c r="T74" s="31"/>
      <c r="U74" s="31"/>
      <c r="V74" s="3"/>
    </row>
    <row r="75" spans="1:22" ht="37.5" customHeight="1">
      <c r="A75" s="16"/>
      <c r="B75" s="6" t="s">
        <v>85</v>
      </c>
      <c r="C75" s="6" t="s">
        <v>71</v>
      </c>
      <c r="D75" s="6" t="s">
        <v>108</v>
      </c>
      <c r="E75" s="38">
        <f>'2025'!F77*1.04</f>
        <v>2852.6344234267472</v>
      </c>
      <c r="F75" s="38">
        <f t="shared" si="39"/>
        <v>2852.6344234267472</v>
      </c>
      <c r="G75" s="38">
        <f>'2025'!H77</f>
        <v>768</v>
      </c>
      <c r="H75" s="38">
        <f t="shared" si="40"/>
        <v>804.86400000000003</v>
      </c>
      <c r="I75" s="31">
        <v>11684.5</v>
      </c>
      <c r="J75" s="31">
        <v>4507.5</v>
      </c>
      <c r="K75" s="31">
        <v>1500</v>
      </c>
      <c r="L75" s="31">
        <v>6000</v>
      </c>
      <c r="M75" s="31">
        <f t="shared" si="36"/>
        <v>23692</v>
      </c>
      <c r="N75" s="31">
        <f t="shared" ref="N75:N80" si="42">(E75-G75)*I75</f>
        <v>24357910.920529827</v>
      </c>
      <c r="O75" s="31">
        <f t="shared" ref="O75:P80" si="43">(E75-G75)*J75</f>
        <v>9396489.663596062</v>
      </c>
      <c r="P75" s="31">
        <f t="shared" si="43"/>
        <v>3071655.6351401205</v>
      </c>
      <c r="Q75" s="31">
        <f t="shared" ref="Q75:Q80" si="44">(F75-H75)*L75</f>
        <v>12286622.540560482</v>
      </c>
      <c r="R75" s="35">
        <f t="shared" si="38"/>
        <v>49112678.759826496</v>
      </c>
      <c r="S75" s="31"/>
      <c r="T75" s="31"/>
      <c r="U75" s="31"/>
      <c r="V75" s="3"/>
    </row>
    <row r="76" spans="1:22" ht="37.5" customHeight="1">
      <c r="A76" s="16"/>
      <c r="B76" s="6" t="s">
        <v>85</v>
      </c>
      <c r="C76" s="6" t="s">
        <v>71</v>
      </c>
      <c r="D76" s="6" t="s">
        <v>107</v>
      </c>
      <c r="E76" s="38">
        <f>'2025'!F78*1.04</f>
        <v>2942.5066805469096</v>
      </c>
      <c r="F76" s="38">
        <f t="shared" si="39"/>
        <v>2942.5066805469096</v>
      </c>
      <c r="G76" s="38">
        <f>'2025'!H78</f>
        <v>977</v>
      </c>
      <c r="H76" s="38">
        <f t="shared" si="40"/>
        <v>1023.8960000000001</v>
      </c>
      <c r="I76" s="31">
        <v>2957.5</v>
      </c>
      <c r="J76" s="31">
        <v>845</v>
      </c>
      <c r="K76" s="31">
        <v>500</v>
      </c>
      <c r="L76" s="31">
        <v>1000</v>
      </c>
      <c r="M76" s="31">
        <f t="shared" si="36"/>
        <v>5302.5</v>
      </c>
      <c r="N76" s="31">
        <f t="shared" si="42"/>
        <v>5812986.0077174855</v>
      </c>
      <c r="O76" s="31">
        <f t="shared" si="43"/>
        <v>1660853.1450621386</v>
      </c>
      <c r="P76" s="31">
        <f t="shared" si="43"/>
        <v>959305.34027345467</v>
      </c>
      <c r="Q76" s="31">
        <f t="shared" si="44"/>
        <v>1918610.6805469093</v>
      </c>
      <c r="R76" s="35">
        <f t="shared" si="38"/>
        <v>10351755.173599988</v>
      </c>
      <c r="S76" s="31"/>
      <c r="T76" s="31"/>
      <c r="U76" s="31"/>
      <c r="V76" s="3"/>
    </row>
    <row r="77" spans="1:22" ht="37.5" customHeight="1">
      <c r="A77" s="16"/>
      <c r="B77" s="6" t="s">
        <v>75</v>
      </c>
      <c r="C77" s="6" t="s">
        <v>71</v>
      </c>
      <c r="D77" s="6" t="s">
        <v>108</v>
      </c>
      <c r="E77" s="38">
        <f>'2025'!F79*1.04</f>
        <v>2852.6344234267472</v>
      </c>
      <c r="F77" s="38">
        <f t="shared" si="39"/>
        <v>2852.6344234267472</v>
      </c>
      <c r="G77" s="38">
        <f>'2025'!H79</f>
        <v>998</v>
      </c>
      <c r="H77" s="38">
        <f t="shared" si="40"/>
        <v>1045.904</v>
      </c>
      <c r="I77" s="31">
        <v>1243</v>
      </c>
      <c r="J77" s="31">
        <v>1019.5</v>
      </c>
      <c r="K77" s="31">
        <v>100</v>
      </c>
      <c r="L77" s="31">
        <v>1000</v>
      </c>
      <c r="M77" s="31">
        <f t="shared" si="36"/>
        <v>3362.5</v>
      </c>
      <c r="N77" s="31">
        <f t="shared" si="42"/>
        <v>2305310.5883194469</v>
      </c>
      <c r="O77" s="31">
        <f t="shared" si="43"/>
        <v>1890799.7946835686</v>
      </c>
      <c r="P77" s="31">
        <f t="shared" si="43"/>
        <v>180673.04234267471</v>
      </c>
      <c r="Q77" s="31">
        <f t="shared" si="44"/>
        <v>1806730.4234267471</v>
      </c>
      <c r="R77" s="35">
        <f t="shared" si="38"/>
        <v>6183513.8487724373</v>
      </c>
      <c r="S77" s="31"/>
      <c r="T77" s="31"/>
      <c r="U77" s="31"/>
      <c r="V77" s="3"/>
    </row>
    <row r="78" spans="1:22" ht="37.5" customHeight="1">
      <c r="A78" s="16"/>
      <c r="B78" s="6" t="s">
        <v>75</v>
      </c>
      <c r="C78" s="6" t="s">
        <v>71</v>
      </c>
      <c r="D78" s="6" t="s">
        <v>107</v>
      </c>
      <c r="E78" s="38">
        <f>'2025'!F80*1.04</f>
        <v>2942.5066805469096</v>
      </c>
      <c r="F78" s="38">
        <f t="shared" si="39"/>
        <v>2942.5066805469096</v>
      </c>
      <c r="G78" s="38">
        <f>'2025'!H80</f>
        <v>1168</v>
      </c>
      <c r="H78" s="38">
        <f t="shared" si="40"/>
        <v>1224.0640000000001</v>
      </c>
      <c r="I78" s="31">
        <v>1977.7570000000001</v>
      </c>
      <c r="J78" s="31">
        <v>1629.5</v>
      </c>
      <c r="K78" s="31">
        <v>200</v>
      </c>
      <c r="L78" s="31">
        <v>300</v>
      </c>
      <c r="M78" s="31">
        <f t="shared" si="36"/>
        <v>4107.2569999999996</v>
      </c>
      <c r="N78" s="31">
        <f t="shared" si="42"/>
        <v>3509543.0089984145</v>
      </c>
      <c r="O78" s="31">
        <f t="shared" si="43"/>
        <v>2891558.6359511893</v>
      </c>
      <c r="P78" s="31">
        <f t="shared" si="43"/>
        <v>343688.53610938188</v>
      </c>
      <c r="Q78" s="31">
        <f t="shared" si="44"/>
        <v>515532.80416407285</v>
      </c>
      <c r="R78" s="35">
        <f t="shared" si="38"/>
        <v>7260322.9852230586</v>
      </c>
      <c r="S78" s="31"/>
      <c r="T78" s="31"/>
      <c r="U78" s="31"/>
      <c r="V78" s="3"/>
    </row>
    <row r="79" spans="1:22" ht="37.5" customHeight="1">
      <c r="A79" s="16"/>
      <c r="B79" s="6" t="s">
        <v>132</v>
      </c>
      <c r="C79" s="6"/>
      <c r="D79" s="6" t="s">
        <v>108</v>
      </c>
      <c r="E79" s="38">
        <f>'2025'!F81*1.04</f>
        <v>2852.6344234267472</v>
      </c>
      <c r="F79" s="38">
        <f t="shared" si="39"/>
        <v>2852.6344234267472</v>
      </c>
      <c r="G79" s="38">
        <f>'2025'!H81</f>
        <v>840</v>
      </c>
      <c r="H79" s="38">
        <f t="shared" si="40"/>
        <v>880.32</v>
      </c>
      <c r="I79" s="31">
        <v>1450</v>
      </c>
      <c r="J79" s="31">
        <v>977</v>
      </c>
      <c r="K79" s="31">
        <v>100</v>
      </c>
      <c r="L79" s="31">
        <v>200</v>
      </c>
      <c r="M79" s="31">
        <f t="shared" si="36"/>
        <v>2727</v>
      </c>
      <c r="N79" s="31">
        <f t="shared" si="42"/>
        <v>2918319.9139687833</v>
      </c>
      <c r="O79" s="31">
        <f t="shared" si="43"/>
        <v>1966343.8316879319</v>
      </c>
      <c r="P79" s="31">
        <f t="shared" si="43"/>
        <v>197231.44234267471</v>
      </c>
      <c r="Q79" s="31">
        <f t="shared" si="44"/>
        <v>394462.88468534942</v>
      </c>
      <c r="R79" s="35">
        <f t="shared" si="38"/>
        <v>5476358.0726847397</v>
      </c>
      <c r="S79" s="31"/>
      <c r="T79" s="31"/>
      <c r="U79" s="31"/>
      <c r="V79" s="3"/>
    </row>
    <row r="80" spans="1:22" ht="37.5" customHeight="1">
      <c r="A80" s="16"/>
      <c r="B80" s="6" t="s">
        <v>132</v>
      </c>
      <c r="C80" s="6"/>
      <c r="D80" s="6" t="s">
        <v>107</v>
      </c>
      <c r="E80" s="38">
        <f>'2025'!F82*1.04</f>
        <v>2942.5066805469096</v>
      </c>
      <c r="F80" s="38">
        <f t="shared" si="39"/>
        <v>2942.5066805469096</v>
      </c>
      <c r="G80" s="38">
        <f>'2025'!H82</f>
        <v>1018</v>
      </c>
      <c r="H80" s="38">
        <f t="shared" si="40"/>
        <v>1066.864</v>
      </c>
      <c r="I80" s="31">
        <v>369.5</v>
      </c>
      <c r="J80" s="31">
        <v>416.5</v>
      </c>
      <c r="K80" s="31">
        <v>100</v>
      </c>
      <c r="L80" s="31">
        <v>200</v>
      </c>
      <c r="M80" s="31">
        <f t="shared" si="36"/>
        <v>1086</v>
      </c>
      <c r="N80" s="31">
        <f t="shared" si="42"/>
        <v>711105.21846208314</v>
      </c>
      <c r="O80" s="31">
        <f t="shared" si="43"/>
        <v>801557.03244778782</v>
      </c>
      <c r="P80" s="31">
        <f t="shared" si="43"/>
        <v>187564.26805469097</v>
      </c>
      <c r="Q80" s="31">
        <f t="shared" si="44"/>
        <v>375128.53610938194</v>
      </c>
      <c r="R80" s="35">
        <f t="shared" si="38"/>
        <v>2075355.0550739439</v>
      </c>
      <c r="S80" s="31"/>
      <c r="T80" s="31"/>
      <c r="U80" s="31"/>
      <c r="V80" s="3"/>
    </row>
    <row r="81" spans="1:22" ht="37.5" customHeight="1">
      <c r="A81" s="6" t="s">
        <v>48</v>
      </c>
      <c r="B81" s="7" t="s">
        <v>49</v>
      </c>
      <c r="C81" s="7"/>
      <c r="D81" s="25"/>
      <c r="E81" s="39"/>
      <c r="F81" s="39"/>
      <c r="G81" s="39"/>
      <c r="H81" s="39"/>
      <c r="I81" s="31">
        <f>SUM(I82)</f>
        <v>1225.1100000000001</v>
      </c>
      <c r="J81" s="31">
        <f t="shared" ref="J81:R81" si="45">SUM(J82)</f>
        <v>510.03999999999996</v>
      </c>
      <c r="K81" s="31">
        <f t="shared" si="45"/>
        <v>1500</v>
      </c>
      <c r="L81" s="31">
        <f t="shared" si="45"/>
        <v>1500</v>
      </c>
      <c r="M81" s="31">
        <f t="shared" si="45"/>
        <v>4735.1499999999996</v>
      </c>
      <c r="N81" s="31">
        <f t="shared" si="45"/>
        <v>1500228.4461777953</v>
      </c>
      <c r="O81" s="31">
        <f t="shared" si="45"/>
        <v>624577.80663656536</v>
      </c>
      <c r="P81" s="31">
        <f t="shared" si="45"/>
        <v>1734033.4823050115</v>
      </c>
      <c r="Q81" s="31">
        <f t="shared" si="45"/>
        <v>1734033.4823050115</v>
      </c>
      <c r="R81" s="31">
        <f t="shared" si="45"/>
        <v>5592873.2174243843</v>
      </c>
      <c r="S81" s="31"/>
      <c r="T81" s="31"/>
      <c r="U81" s="31"/>
      <c r="V81" s="3"/>
    </row>
    <row r="82" spans="1:22" ht="37.5" customHeight="1">
      <c r="A82" s="16"/>
      <c r="B82" s="6" t="s">
        <v>72</v>
      </c>
      <c r="C82" s="6" t="s">
        <v>71</v>
      </c>
      <c r="D82" s="6" t="s">
        <v>73</v>
      </c>
      <c r="E82" s="38">
        <f>'2025'!F84*1.04</f>
        <v>2652.5663215366744</v>
      </c>
      <c r="F82" s="38">
        <f t="shared" si="39"/>
        <v>2652.5663215366744</v>
      </c>
      <c r="G82" s="38">
        <f>'2025'!H84</f>
        <v>1428</v>
      </c>
      <c r="H82" s="38">
        <f t="shared" si="40"/>
        <v>1496.5440000000001</v>
      </c>
      <c r="I82" s="31">
        <v>1225.1100000000001</v>
      </c>
      <c r="J82" s="31">
        <v>510.03999999999996</v>
      </c>
      <c r="K82" s="31">
        <v>1500</v>
      </c>
      <c r="L82" s="31">
        <v>1500</v>
      </c>
      <c r="M82" s="31">
        <f t="shared" si="36"/>
        <v>4735.1499999999996</v>
      </c>
      <c r="N82" s="31">
        <f>(E82-G82)*I82</f>
        <v>1500228.4461777953</v>
      </c>
      <c r="O82" s="31">
        <f>(E82-G82)*J82</f>
        <v>624577.80663656536</v>
      </c>
      <c r="P82" s="31">
        <f>(F82-H82)*K82</f>
        <v>1734033.4823050115</v>
      </c>
      <c r="Q82" s="31">
        <f>(F82-H82)*L82</f>
        <v>1734033.4823050115</v>
      </c>
      <c r="R82" s="35">
        <f t="shared" si="38"/>
        <v>5592873.2174243843</v>
      </c>
      <c r="S82" s="31"/>
      <c r="T82" s="31"/>
      <c r="U82" s="31"/>
      <c r="V82" s="3"/>
    </row>
    <row r="83" spans="1:22" ht="37.5" customHeight="1">
      <c r="A83" s="6">
        <v>2901316500</v>
      </c>
      <c r="B83" s="7" t="s">
        <v>150</v>
      </c>
      <c r="C83" s="7"/>
      <c r="D83" s="25"/>
      <c r="E83" s="39"/>
      <c r="F83" s="39"/>
      <c r="G83" s="39"/>
      <c r="H83" s="39"/>
      <c r="I83" s="31">
        <f>I84</f>
        <v>0</v>
      </c>
      <c r="J83" s="31">
        <f t="shared" ref="J83:R83" si="46">J84</f>
        <v>200</v>
      </c>
      <c r="K83" s="31">
        <f t="shared" si="46"/>
        <v>1500</v>
      </c>
      <c r="L83" s="31">
        <f t="shared" si="46"/>
        <v>1500</v>
      </c>
      <c r="M83" s="31">
        <f t="shared" si="46"/>
        <v>3200</v>
      </c>
      <c r="N83" s="31">
        <f t="shared" si="46"/>
        <v>0</v>
      </c>
      <c r="O83" s="31">
        <f t="shared" si="46"/>
        <v>180790.74358859088</v>
      </c>
      <c r="P83" s="31">
        <f t="shared" si="46"/>
        <v>1253114.5769144315</v>
      </c>
      <c r="Q83" s="31">
        <f t="shared" si="46"/>
        <v>1253114.5769144315</v>
      </c>
      <c r="R83" s="31">
        <f t="shared" si="46"/>
        <v>2687019.897417454</v>
      </c>
      <c r="S83" s="31"/>
      <c r="T83" s="31"/>
      <c r="U83" s="31"/>
      <c r="V83" s="3"/>
    </row>
    <row r="84" spans="1:22" ht="37.5" customHeight="1">
      <c r="A84" s="16"/>
      <c r="B84" s="6" t="s">
        <v>72</v>
      </c>
      <c r="C84" s="6"/>
      <c r="D84" s="6" t="s">
        <v>73</v>
      </c>
      <c r="E84" s="38">
        <f>'2025'!F86*1.04</f>
        <v>2331.9537179429544</v>
      </c>
      <c r="F84" s="38">
        <f t="shared" si="39"/>
        <v>2331.9537179429544</v>
      </c>
      <c r="G84" s="38">
        <f>'2025'!H86</f>
        <v>1428</v>
      </c>
      <c r="H84" s="38">
        <f t="shared" si="40"/>
        <v>1496.5440000000001</v>
      </c>
      <c r="I84" s="33">
        <v>0</v>
      </c>
      <c r="J84" s="31">
        <v>200</v>
      </c>
      <c r="K84" s="33">
        <v>1500</v>
      </c>
      <c r="L84" s="33">
        <v>1500</v>
      </c>
      <c r="M84" s="31">
        <f t="shared" si="36"/>
        <v>3200</v>
      </c>
      <c r="N84" s="31">
        <f>(E84-G84)*I84</f>
        <v>0</v>
      </c>
      <c r="O84" s="31">
        <f>(E84-G84)*J84</f>
        <v>180790.74358859088</v>
      </c>
      <c r="P84" s="31">
        <f>(F84-H84)*K84</f>
        <v>1253114.5769144315</v>
      </c>
      <c r="Q84" s="31">
        <f>(F84-H84)*L84</f>
        <v>1253114.5769144315</v>
      </c>
      <c r="R84" s="35">
        <f t="shared" si="38"/>
        <v>2687019.897417454</v>
      </c>
      <c r="S84" s="31"/>
      <c r="T84" s="31"/>
      <c r="U84" s="31"/>
      <c r="V84" s="3"/>
    </row>
    <row r="85" spans="1:22" ht="37.5" customHeight="1">
      <c r="A85" s="6" t="s">
        <v>50</v>
      </c>
      <c r="B85" s="7" t="s">
        <v>51</v>
      </c>
      <c r="C85" s="7"/>
      <c r="D85" s="25"/>
      <c r="E85" s="39"/>
      <c r="F85" s="39"/>
      <c r="G85" s="39"/>
      <c r="H85" s="39"/>
      <c r="I85" s="33">
        <f t="shared" ref="I85:R85" si="47">SUM(I86)</f>
        <v>0</v>
      </c>
      <c r="J85" s="33">
        <f t="shared" si="47"/>
        <v>0</v>
      </c>
      <c r="K85" s="33">
        <f t="shared" si="47"/>
        <v>10</v>
      </c>
      <c r="L85" s="33">
        <f t="shared" si="47"/>
        <v>275</v>
      </c>
      <c r="M85" s="33">
        <f t="shared" si="47"/>
        <v>285</v>
      </c>
      <c r="N85" s="33">
        <f t="shared" si="47"/>
        <v>0</v>
      </c>
      <c r="O85" s="33">
        <f t="shared" si="47"/>
        <v>0</v>
      </c>
      <c r="P85" s="33">
        <f t="shared" si="47"/>
        <v>449.04486161581872</v>
      </c>
      <c r="Q85" s="33">
        <f t="shared" si="47"/>
        <v>12348.733694435015</v>
      </c>
      <c r="R85" s="33">
        <f t="shared" si="47"/>
        <v>12797.778556050835</v>
      </c>
      <c r="S85" s="31"/>
      <c r="T85" s="31"/>
      <c r="U85" s="31"/>
      <c r="V85" s="3"/>
    </row>
    <row r="86" spans="1:22" ht="37.5" customHeight="1">
      <c r="A86" s="16"/>
      <c r="B86" s="6" t="s">
        <v>86</v>
      </c>
      <c r="C86" s="6" t="s">
        <v>71</v>
      </c>
      <c r="D86" s="6" t="s">
        <v>108</v>
      </c>
      <c r="E86" s="38">
        <f>'2025'!F88*1.04</f>
        <v>1090.8084861615819</v>
      </c>
      <c r="F86" s="38">
        <f t="shared" si="39"/>
        <v>1090.8084861615819</v>
      </c>
      <c r="G86" s="38">
        <f>'2025'!H88</f>
        <v>998</v>
      </c>
      <c r="H86" s="38">
        <f t="shared" si="40"/>
        <v>1045.904</v>
      </c>
      <c r="I86" s="33">
        <v>0</v>
      </c>
      <c r="J86" s="31">
        <v>0</v>
      </c>
      <c r="K86" s="33">
        <v>10</v>
      </c>
      <c r="L86" s="33">
        <v>275</v>
      </c>
      <c r="M86" s="31">
        <f t="shared" si="36"/>
        <v>285</v>
      </c>
      <c r="N86" s="31">
        <f>(E86-G86)*I86</f>
        <v>0</v>
      </c>
      <c r="O86" s="31">
        <f>(E86-G86)*J86</f>
        <v>0</v>
      </c>
      <c r="P86" s="31">
        <f>(F86-H86)*K86</f>
        <v>449.04486161581872</v>
      </c>
      <c r="Q86" s="31">
        <f>(F86-H86)*L86</f>
        <v>12348.733694435015</v>
      </c>
      <c r="R86" s="35">
        <f t="shared" si="38"/>
        <v>12797.778556050835</v>
      </c>
      <c r="S86" s="31"/>
      <c r="T86" s="31"/>
      <c r="U86" s="31"/>
      <c r="V86" s="3"/>
    </row>
    <row r="87" spans="1:22" ht="37.5" customHeight="1">
      <c r="A87" s="6" t="s">
        <v>52</v>
      </c>
      <c r="B87" s="7" t="s">
        <v>53</v>
      </c>
      <c r="C87" s="7"/>
      <c r="D87" s="25"/>
      <c r="E87" s="39"/>
      <c r="F87" s="39"/>
      <c r="G87" s="39"/>
      <c r="H87" s="39"/>
      <c r="I87" s="31">
        <f>SUM(I88:I89)</f>
        <v>190</v>
      </c>
      <c r="J87" s="31">
        <f t="shared" ref="J87:R87" si="48">SUM(J88:J89)</f>
        <v>144.59</v>
      </c>
      <c r="K87" s="31">
        <f t="shared" si="48"/>
        <v>1300</v>
      </c>
      <c r="L87" s="31">
        <f t="shared" si="48"/>
        <v>587.9</v>
      </c>
      <c r="M87" s="31">
        <f t="shared" si="48"/>
        <v>2222.4900000000002</v>
      </c>
      <c r="N87" s="31">
        <f t="shared" si="48"/>
        <v>173137.78264267079</v>
      </c>
      <c r="O87" s="31">
        <f t="shared" si="48"/>
        <v>131757.85259107247</v>
      </c>
      <c r="P87" s="31">
        <f t="shared" si="48"/>
        <v>1095519.7338709054</v>
      </c>
      <c r="Q87" s="31">
        <f t="shared" si="48"/>
        <v>495427.7319559271</v>
      </c>
      <c r="R87" s="31">
        <f t="shared" si="48"/>
        <v>1895843.1010605756</v>
      </c>
      <c r="S87" s="31"/>
      <c r="T87" s="31"/>
      <c r="U87" s="31"/>
      <c r="V87" s="3"/>
    </row>
    <row r="88" spans="1:22" ht="37.5" customHeight="1">
      <c r="A88" s="16"/>
      <c r="B88" s="6" t="s">
        <v>72</v>
      </c>
      <c r="C88" s="6" t="s">
        <v>71</v>
      </c>
      <c r="D88" s="6" t="s">
        <v>73</v>
      </c>
      <c r="E88" s="38">
        <f>'2025'!F90*1.04</f>
        <v>2339.2514875930042</v>
      </c>
      <c r="F88" s="38">
        <f t="shared" si="39"/>
        <v>2339.2514875930042</v>
      </c>
      <c r="G88" s="38">
        <f>'2025'!H90</f>
        <v>1428</v>
      </c>
      <c r="H88" s="38">
        <f t="shared" si="40"/>
        <v>1496.5440000000001</v>
      </c>
      <c r="I88" s="31">
        <v>170</v>
      </c>
      <c r="J88" s="31">
        <v>144.59</v>
      </c>
      <c r="K88" s="31">
        <v>1000</v>
      </c>
      <c r="L88" s="31">
        <v>337.9</v>
      </c>
      <c r="M88" s="31">
        <f t="shared" si="36"/>
        <v>1652.4900000000002</v>
      </c>
      <c r="N88" s="31">
        <f>(E88-G88)*I88</f>
        <v>154912.75289081072</v>
      </c>
      <c r="O88" s="31">
        <f>(E88-G88)*J88</f>
        <v>131757.85259107247</v>
      </c>
      <c r="P88" s="31">
        <f>(F88-H88)*K88</f>
        <v>842707.48759300413</v>
      </c>
      <c r="Q88" s="31">
        <f>(F88-H88)*L88</f>
        <v>284750.86005767604</v>
      </c>
      <c r="R88" s="35">
        <f t="shared" si="38"/>
        <v>1414128.9531325633</v>
      </c>
      <c r="S88" s="31"/>
      <c r="T88" s="31"/>
      <c r="U88" s="31"/>
      <c r="V88" s="3"/>
    </row>
    <row r="89" spans="1:22" ht="42.75" customHeight="1">
      <c r="A89" s="16"/>
      <c r="B89" s="6" t="s">
        <v>122</v>
      </c>
      <c r="C89" s="6" t="s">
        <v>134</v>
      </c>
      <c r="D89" s="6" t="s">
        <v>73</v>
      </c>
      <c r="E89" s="38">
        <f>'2025'!F91*1.04</f>
        <v>2339.2514875930042</v>
      </c>
      <c r="F89" s="38">
        <f t="shared" si="39"/>
        <v>2339.2514875930042</v>
      </c>
      <c r="G89" s="38">
        <f>'2025'!H91</f>
        <v>1428</v>
      </c>
      <c r="H89" s="38">
        <f t="shared" si="40"/>
        <v>1496.5440000000001</v>
      </c>
      <c r="I89" s="31">
        <v>20</v>
      </c>
      <c r="J89" s="31">
        <v>0</v>
      </c>
      <c r="K89" s="31">
        <v>300</v>
      </c>
      <c r="L89" s="31">
        <v>250</v>
      </c>
      <c r="M89" s="31">
        <f t="shared" si="36"/>
        <v>570</v>
      </c>
      <c r="N89" s="31">
        <f>(E89-G89)*I89</f>
        <v>18225.029751860086</v>
      </c>
      <c r="O89" s="31">
        <f>(E89-G89)*J89</f>
        <v>0</v>
      </c>
      <c r="P89" s="31">
        <f>(F89-H89)*K89</f>
        <v>252812.24627790123</v>
      </c>
      <c r="Q89" s="31">
        <f>(F89-H89)*L89</f>
        <v>210676.87189825103</v>
      </c>
      <c r="R89" s="35">
        <f t="shared" si="38"/>
        <v>481714.1479280123</v>
      </c>
      <c r="S89" s="31"/>
      <c r="T89" s="31"/>
      <c r="U89" s="31"/>
      <c r="V89" s="3"/>
    </row>
    <row r="90" spans="1:22" ht="37.5" customHeight="1">
      <c r="A90" s="6" t="s">
        <v>54</v>
      </c>
      <c r="B90" s="7" t="s">
        <v>55</v>
      </c>
      <c r="C90" s="7"/>
      <c r="D90" s="25"/>
      <c r="E90" s="39"/>
      <c r="F90" s="39"/>
      <c r="G90" s="39"/>
      <c r="H90" s="39"/>
      <c r="I90" s="31">
        <f>SUM(I91:I93)</f>
        <v>9893.7000000000007</v>
      </c>
      <c r="J90" s="31">
        <f t="shared" ref="J90:R90" si="49">SUM(J91:J93)</f>
        <v>2930</v>
      </c>
      <c r="K90" s="31">
        <f t="shared" si="49"/>
        <v>2200</v>
      </c>
      <c r="L90" s="31">
        <f t="shared" si="49"/>
        <v>4700</v>
      </c>
      <c r="M90" s="31">
        <f t="shared" si="49"/>
        <v>19723.7</v>
      </c>
      <c r="N90" s="31">
        <f t="shared" si="49"/>
        <v>20581341.039601464</v>
      </c>
      <c r="O90" s="31">
        <f t="shared" si="49"/>
        <v>6887224.6248377413</v>
      </c>
      <c r="P90" s="31">
        <f t="shared" si="49"/>
        <v>4994249.6967794318</v>
      </c>
      <c r="Q90" s="31">
        <f t="shared" si="49"/>
        <v>9880754.5922923386</v>
      </c>
      <c r="R90" s="31">
        <f t="shared" si="49"/>
        <v>42343569.95351097</v>
      </c>
      <c r="S90" s="31"/>
      <c r="T90" s="31"/>
      <c r="U90" s="31"/>
      <c r="V90" s="3"/>
    </row>
    <row r="91" spans="1:22" ht="37.5" customHeight="1">
      <c r="A91" s="16"/>
      <c r="B91" s="6" t="s">
        <v>85</v>
      </c>
      <c r="C91" s="6" t="s">
        <v>71</v>
      </c>
      <c r="D91" s="6" t="s">
        <v>108</v>
      </c>
      <c r="E91" s="38">
        <f>'2025'!F93*1.04</f>
        <v>2710.0093581413826</v>
      </c>
      <c r="F91" s="38">
        <f t="shared" si="39"/>
        <v>2710.0093581413826</v>
      </c>
      <c r="G91" s="38">
        <f>'2025'!H93</f>
        <v>768</v>
      </c>
      <c r="H91" s="38">
        <f t="shared" si="40"/>
        <v>804.86400000000003</v>
      </c>
      <c r="I91" s="31">
        <v>6285.7</v>
      </c>
      <c r="J91" s="31">
        <v>696</v>
      </c>
      <c r="K91" s="31">
        <v>100</v>
      </c>
      <c r="L91" s="31">
        <v>1650</v>
      </c>
      <c r="M91" s="31">
        <f t="shared" si="36"/>
        <v>8731.7000000000007</v>
      </c>
      <c r="N91" s="31">
        <f>(E91-G91)*I91</f>
        <v>12206888.222469289</v>
      </c>
      <c r="O91" s="31">
        <f t="shared" ref="O91:P93" si="50">(E91-G91)*J91</f>
        <v>1351638.5132664023</v>
      </c>
      <c r="P91" s="31">
        <f t="shared" si="50"/>
        <v>190514.53581413825</v>
      </c>
      <c r="Q91" s="31">
        <f>(F91-H91)*L91</f>
        <v>3143489.840933281</v>
      </c>
      <c r="R91" s="35">
        <f t="shared" si="38"/>
        <v>16892531.11248311</v>
      </c>
      <c r="S91" s="31"/>
      <c r="T91" s="31"/>
      <c r="U91" s="31"/>
      <c r="V91" s="3"/>
    </row>
    <row r="92" spans="1:22" ht="37.5" customHeight="1">
      <c r="A92" s="16"/>
      <c r="B92" s="6" t="s">
        <v>85</v>
      </c>
      <c r="C92" s="6" t="s">
        <v>71</v>
      </c>
      <c r="D92" s="6" t="s">
        <v>107</v>
      </c>
      <c r="E92" s="38">
        <f>'2025'!F94*1.04</f>
        <v>3059.1903056776473</v>
      </c>
      <c r="F92" s="38">
        <f t="shared" si="39"/>
        <v>3059.1903056776473</v>
      </c>
      <c r="G92" s="38">
        <f>'2025'!H94</f>
        <v>977</v>
      </c>
      <c r="H92" s="38">
        <f t="shared" si="40"/>
        <v>1023.8960000000001</v>
      </c>
      <c r="I92" s="31">
        <v>1662.5</v>
      </c>
      <c r="J92" s="31">
        <v>238.7</v>
      </c>
      <c r="K92" s="31">
        <v>900</v>
      </c>
      <c r="L92" s="31">
        <v>1850</v>
      </c>
      <c r="M92" s="31">
        <f t="shared" si="36"/>
        <v>4651.2</v>
      </c>
      <c r="N92" s="31">
        <f>(E92-G92)*I92</f>
        <v>3461641.3831890887</v>
      </c>
      <c r="O92" s="31">
        <f t="shared" si="50"/>
        <v>497018.82596525439</v>
      </c>
      <c r="P92" s="31">
        <f t="shared" si="50"/>
        <v>1831764.8751098823</v>
      </c>
      <c r="Q92" s="31">
        <f>(F92-H92)*L92</f>
        <v>3765294.465503647</v>
      </c>
      <c r="R92" s="35">
        <f t="shared" si="38"/>
        <v>9555719.5497678723</v>
      </c>
      <c r="S92" s="31"/>
      <c r="T92" s="31"/>
      <c r="U92" s="31"/>
      <c r="V92" s="3"/>
    </row>
    <row r="93" spans="1:22" ht="37.5" customHeight="1">
      <c r="A93" s="16"/>
      <c r="B93" s="6" t="s">
        <v>85</v>
      </c>
      <c r="C93" s="6" t="s">
        <v>71</v>
      </c>
      <c r="D93" s="6" t="s">
        <v>73</v>
      </c>
      <c r="E93" s="38">
        <f>'2025'!F95*1.04</f>
        <v>3537.2179048795092</v>
      </c>
      <c r="F93" s="38">
        <f t="shared" si="39"/>
        <v>3537.2179048795092</v>
      </c>
      <c r="G93" s="38">
        <f>'2025'!H95</f>
        <v>1012</v>
      </c>
      <c r="H93" s="38">
        <f t="shared" si="40"/>
        <v>1060.576</v>
      </c>
      <c r="I93" s="31">
        <v>1945.5</v>
      </c>
      <c r="J93" s="31">
        <v>1995.3</v>
      </c>
      <c r="K93" s="31">
        <v>1200</v>
      </c>
      <c r="L93" s="31">
        <v>1200</v>
      </c>
      <c r="M93" s="31">
        <f t="shared" si="36"/>
        <v>6340.8</v>
      </c>
      <c r="N93" s="31">
        <f>(E93-G93)*I93</f>
        <v>4912811.4339430854</v>
      </c>
      <c r="O93" s="31">
        <f t="shared" si="50"/>
        <v>5038567.2856060844</v>
      </c>
      <c r="P93" s="31">
        <f t="shared" si="50"/>
        <v>2971970.2858554111</v>
      </c>
      <c r="Q93" s="31">
        <f>(F93-H93)*L93</f>
        <v>2971970.2858554111</v>
      </c>
      <c r="R93" s="35">
        <f t="shared" si="38"/>
        <v>15895319.291259991</v>
      </c>
      <c r="S93" s="31"/>
      <c r="T93" s="31"/>
      <c r="U93" s="31"/>
      <c r="V93" s="3"/>
    </row>
    <row r="94" spans="1:22" ht="37.5" customHeight="1">
      <c r="A94" s="6" t="s">
        <v>56</v>
      </c>
      <c r="B94" s="7" t="s">
        <v>57</v>
      </c>
      <c r="C94" s="7"/>
      <c r="D94" s="25"/>
      <c r="E94" s="39"/>
      <c r="F94" s="39"/>
      <c r="G94" s="39"/>
      <c r="H94" s="39"/>
      <c r="I94" s="31">
        <f>SUM(I95:I96)</f>
        <v>761.4</v>
      </c>
      <c r="J94" s="31">
        <f t="shared" ref="J94:R94" si="51">SUM(J95:J96)</f>
        <v>731.09999999999991</v>
      </c>
      <c r="K94" s="31">
        <f t="shared" si="51"/>
        <v>250</v>
      </c>
      <c r="L94" s="31">
        <f t="shared" si="51"/>
        <v>400</v>
      </c>
      <c r="M94" s="31">
        <f t="shared" si="51"/>
        <v>2142.5</v>
      </c>
      <c r="N94" s="31">
        <f t="shared" si="51"/>
        <v>1867949.2902434515</v>
      </c>
      <c r="O94" s="31">
        <f t="shared" si="51"/>
        <v>1782103.6483095558</v>
      </c>
      <c r="P94" s="31">
        <f t="shared" si="51"/>
        <v>602318.51134012267</v>
      </c>
      <c r="Q94" s="31">
        <f t="shared" si="51"/>
        <v>1021313.3740772064</v>
      </c>
      <c r="R94" s="31">
        <f t="shared" si="51"/>
        <v>5273684.8239703365</v>
      </c>
      <c r="S94" s="31"/>
      <c r="T94" s="31"/>
      <c r="U94" s="31"/>
      <c r="V94" s="3"/>
    </row>
    <row r="95" spans="1:22" ht="37.5" customHeight="1">
      <c r="A95" s="16"/>
      <c r="B95" s="6" t="s">
        <v>77</v>
      </c>
      <c r="C95" s="6" t="s">
        <v>71</v>
      </c>
      <c r="D95" s="6" t="s">
        <v>107</v>
      </c>
      <c r="E95" s="38">
        <f>'2025'!F97*1.04</f>
        <v>3759.5077854721403</v>
      </c>
      <c r="F95" s="38">
        <f t="shared" si="39"/>
        <v>3759.5077854721403</v>
      </c>
      <c r="G95" s="38">
        <f>'2025'!H97</f>
        <v>1380</v>
      </c>
      <c r="H95" s="38">
        <f t="shared" si="40"/>
        <v>1446.24</v>
      </c>
      <c r="I95" s="31">
        <v>644.9</v>
      </c>
      <c r="J95" s="31">
        <v>643.09999999999991</v>
      </c>
      <c r="K95" s="31">
        <v>200</v>
      </c>
      <c r="L95" s="31">
        <v>200</v>
      </c>
      <c r="M95" s="31">
        <f t="shared" si="36"/>
        <v>1688</v>
      </c>
      <c r="N95" s="31">
        <f>(E95-G95)*I95</f>
        <v>1534544.5708509833</v>
      </c>
      <c r="O95" s="31">
        <f>(E95-G95)*J95</f>
        <v>1530261.4568371333</v>
      </c>
      <c r="P95" s="31">
        <f>(F95-H95)*K95</f>
        <v>462653.55709442811</v>
      </c>
      <c r="Q95" s="31">
        <f>(F95-H95)*L95</f>
        <v>462653.55709442811</v>
      </c>
      <c r="R95" s="35">
        <f t="shared" si="38"/>
        <v>3990113.1418769732</v>
      </c>
      <c r="S95" s="31"/>
      <c r="T95" s="31"/>
      <c r="U95" s="31"/>
      <c r="V95" s="3"/>
    </row>
    <row r="96" spans="1:22" ht="37.5" customHeight="1">
      <c r="A96" s="16"/>
      <c r="B96" s="6" t="s">
        <v>77</v>
      </c>
      <c r="C96" s="6" t="s">
        <v>71</v>
      </c>
      <c r="D96" s="6" t="s">
        <v>73</v>
      </c>
      <c r="E96" s="38">
        <f>'2025'!F98*1.04</f>
        <v>4289.8430849138913</v>
      </c>
      <c r="F96" s="38">
        <f t="shared" si="39"/>
        <v>4289.8430849138913</v>
      </c>
      <c r="G96" s="38">
        <f>'2025'!H98</f>
        <v>1428</v>
      </c>
      <c r="H96" s="38">
        <f t="shared" si="40"/>
        <v>1496.5440000000001</v>
      </c>
      <c r="I96" s="31">
        <v>116.5</v>
      </c>
      <c r="J96" s="31">
        <v>88</v>
      </c>
      <c r="K96" s="31">
        <v>50</v>
      </c>
      <c r="L96" s="31">
        <v>200</v>
      </c>
      <c r="M96" s="31">
        <f t="shared" si="36"/>
        <v>454.5</v>
      </c>
      <c r="N96" s="31">
        <f>(E96-G96)*I96</f>
        <v>333404.71939246834</v>
      </c>
      <c r="O96" s="31">
        <f>(E96-G96)*J96</f>
        <v>251842.19147242245</v>
      </c>
      <c r="P96" s="31">
        <f>(F96-H96)*K96</f>
        <v>139664.95424569456</v>
      </c>
      <c r="Q96" s="31">
        <f>(F96-H96)*L96</f>
        <v>558659.81698277825</v>
      </c>
      <c r="R96" s="35">
        <f t="shared" si="38"/>
        <v>1283571.6820933637</v>
      </c>
      <c r="S96" s="31"/>
      <c r="T96" s="31"/>
      <c r="U96" s="31"/>
      <c r="V96" s="3"/>
    </row>
    <row r="97" spans="1:22" ht="37.5" customHeight="1">
      <c r="A97" s="6" t="s">
        <v>42</v>
      </c>
      <c r="B97" s="7" t="s">
        <v>43</v>
      </c>
      <c r="C97" s="7"/>
      <c r="D97" s="25"/>
      <c r="E97" s="39"/>
      <c r="F97" s="39"/>
      <c r="G97" s="39"/>
      <c r="H97" s="39"/>
      <c r="I97" s="31">
        <f>SUM(I98:I99)</f>
        <v>3607.08</v>
      </c>
      <c r="J97" s="31">
        <f t="shared" ref="J97:R97" si="52">SUM(J98:J99)</f>
        <v>2624.45</v>
      </c>
      <c r="K97" s="31">
        <f t="shared" si="52"/>
        <v>2250</v>
      </c>
      <c r="L97" s="31">
        <f t="shared" si="52"/>
        <v>4500</v>
      </c>
      <c r="M97" s="31">
        <f t="shared" si="52"/>
        <v>12981.529999999999</v>
      </c>
      <c r="N97" s="31">
        <f t="shared" si="52"/>
        <v>4528868.4080348946</v>
      </c>
      <c r="O97" s="31">
        <f t="shared" si="52"/>
        <v>3295127.5528868721</v>
      </c>
      <c r="P97" s="31">
        <f t="shared" si="52"/>
        <v>2632518.9473586706</v>
      </c>
      <c r="Q97" s="31">
        <f t="shared" si="52"/>
        <v>5265037.8947173413</v>
      </c>
      <c r="R97" s="31">
        <f t="shared" si="52"/>
        <v>15721552.802997779</v>
      </c>
      <c r="S97" s="31"/>
      <c r="T97" s="31"/>
      <c r="U97" s="31"/>
      <c r="V97" s="3"/>
    </row>
    <row r="98" spans="1:22" ht="37.5" customHeight="1">
      <c r="A98" s="16"/>
      <c r="B98" s="6" t="s">
        <v>74</v>
      </c>
      <c r="C98" s="6"/>
      <c r="D98" s="6" t="s">
        <v>108</v>
      </c>
      <c r="E98" s="38">
        <f>'2025'!F100*1.04</f>
        <v>2353.5497543816314</v>
      </c>
      <c r="F98" s="38">
        <f t="shared" si="39"/>
        <v>2353.5497543816314</v>
      </c>
      <c r="G98" s="38">
        <f>'2025'!H100</f>
        <v>1098</v>
      </c>
      <c r="H98" s="38">
        <f t="shared" si="40"/>
        <v>1150.704</v>
      </c>
      <c r="I98" s="31">
        <v>3607.08</v>
      </c>
      <c r="J98" s="31">
        <v>2624.45</v>
      </c>
      <c r="K98" s="31">
        <v>2000</v>
      </c>
      <c r="L98" s="31">
        <v>4000</v>
      </c>
      <c r="M98" s="31">
        <f t="shared" si="36"/>
        <v>12231.529999999999</v>
      </c>
      <c r="N98" s="31">
        <f>(E98-G98)*I98</f>
        <v>4528868.4080348946</v>
      </c>
      <c r="O98" s="31">
        <f>(E98-G98)*J98</f>
        <v>3295127.5528868721</v>
      </c>
      <c r="P98" s="31">
        <f>(F98-H98)*K98</f>
        <v>2405691.508763263</v>
      </c>
      <c r="Q98" s="31">
        <f>(F98-H98)*L98</f>
        <v>4811383.017526526</v>
      </c>
      <c r="R98" s="35">
        <f t="shared" si="38"/>
        <v>15041070.487211555</v>
      </c>
      <c r="S98" s="31"/>
      <c r="T98" s="31"/>
      <c r="U98" s="31"/>
      <c r="V98" s="3"/>
    </row>
    <row r="99" spans="1:22" ht="37.5" customHeight="1">
      <c r="A99" s="16"/>
      <c r="B99" s="6" t="s">
        <v>74</v>
      </c>
      <c r="C99" s="6"/>
      <c r="D99" s="6" t="s">
        <v>73</v>
      </c>
      <c r="E99" s="38">
        <f>'2025'!F101*1.04</f>
        <v>2353.5497543816314</v>
      </c>
      <c r="F99" s="38">
        <f t="shared" si="39"/>
        <v>2353.5497543816314</v>
      </c>
      <c r="G99" s="38">
        <f>'2025'!H101</f>
        <v>1380</v>
      </c>
      <c r="H99" s="38">
        <f t="shared" si="40"/>
        <v>1446.24</v>
      </c>
      <c r="I99" s="31">
        <v>0</v>
      </c>
      <c r="J99" s="31">
        <v>0</v>
      </c>
      <c r="K99" s="31">
        <v>250</v>
      </c>
      <c r="L99" s="31">
        <v>500</v>
      </c>
      <c r="M99" s="31">
        <f t="shared" si="36"/>
        <v>750</v>
      </c>
      <c r="N99" s="31">
        <f>(E99-G99)*I99</f>
        <v>0</v>
      </c>
      <c r="O99" s="31">
        <f>(E99-G99)*J99</f>
        <v>0</v>
      </c>
      <c r="P99" s="31">
        <f>(F99-H99)*K99</f>
        <v>226827.43859540785</v>
      </c>
      <c r="Q99" s="31">
        <f>(F99-H99)*L99</f>
        <v>453654.87719081569</v>
      </c>
      <c r="R99" s="35">
        <f t="shared" si="38"/>
        <v>680482.31578622351</v>
      </c>
      <c r="S99" s="31"/>
      <c r="T99" s="31"/>
      <c r="U99" s="31"/>
      <c r="V99" s="3"/>
    </row>
    <row r="100" spans="1:22" ht="30.75" customHeight="1">
      <c r="A100" s="6" t="s">
        <v>21</v>
      </c>
      <c r="B100" s="7" t="s">
        <v>22</v>
      </c>
      <c r="C100" s="7"/>
      <c r="D100" s="25"/>
      <c r="E100" s="39"/>
      <c r="F100" s="39"/>
      <c r="G100" s="39"/>
      <c r="H100" s="39"/>
      <c r="I100" s="31">
        <f>SUM(I101)</f>
        <v>0</v>
      </c>
      <c r="J100" s="31">
        <f t="shared" ref="J100:R100" si="53">SUM(J101)</f>
        <v>0</v>
      </c>
      <c r="K100" s="31">
        <f t="shared" si="53"/>
        <v>100</v>
      </c>
      <c r="L100" s="31">
        <f t="shared" si="53"/>
        <v>300</v>
      </c>
      <c r="M100" s="31">
        <f t="shared" si="53"/>
        <v>400</v>
      </c>
      <c r="N100" s="31">
        <f t="shared" si="53"/>
        <v>0</v>
      </c>
      <c r="O100" s="31">
        <f t="shared" si="53"/>
        <v>0</v>
      </c>
      <c r="P100" s="31">
        <f t="shared" si="53"/>
        <v>-14342.776715873822</v>
      </c>
      <c r="Q100" s="31">
        <f t="shared" si="53"/>
        <v>-43028.330147621469</v>
      </c>
      <c r="R100" s="31">
        <f t="shared" si="53"/>
        <v>-57371.10686349529</v>
      </c>
      <c r="S100" s="31"/>
      <c r="T100" s="31"/>
      <c r="U100" s="31"/>
      <c r="V100" s="3"/>
    </row>
    <row r="101" spans="1:22" ht="30.75" customHeight="1">
      <c r="A101" s="16"/>
      <c r="B101" s="6" t="s">
        <v>86</v>
      </c>
      <c r="C101" s="6" t="s">
        <v>71</v>
      </c>
      <c r="D101" s="6" t="s">
        <v>108</v>
      </c>
      <c r="E101" s="38">
        <f>'2025'!F103*1.04</f>
        <v>902.47623284126178</v>
      </c>
      <c r="F101" s="38">
        <f t="shared" si="39"/>
        <v>902.47623284126178</v>
      </c>
      <c r="G101" s="38">
        <f>'2025'!H103</f>
        <v>998</v>
      </c>
      <c r="H101" s="38">
        <f t="shared" si="40"/>
        <v>1045.904</v>
      </c>
      <c r="I101" s="33">
        <v>0</v>
      </c>
      <c r="J101" s="31">
        <v>0</v>
      </c>
      <c r="K101" s="33">
        <v>100</v>
      </c>
      <c r="L101" s="33">
        <v>300</v>
      </c>
      <c r="M101" s="31">
        <f t="shared" si="36"/>
        <v>400</v>
      </c>
      <c r="N101" s="31">
        <f>(E101-G101)*I101</f>
        <v>0</v>
      </c>
      <c r="O101" s="31">
        <f>(E101-G101)*J101</f>
        <v>0</v>
      </c>
      <c r="P101" s="31">
        <f>(F101-H101)*K101</f>
        <v>-14342.776715873822</v>
      </c>
      <c r="Q101" s="31">
        <f>(F101-H101)*L101</f>
        <v>-43028.330147621469</v>
      </c>
      <c r="R101" s="35">
        <f t="shared" si="38"/>
        <v>-57371.10686349529</v>
      </c>
      <c r="S101" s="31"/>
      <c r="T101" s="31"/>
      <c r="U101" s="31"/>
      <c r="V101" s="3"/>
    </row>
    <row r="102" spans="1:22" ht="37.5" customHeight="1">
      <c r="A102" s="6" t="s">
        <v>13</v>
      </c>
      <c r="B102" s="7" t="s">
        <v>14</v>
      </c>
      <c r="C102" s="7"/>
      <c r="D102" s="25"/>
      <c r="E102" s="39"/>
      <c r="F102" s="39"/>
      <c r="G102" s="39"/>
      <c r="H102" s="39"/>
      <c r="I102" s="31">
        <f>SUM(I103:I114)</f>
        <v>1684.1100000000001</v>
      </c>
      <c r="J102" s="31">
        <f t="shared" ref="J102:R102" si="54">SUM(J103:J114)</f>
        <v>1885.44</v>
      </c>
      <c r="K102" s="31">
        <f t="shared" si="54"/>
        <v>4092.5</v>
      </c>
      <c r="L102" s="31">
        <f t="shared" si="54"/>
        <v>3062.5</v>
      </c>
      <c r="M102" s="31">
        <f t="shared" si="54"/>
        <v>10724.55</v>
      </c>
      <c r="N102" s="31">
        <f>SUM(N103:N114)</f>
        <v>2869839.1388670281</v>
      </c>
      <c r="O102" s="31">
        <f t="shared" si="54"/>
        <v>4610710.3012578655</v>
      </c>
      <c r="P102" s="31">
        <f t="shared" si="54"/>
        <v>8234571.7662806269</v>
      </c>
      <c r="Q102" s="31">
        <f t="shared" si="54"/>
        <v>4015553.9720755592</v>
      </c>
      <c r="R102" s="31">
        <f t="shared" si="54"/>
        <v>19730675.17848108</v>
      </c>
      <c r="S102" s="31"/>
      <c r="T102" s="31"/>
      <c r="U102" s="31"/>
      <c r="V102" s="3"/>
    </row>
    <row r="103" spans="1:22" ht="123" customHeight="1">
      <c r="A103" s="16"/>
      <c r="B103" s="6" t="s">
        <v>125</v>
      </c>
      <c r="C103" s="6" t="s">
        <v>159</v>
      </c>
      <c r="D103" s="6" t="s">
        <v>107</v>
      </c>
      <c r="E103" s="38">
        <f>'2025'!F105*1.04</f>
        <v>2609.3386556862047</v>
      </c>
      <c r="F103" s="38">
        <f t="shared" si="39"/>
        <v>2609.3386556862047</v>
      </c>
      <c r="G103" s="38">
        <f>'2025'!H105</f>
        <v>1344</v>
      </c>
      <c r="H103" s="38">
        <f t="shared" si="40"/>
        <v>1408.5120000000002</v>
      </c>
      <c r="I103" s="31">
        <v>574.23</v>
      </c>
      <c r="J103" s="31">
        <v>297.8</v>
      </c>
      <c r="K103" s="31">
        <v>100</v>
      </c>
      <c r="L103" s="31">
        <v>100</v>
      </c>
      <c r="M103" s="31">
        <f t="shared" si="36"/>
        <v>1072.03</v>
      </c>
      <c r="N103" s="31">
        <f t="shared" ref="N103:N114" si="55">(E103-G103)*I103</f>
        <v>726595.41625468933</v>
      </c>
      <c r="O103" s="31">
        <f t="shared" ref="O103:P114" si="56">(E103-G103)*J103</f>
        <v>376817.85166335176</v>
      </c>
      <c r="P103" s="31">
        <f t="shared" si="56"/>
        <v>120082.66556862045</v>
      </c>
      <c r="Q103" s="31">
        <f t="shared" ref="Q103:Q114" si="57">(F103-H103)*L103</f>
        <v>120082.66556862045</v>
      </c>
      <c r="R103" s="35">
        <f t="shared" si="38"/>
        <v>1343578.5990552818</v>
      </c>
      <c r="S103" s="31"/>
      <c r="T103" s="31"/>
      <c r="U103" s="31"/>
      <c r="V103" s="3"/>
    </row>
    <row r="104" spans="1:22" ht="129" customHeight="1">
      <c r="A104" s="16"/>
      <c r="B104" s="6" t="s">
        <v>125</v>
      </c>
      <c r="C104" s="6" t="s">
        <v>159</v>
      </c>
      <c r="D104" s="6" t="s">
        <v>73</v>
      </c>
      <c r="E104" s="38">
        <f>'2025'!F106*1.04</f>
        <v>3772.027613766008</v>
      </c>
      <c r="F104" s="38">
        <f t="shared" si="39"/>
        <v>3772.027613766008</v>
      </c>
      <c r="G104" s="38">
        <f>'2025'!H106</f>
        <v>1428</v>
      </c>
      <c r="H104" s="38">
        <f t="shared" si="40"/>
        <v>1496.5440000000001</v>
      </c>
      <c r="I104" s="31">
        <v>634.98</v>
      </c>
      <c r="J104" s="31">
        <v>830.46</v>
      </c>
      <c r="K104" s="31">
        <v>850</v>
      </c>
      <c r="L104" s="31">
        <v>700</v>
      </c>
      <c r="M104" s="31">
        <f t="shared" si="36"/>
        <v>3015.44</v>
      </c>
      <c r="N104" s="31">
        <f t="shared" si="55"/>
        <v>1488410.6541891398</v>
      </c>
      <c r="O104" s="31">
        <f t="shared" si="56"/>
        <v>1946621.172128119</v>
      </c>
      <c r="P104" s="31">
        <f t="shared" si="56"/>
        <v>1934161.0717011066</v>
      </c>
      <c r="Q104" s="31">
        <f t="shared" si="57"/>
        <v>1592838.5296362054</v>
      </c>
      <c r="R104" s="35">
        <f t="shared" si="38"/>
        <v>6962031.4276545709</v>
      </c>
      <c r="S104" s="31"/>
      <c r="T104" s="31"/>
      <c r="U104" s="31"/>
      <c r="V104" s="3"/>
    </row>
    <row r="105" spans="1:22" ht="45.75" customHeight="1">
      <c r="A105" s="16"/>
      <c r="B105" s="6" t="s">
        <v>125</v>
      </c>
      <c r="C105" s="6" t="s">
        <v>128</v>
      </c>
      <c r="D105" s="6" t="s">
        <v>107</v>
      </c>
      <c r="E105" s="38">
        <f>'2025'!F107*1.04</f>
        <v>0</v>
      </c>
      <c r="F105" s="38">
        <f t="shared" si="39"/>
        <v>0</v>
      </c>
      <c r="G105" s="38">
        <f>'2025'!H107</f>
        <v>0</v>
      </c>
      <c r="H105" s="38">
        <f t="shared" si="40"/>
        <v>0</v>
      </c>
      <c r="I105" s="31">
        <v>169.9</v>
      </c>
      <c r="J105" s="31">
        <v>0</v>
      </c>
      <c r="K105" s="31">
        <v>1000</v>
      </c>
      <c r="L105" s="31">
        <v>1000</v>
      </c>
      <c r="M105" s="31">
        <f t="shared" si="36"/>
        <v>2169.9</v>
      </c>
      <c r="N105" s="31">
        <f t="shared" si="55"/>
        <v>0</v>
      </c>
      <c r="O105" s="31">
        <f t="shared" si="56"/>
        <v>0</v>
      </c>
      <c r="P105" s="31">
        <f t="shared" si="56"/>
        <v>0</v>
      </c>
      <c r="Q105" s="31">
        <f t="shared" si="57"/>
        <v>0</v>
      </c>
      <c r="R105" s="35">
        <f t="shared" si="38"/>
        <v>0</v>
      </c>
      <c r="S105" s="31"/>
      <c r="T105" s="31"/>
      <c r="U105" s="31"/>
      <c r="V105" s="3"/>
    </row>
    <row r="106" spans="1:22" ht="129.75" customHeight="1">
      <c r="A106" s="16"/>
      <c r="B106" s="6" t="s">
        <v>125</v>
      </c>
      <c r="C106" s="6" t="s">
        <v>159</v>
      </c>
      <c r="D106" s="6" t="s">
        <v>73</v>
      </c>
      <c r="E106" s="38">
        <f>'2025'!F108*1.04</f>
        <v>2934.9787667326859</v>
      </c>
      <c r="F106" s="38">
        <f t="shared" si="39"/>
        <v>2934.9787667326859</v>
      </c>
      <c r="G106" s="38">
        <f>'2025'!H108</f>
        <v>1428</v>
      </c>
      <c r="H106" s="38">
        <f t="shared" si="40"/>
        <v>1496.5440000000001</v>
      </c>
      <c r="I106" s="31">
        <v>30</v>
      </c>
      <c r="J106" s="31">
        <v>0</v>
      </c>
      <c r="K106" s="31">
        <v>150</v>
      </c>
      <c r="L106" s="31">
        <v>200</v>
      </c>
      <c r="M106" s="31">
        <f t="shared" si="36"/>
        <v>380</v>
      </c>
      <c r="N106" s="31">
        <f t="shared" si="55"/>
        <v>45209.363001980579</v>
      </c>
      <c r="O106" s="31">
        <f t="shared" si="56"/>
        <v>0</v>
      </c>
      <c r="P106" s="31">
        <f t="shared" si="56"/>
        <v>215765.21500990287</v>
      </c>
      <c r="Q106" s="31">
        <f t="shared" si="57"/>
        <v>287686.95334653719</v>
      </c>
      <c r="R106" s="35">
        <f t="shared" si="38"/>
        <v>548661.53135842062</v>
      </c>
      <c r="S106" s="31"/>
      <c r="T106" s="31"/>
      <c r="U106" s="31"/>
      <c r="V106" s="3"/>
    </row>
    <row r="107" spans="1:22" s="14" customFormat="1" ht="92.25" customHeight="1">
      <c r="A107" s="16"/>
      <c r="B107" s="6" t="s">
        <v>125</v>
      </c>
      <c r="C107" s="6" t="s">
        <v>160</v>
      </c>
      <c r="D107" s="6" t="s">
        <v>73</v>
      </c>
      <c r="E107" s="38">
        <f>'2025'!F109*1.04</f>
        <v>3466.7822763155082</v>
      </c>
      <c r="F107" s="38">
        <f t="shared" si="39"/>
        <v>3466.7822763155082</v>
      </c>
      <c r="G107" s="38">
        <f>'2025'!H109</f>
        <v>1428</v>
      </c>
      <c r="H107" s="38">
        <f t="shared" si="40"/>
        <v>1496.5440000000001</v>
      </c>
      <c r="I107" s="31">
        <v>125</v>
      </c>
      <c r="J107" s="31">
        <v>125</v>
      </c>
      <c r="K107" s="31">
        <v>125</v>
      </c>
      <c r="L107" s="31">
        <v>125</v>
      </c>
      <c r="M107" s="31">
        <f t="shared" si="36"/>
        <v>500</v>
      </c>
      <c r="N107" s="31">
        <f t="shared" si="55"/>
        <v>254847.78453943852</v>
      </c>
      <c r="O107" s="31">
        <f t="shared" si="56"/>
        <v>254847.78453943852</v>
      </c>
      <c r="P107" s="31">
        <f t="shared" si="56"/>
        <v>246279.78453943852</v>
      </c>
      <c r="Q107" s="31">
        <f t="shared" si="57"/>
        <v>246279.78453943852</v>
      </c>
      <c r="R107" s="35">
        <f t="shared" si="38"/>
        <v>1002255.1381577541</v>
      </c>
      <c r="S107" s="31"/>
      <c r="T107" s="31"/>
      <c r="U107" s="31"/>
      <c r="V107" s="3"/>
    </row>
    <row r="108" spans="1:22" ht="51" customHeight="1">
      <c r="A108" s="16"/>
      <c r="B108" s="6" t="s">
        <v>125</v>
      </c>
      <c r="C108" s="6" t="s">
        <v>129</v>
      </c>
      <c r="D108" s="6" t="s">
        <v>107</v>
      </c>
      <c r="E108" s="38">
        <f>'2025'!F110*1.04</f>
        <v>3284.9199801747282</v>
      </c>
      <c r="F108" s="38">
        <f t="shared" si="39"/>
        <v>3284.9199801747282</v>
      </c>
      <c r="G108" s="38">
        <f>'2025'!H110</f>
        <v>1344</v>
      </c>
      <c r="H108" s="38">
        <f t="shared" si="40"/>
        <v>1408.5120000000002</v>
      </c>
      <c r="I108" s="31">
        <v>0</v>
      </c>
      <c r="J108" s="31">
        <v>0</v>
      </c>
      <c r="K108" s="31">
        <v>30</v>
      </c>
      <c r="L108" s="31">
        <v>0</v>
      </c>
      <c r="M108" s="31">
        <f t="shared" si="36"/>
        <v>30</v>
      </c>
      <c r="N108" s="31">
        <f t="shared" si="55"/>
        <v>0</v>
      </c>
      <c r="O108" s="31">
        <f t="shared" si="56"/>
        <v>0</v>
      </c>
      <c r="P108" s="31">
        <f t="shared" si="56"/>
        <v>56292.239405241839</v>
      </c>
      <c r="Q108" s="31">
        <f t="shared" si="57"/>
        <v>0</v>
      </c>
      <c r="R108" s="35">
        <f t="shared" si="38"/>
        <v>56292.239405241839</v>
      </c>
      <c r="S108" s="31"/>
      <c r="T108" s="31"/>
      <c r="U108" s="31"/>
      <c r="V108" s="3"/>
    </row>
    <row r="109" spans="1:22" s="14" customFormat="1" ht="51" customHeight="1">
      <c r="A109" s="16"/>
      <c r="B109" s="6" t="s">
        <v>125</v>
      </c>
      <c r="C109" s="6" t="s">
        <v>129</v>
      </c>
      <c r="D109" s="6" t="s">
        <v>73</v>
      </c>
      <c r="E109" s="38">
        <f>'2025'!F111*1.04</f>
        <v>4364.5349389996964</v>
      </c>
      <c r="F109" s="38">
        <f t="shared" si="39"/>
        <v>4364.5349389996964</v>
      </c>
      <c r="G109" s="38">
        <f>'2025'!H111</f>
        <v>1428</v>
      </c>
      <c r="H109" s="38">
        <f t="shared" si="40"/>
        <v>1496.5440000000001</v>
      </c>
      <c r="I109" s="31">
        <v>50</v>
      </c>
      <c r="J109" s="31">
        <v>0</v>
      </c>
      <c r="K109" s="31">
        <v>0</v>
      </c>
      <c r="L109" s="31">
        <v>0</v>
      </c>
      <c r="M109" s="31">
        <f t="shared" si="36"/>
        <v>50</v>
      </c>
      <c r="N109" s="31">
        <f t="shared" si="55"/>
        <v>146826.74694998481</v>
      </c>
      <c r="O109" s="31">
        <f t="shared" si="56"/>
        <v>0</v>
      </c>
      <c r="P109" s="31">
        <f t="shared" si="56"/>
        <v>0</v>
      </c>
      <c r="Q109" s="31">
        <f t="shared" si="57"/>
        <v>0</v>
      </c>
      <c r="R109" s="35">
        <f t="shared" si="38"/>
        <v>146826.74694998481</v>
      </c>
      <c r="S109" s="31"/>
      <c r="T109" s="31"/>
      <c r="U109" s="31"/>
      <c r="V109" s="3"/>
    </row>
    <row r="110" spans="1:22" ht="33.75" customHeight="1">
      <c r="A110" s="16"/>
      <c r="B110" s="6" t="s">
        <v>125</v>
      </c>
      <c r="C110" s="6" t="s">
        <v>130</v>
      </c>
      <c r="D110" s="6" t="s">
        <v>107</v>
      </c>
      <c r="E110" s="38">
        <f>'2025'!F112*1.04</f>
        <v>5734.4283900795108</v>
      </c>
      <c r="F110" s="38">
        <f t="shared" si="39"/>
        <v>5734.4283900795108</v>
      </c>
      <c r="G110" s="38">
        <f>'2025'!H112</f>
        <v>1344</v>
      </c>
      <c r="H110" s="38">
        <f t="shared" si="40"/>
        <v>1408.5120000000002</v>
      </c>
      <c r="I110" s="31">
        <v>0</v>
      </c>
      <c r="J110" s="31">
        <v>0</v>
      </c>
      <c r="K110" s="31">
        <v>900</v>
      </c>
      <c r="L110" s="31">
        <v>0</v>
      </c>
      <c r="M110" s="31">
        <f t="shared" si="36"/>
        <v>900</v>
      </c>
      <c r="N110" s="31">
        <f t="shared" si="55"/>
        <v>0</v>
      </c>
      <c r="O110" s="31">
        <f t="shared" si="56"/>
        <v>0</v>
      </c>
      <c r="P110" s="31">
        <f t="shared" si="56"/>
        <v>3893324.7510715593</v>
      </c>
      <c r="Q110" s="31">
        <f t="shared" si="57"/>
        <v>0</v>
      </c>
      <c r="R110" s="35">
        <f t="shared" si="38"/>
        <v>3893324.7510715593</v>
      </c>
      <c r="S110" s="31"/>
      <c r="T110" s="31"/>
      <c r="U110" s="31"/>
      <c r="V110" s="3"/>
    </row>
    <row r="111" spans="1:22" ht="33.75" customHeight="1">
      <c r="A111" s="16"/>
      <c r="B111" s="6" t="s">
        <v>125</v>
      </c>
      <c r="C111" s="6" t="s">
        <v>131</v>
      </c>
      <c r="D111" s="6" t="s">
        <v>107</v>
      </c>
      <c r="E111" s="38">
        <f>'2025'!F113*1.04</f>
        <v>6547.1227452575986</v>
      </c>
      <c r="F111" s="38">
        <f t="shared" si="39"/>
        <v>6547.1227452575986</v>
      </c>
      <c r="G111" s="38">
        <f>'2025'!H113</f>
        <v>1344</v>
      </c>
      <c r="H111" s="38">
        <f t="shared" si="40"/>
        <v>1408.5120000000002</v>
      </c>
      <c r="I111" s="31">
        <v>0</v>
      </c>
      <c r="J111" s="31">
        <v>229.8</v>
      </c>
      <c r="K111" s="31">
        <v>0</v>
      </c>
      <c r="L111" s="31">
        <v>0</v>
      </c>
      <c r="M111" s="31">
        <f t="shared" si="36"/>
        <v>229.8</v>
      </c>
      <c r="N111" s="31">
        <f t="shared" si="55"/>
        <v>0</v>
      </c>
      <c r="O111" s="31">
        <f t="shared" si="56"/>
        <v>1195677.6068601962</v>
      </c>
      <c r="P111" s="31">
        <f t="shared" si="56"/>
        <v>0</v>
      </c>
      <c r="Q111" s="31">
        <f t="shared" si="57"/>
        <v>0</v>
      </c>
      <c r="R111" s="35">
        <f t="shared" si="38"/>
        <v>1195677.6068601962</v>
      </c>
      <c r="S111" s="31"/>
      <c r="T111" s="31"/>
      <c r="U111" s="31"/>
      <c r="V111" s="3"/>
    </row>
    <row r="112" spans="1:22" ht="33.75" customHeight="1">
      <c r="A112" s="16"/>
      <c r="B112" s="6" t="s">
        <v>82</v>
      </c>
      <c r="C112" s="6" t="s">
        <v>71</v>
      </c>
      <c r="D112" s="6" t="s">
        <v>108</v>
      </c>
      <c r="E112" s="38">
        <f>'2025'!F114*1.04</f>
        <v>2722.1505839802062</v>
      </c>
      <c r="F112" s="38">
        <f t="shared" si="39"/>
        <v>2722.1505839802062</v>
      </c>
      <c r="G112" s="38">
        <f>'2025'!H114</f>
        <v>1116</v>
      </c>
      <c r="H112" s="38">
        <f t="shared" si="40"/>
        <v>1169.568</v>
      </c>
      <c r="I112" s="31">
        <v>0</v>
      </c>
      <c r="J112" s="31">
        <v>0</v>
      </c>
      <c r="K112" s="31">
        <v>93.75</v>
      </c>
      <c r="L112" s="31">
        <v>93.75</v>
      </c>
      <c r="M112" s="31">
        <f t="shared" si="36"/>
        <v>187.5</v>
      </c>
      <c r="N112" s="31">
        <f t="shared" si="55"/>
        <v>0</v>
      </c>
      <c r="O112" s="31">
        <f t="shared" si="56"/>
        <v>0</v>
      </c>
      <c r="P112" s="31">
        <f t="shared" si="56"/>
        <v>145554.61724814432</v>
      </c>
      <c r="Q112" s="31">
        <f t="shared" si="57"/>
        <v>145554.61724814432</v>
      </c>
      <c r="R112" s="35">
        <f t="shared" si="38"/>
        <v>291109.23449628864</v>
      </c>
      <c r="S112" s="31"/>
      <c r="T112" s="31"/>
      <c r="U112" s="31"/>
      <c r="V112" s="3"/>
    </row>
    <row r="113" spans="1:22" ht="33.75" customHeight="1">
      <c r="A113" s="16"/>
      <c r="B113" s="6" t="s">
        <v>82</v>
      </c>
      <c r="C113" s="6" t="s">
        <v>71</v>
      </c>
      <c r="D113" s="6" t="s">
        <v>73</v>
      </c>
      <c r="E113" s="38">
        <f>'2025'!F115*1.04</f>
        <v>2722.1505839802062</v>
      </c>
      <c r="F113" s="38">
        <f t="shared" si="39"/>
        <v>2722.1505839802062</v>
      </c>
      <c r="G113" s="38">
        <f>'2025'!H115</f>
        <v>1428</v>
      </c>
      <c r="H113" s="38">
        <f t="shared" si="40"/>
        <v>1496.5440000000001</v>
      </c>
      <c r="I113" s="31">
        <v>0</v>
      </c>
      <c r="J113" s="31">
        <v>0</v>
      </c>
      <c r="K113" s="31">
        <v>93.75</v>
      </c>
      <c r="L113" s="31">
        <v>93.75</v>
      </c>
      <c r="M113" s="31">
        <f t="shared" si="36"/>
        <v>187.5</v>
      </c>
      <c r="N113" s="31">
        <f t="shared" si="55"/>
        <v>0</v>
      </c>
      <c r="O113" s="31">
        <f t="shared" si="56"/>
        <v>0</v>
      </c>
      <c r="P113" s="31">
        <f t="shared" si="56"/>
        <v>114900.61724814432</v>
      </c>
      <c r="Q113" s="31">
        <f t="shared" si="57"/>
        <v>114900.61724814432</v>
      </c>
      <c r="R113" s="35">
        <f t="shared" si="38"/>
        <v>229801.23449628864</v>
      </c>
      <c r="S113" s="31"/>
      <c r="T113" s="31"/>
      <c r="U113" s="31"/>
      <c r="V113" s="3"/>
    </row>
    <row r="114" spans="1:22" ht="33.75" customHeight="1">
      <c r="A114" s="16"/>
      <c r="B114" s="6" t="s">
        <v>72</v>
      </c>
      <c r="C114" s="6" t="s">
        <v>71</v>
      </c>
      <c r="D114" s="6" t="s">
        <v>73</v>
      </c>
      <c r="E114" s="38">
        <f>'2025'!F116*1.04</f>
        <v>3507.4917393179585</v>
      </c>
      <c r="F114" s="38">
        <f t="shared" si="39"/>
        <v>3507.4917393179585</v>
      </c>
      <c r="G114" s="38">
        <f>'2025'!H116</f>
        <v>1428</v>
      </c>
      <c r="H114" s="38">
        <f t="shared" si="40"/>
        <v>1496.5440000000001</v>
      </c>
      <c r="I114" s="31">
        <v>100</v>
      </c>
      <c r="J114" s="31">
        <v>402.38</v>
      </c>
      <c r="K114" s="31">
        <v>750</v>
      </c>
      <c r="L114" s="31">
        <v>750</v>
      </c>
      <c r="M114" s="31">
        <f t="shared" si="36"/>
        <v>2002.38</v>
      </c>
      <c r="N114" s="31">
        <f t="shared" si="55"/>
        <v>207949.17393179584</v>
      </c>
      <c r="O114" s="31">
        <f t="shared" si="56"/>
        <v>836745.88606676017</v>
      </c>
      <c r="P114" s="31">
        <f t="shared" si="56"/>
        <v>1508210.8044884687</v>
      </c>
      <c r="Q114" s="31">
        <f t="shared" si="57"/>
        <v>1508210.8044884687</v>
      </c>
      <c r="R114" s="35">
        <f t="shared" si="38"/>
        <v>4061116.6689754939</v>
      </c>
      <c r="S114" s="31"/>
      <c r="T114" s="31"/>
      <c r="U114" s="31"/>
      <c r="V114" s="3"/>
    </row>
    <row r="115" spans="1:22" ht="30.75" customHeight="1">
      <c r="A115" s="6" t="s">
        <v>60</v>
      </c>
      <c r="B115" s="7" t="s">
        <v>61</v>
      </c>
      <c r="C115" s="7"/>
      <c r="D115" s="25"/>
      <c r="E115" s="39"/>
      <c r="F115" s="39"/>
      <c r="G115" s="39"/>
      <c r="H115" s="39"/>
      <c r="I115" s="31">
        <f t="shared" ref="I115:Q115" si="58">SUM(I116)</f>
        <v>1102.5</v>
      </c>
      <c r="J115" s="31">
        <f t="shared" si="58"/>
        <v>1652.2</v>
      </c>
      <c r="K115" s="31">
        <f t="shared" si="58"/>
        <v>2000</v>
      </c>
      <c r="L115" s="31">
        <f t="shared" si="58"/>
        <v>2000</v>
      </c>
      <c r="M115" s="31">
        <f t="shared" si="36"/>
        <v>6754.7</v>
      </c>
      <c r="N115" s="31">
        <f>SUM(N116)</f>
        <v>947027.65104175697</v>
      </c>
      <c r="O115" s="31">
        <f>SUM(O116)</f>
        <v>1419210.0544682003</v>
      </c>
      <c r="P115" s="31">
        <f t="shared" si="58"/>
        <v>1580875.9928195137</v>
      </c>
      <c r="Q115" s="31">
        <f t="shared" si="58"/>
        <v>1580875.9928195137</v>
      </c>
      <c r="R115" s="35">
        <f t="shared" si="38"/>
        <v>5527989.6911489852</v>
      </c>
      <c r="S115" s="31"/>
      <c r="T115" s="31"/>
      <c r="U115" s="31"/>
      <c r="V115" s="3"/>
    </row>
    <row r="116" spans="1:22" ht="59.25" customHeight="1">
      <c r="A116" s="16"/>
      <c r="B116" s="6" t="s">
        <v>119</v>
      </c>
      <c r="C116" s="6"/>
      <c r="D116" s="6" t="s">
        <v>73</v>
      </c>
      <c r="E116" s="38">
        <f>'2025'!F118*1.04</f>
        <v>2286.9819964097569</v>
      </c>
      <c r="F116" s="38">
        <f t="shared" si="39"/>
        <v>2286.9819964097569</v>
      </c>
      <c r="G116" s="38">
        <f>'2025'!H118</f>
        <v>1428</v>
      </c>
      <c r="H116" s="38">
        <f t="shared" si="40"/>
        <v>1496.5440000000001</v>
      </c>
      <c r="I116" s="31">
        <v>1102.5</v>
      </c>
      <c r="J116" s="31">
        <v>1652.2</v>
      </c>
      <c r="K116" s="31">
        <v>2000</v>
      </c>
      <c r="L116" s="31">
        <v>2000</v>
      </c>
      <c r="M116" s="31">
        <f t="shared" si="36"/>
        <v>6754.7</v>
      </c>
      <c r="N116" s="31">
        <f>(E116-G116)*I116</f>
        <v>947027.65104175697</v>
      </c>
      <c r="O116" s="31">
        <f>(E116-G116)*J116</f>
        <v>1419210.0544682003</v>
      </c>
      <c r="P116" s="31">
        <f>(F116-H116)*K116</f>
        <v>1580875.9928195137</v>
      </c>
      <c r="Q116" s="31">
        <f>(F116-H116)*L116</f>
        <v>1580875.9928195137</v>
      </c>
      <c r="R116" s="35">
        <f t="shared" si="38"/>
        <v>5527989.6911489852</v>
      </c>
      <c r="S116" s="31"/>
      <c r="T116" s="31"/>
      <c r="U116" s="31"/>
      <c r="V116" s="3"/>
    </row>
    <row r="117" spans="1:22" ht="30.75" customHeight="1">
      <c r="A117" s="6" t="s">
        <v>40</v>
      </c>
      <c r="B117" s="7" t="s">
        <v>41</v>
      </c>
      <c r="C117" s="7"/>
      <c r="D117" s="25"/>
      <c r="E117" s="39"/>
      <c r="F117" s="39"/>
      <c r="G117" s="39"/>
      <c r="H117" s="39"/>
      <c r="I117" s="31">
        <f>SUM(I118:I126)</f>
        <v>4562</v>
      </c>
      <c r="J117" s="31">
        <f t="shared" ref="J117:R117" si="59">SUM(J118:J126)</f>
        <v>5913</v>
      </c>
      <c r="K117" s="31">
        <f t="shared" si="59"/>
        <v>5600</v>
      </c>
      <c r="L117" s="31">
        <f t="shared" si="59"/>
        <v>5189</v>
      </c>
      <c r="M117" s="31">
        <f t="shared" si="59"/>
        <v>21264</v>
      </c>
      <c r="N117" s="31">
        <f t="shared" si="59"/>
        <v>18075040.540969647</v>
      </c>
      <c r="O117" s="31">
        <f t="shared" si="59"/>
        <v>20424514.685803771</v>
      </c>
      <c r="P117" s="31">
        <f t="shared" si="59"/>
        <v>22072502.513393559</v>
      </c>
      <c r="Q117" s="31">
        <f t="shared" si="59"/>
        <v>17430729.308596276</v>
      </c>
      <c r="R117" s="31">
        <f t="shared" si="59"/>
        <v>78002787.048763245</v>
      </c>
      <c r="S117" s="31"/>
      <c r="T117" s="31"/>
      <c r="U117" s="31"/>
      <c r="V117" s="3"/>
    </row>
    <row r="118" spans="1:22" ht="51.75" customHeight="1">
      <c r="A118" s="16"/>
      <c r="B118" s="6" t="s">
        <v>79</v>
      </c>
      <c r="C118" s="6" t="s">
        <v>112</v>
      </c>
      <c r="D118" s="6" t="s">
        <v>107</v>
      </c>
      <c r="E118" s="38">
        <f>'2025'!F120*1.04</f>
        <v>4109.2113268361936</v>
      </c>
      <c r="F118" s="38">
        <f t="shared" si="39"/>
        <v>4109.2113268361936</v>
      </c>
      <c r="G118" s="38">
        <f>'2025'!H120</f>
        <v>1380</v>
      </c>
      <c r="H118" s="38">
        <f t="shared" si="40"/>
        <v>1446.24</v>
      </c>
      <c r="I118" s="31">
        <v>139</v>
      </c>
      <c r="J118" s="31">
        <v>0</v>
      </c>
      <c r="K118" s="31">
        <v>400</v>
      </c>
      <c r="L118" s="31">
        <v>160</v>
      </c>
      <c r="M118" s="31">
        <f t="shared" si="36"/>
        <v>699</v>
      </c>
      <c r="N118" s="31">
        <f t="shared" ref="N118:N126" si="60">(E118-G118)*I118</f>
        <v>379360.37443023094</v>
      </c>
      <c r="O118" s="31">
        <f t="shared" ref="O118:P126" si="61">(E118-G118)*J118</f>
        <v>0</v>
      </c>
      <c r="P118" s="31">
        <f t="shared" si="61"/>
        <v>1065188.5307344776</v>
      </c>
      <c r="Q118" s="31">
        <f t="shared" ref="Q118:Q126" si="62">(F118-H118)*L118</f>
        <v>426075.41229379101</v>
      </c>
      <c r="R118" s="35">
        <f t="shared" si="38"/>
        <v>1870624.3174584995</v>
      </c>
      <c r="S118" s="31"/>
      <c r="T118" s="31"/>
      <c r="U118" s="31"/>
      <c r="V118" s="3"/>
    </row>
    <row r="119" spans="1:22" ht="51.75" customHeight="1">
      <c r="A119" s="16"/>
      <c r="B119" s="6" t="s">
        <v>77</v>
      </c>
      <c r="C119" s="6" t="s">
        <v>135</v>
      </c>
      <c r="D119" s="6" t="s">
        <v>107</v>
      </c>
      <c r="E119" s="38">
        <f>'2025'!F121*1.04</f>
        <v>4372.3733926061223</v>
      </c>
      <c r="F119" s="38">
        <f t="shared" si="39"/>
        <v>4372.3733926061223</v>
      </c>
      <c r="G119" s="38">
        <f>'2025'!H121</f>
        <v>1380</v>
      </c>
      <c r="H119" s="38">
        <f t="shared" si="40"/>
        <v>1446.24</v>
      </c>
      <c r="I119" s="31">
        <v>869</v>
      </c>
      <c r="J119" s="31">
        <v>663</v>
      </c>
      <c r="K119" s="31">
        <v>400</v>
      </c>
      <c r="L119" s="31">
        <v>400</v>
      </c>
      <c r="M119" s="31">
        <f t="shared" si="36"/>
        <v>2332</v>
      </c>
      <c r="N119" s="31">
        <f t="shared" si="60"/>
        <v>2600372.4781747204</v>
      </c>
      <c r="O119" s="31">
        <f t="shared" si="61"/>
        <v>1983943.559297859</v>
      </c>
      <c r="P119" s="31">
        <f t="shared" si="61"/>
        <v>1170453.3570424491</v>
      </c>
      <c r="Q119" s="31">
        <f t="shared" si="62"/>
        <v>1170453.3570424491</v>
      </c>
      <c r="R119" s="35">
        <f t="shared" si="38"/>
        <v>6925222.7515574768</v>
      </c>
      <c r="S119" s="31"/>
      <c r="T119" s="31"/>
      <c r="U119" s="31"/>
      <c r="V119" s="3"/>
    </row>
    <row r="120" spans="1:22" ht="35.25" customHeight="1">
      <c r="A120" s="16"/>
      <c r="B120" s="6" t="s">
        <v>77</v>
      </c>
      <c r="C120" s="6" t="s">
        <v>136</v>
      </c>
      <c r="D120" s="6" t="s">
        <v>107</v>
      </c>
      <c r="E120" s="38">
        <f>'2025'!F122*1.04</f>
        <v>10310.443223315289</v>
      </c>
      <c r="F120" s="38">
        <f t="shared" si="39"/>
        <v>10310.443223315289</v>
      </c>
      <c r="G120" s="38">
        <f>'2025'!H122</f>
        <v>1380</v>
      </c>
      <c r="H120" s="38">
        <f t="shared" si="40"/>
        <v>1446.24</v>
      </c>
      <c r="I120" s="31">
        <v>454</v>
      </c>
      <c r="J120" s="31">
        <v>0</v>
      </c>
      <c r="K120" s="31">
        <v>0</v>
      </c>
      <c r="L120" s="31">
        <v>0</v>
      </c>
      <c r="M120" s="31">
        <f t="shared" si="36"/>
        <v>454</v>
      </c>
      <c r="N120" s="31">
        <f t="shared" si="60"/>
        <v>4054421.2233851412</v>
      </c>
      <c r="O120" s="31">
        <f t="shared" si="61"/>
        <v>0</v>
      </c>
      <c r="P120" s="31">
        <f t="shared" si="61"/>
        <v>0</v>
      </c>
      <c r="Q120" s="31">
        <f t="shared" si="62"/>
        <v>0</v>
      </c>
      <c r="R120" s="35">
        <f t="shared" si="38"/>
        <v>4054421.2233851412</v>
      </c>
      <c r="S120" s="31"/>
      <c r="T120" s="31"/>
      <c r="U120" s="31"/>
      <c r="V120" s="3"/>
    </row>
    <row r="121" spans="1:22" ht="30.75" customHeight="1">
      <c r="A121" s="16"/>
      <c r="B121" s="6" t="s">
        <v>77</v>
      </c>
      <c r="C121" s="6" t="s">
        <v>111</v>
      </c>
      <c r="D121" s="6" t="s">
        <v>107</v>
      </c>
      <c r="E121" s="38">
        <f>'2025'!F123*1.04</f>
        <v>8992.9652479979632</v>
      </c>
      <c r="F121" s="38">
        <f t="shared" si="39"/>
        <v>8992.9652479979632</v>
      </c>
      <c r="G121" s="38">
        <f>'2025'!H123</f>
        <v>1380</v>
      </c>
      <c r="H121" s="38">
        <f t="shared" si="40"/>
        <v>1446.24</v>
      </c>
      <c r="I121" s="31">
        <v>0</v>
      </c>
      <c r="J121" s="31">
        <v>0</v>
      </c>
      <c r="K121" s="31">
        <v>800</v>
      </c>
      <c r="L121" s="31">
        <v>0</v>
      </c>
      <c r="M121" s="31">
        <f t="shared" si="36"/>
        <v>800</v>
      </c>
      <c r="N121" s="31">
        <f t="shared" si="60"/>
        <v>0</v>
      </c>
      <c r="O121" s="31">
        <f t="shared" si="61"/>
        <v>0</v>
      </c>
      <c r="P121" s="31">
        <f t="shared" si="61"/>
        <v>6037380.1983983703</v>
      </c>
      <c r="Q121" s="31">
        <f t="shared" si="62"/>
        <v>0</v>
      </c>
      <c r="R121" s="35">
        <f t="shared" si="38"/>
        <v>6037380.1983983703</v>
      </c>
      <c r="S121" s="31"/>
      <c r="T121" s="31"/>
      <c r="U121" s="31"/>
      <c r="V121" s="3"/>
    </row>
    <row r="122" spans="1:22" ht="30.75" customHeight="1">
      <c r="A122" s="16"/>
      <c r="B122" s="6" t="s">
        <v>77</v>
      </c>
      <c r="C122" s="6" t="s">
        <v>137</v>
      </c>
      <c r="D122" s="6" t="s">
        <v>107</v>
      </c>
      <c r="E122" s="38">
        <f>'2025'!F124*1.04</f>
        <v>4842.9012409337383</v>
      </c>
      <c r="F122" s="38">
        <f t="shared" si="39"/>
        <v>4842.9012409337383</v>
      </c>
      <c r="G122" s="38">
        <f>'2025'!H124</f>
        <v>1380</v>
      </c>
      <c r="H122" s="38">
        <f t="shared" si="40"/>
        <v>1446.24</v>
      </c>
      <c r="I122" s="31">
        <v>558</v>
      </c>
      <c r="J122" s="31">
        <v>0</v>
      </c>
      <c r="K122" s="31">
        <v>0</v>
      </c>
      <c r="L122" s="31">
        <v>0</v>
      </c>
      <c r="M122" s="31">
        <f t="shared" si="36"/>
        <v>558</v>
      </c>
      <c r="N122" s="31">
        <f t="shared" si="60"/>
        <v>1932298.8924410259</v>
      </c>
      <c r="O122" s="31">
        <f t="shared" si="61"/>
        <v>0</v>
      </c>
      <c r="P122" s="31">
        <f t="shared" si="61"/>
        <v>0</v>
      </c>
      <c r="Q122" s="31">
        <f t="shared" si="62"/>
        <v>0</v>
      </c>
      <c r="R122" s="35">
        <f t="shared" si="38"/>
        <v>1932298.8924410259</v>
      </c>
      <c r="S122" s="31"/>
      <c r="T122" s="31"/>
      <c r="U122" s="31"/>
      <c r="V122" s="3"/>
    </row>
    <row r="123" spans="1:22" ht="99.75" customHeight="1">
      <c r="A123" s="16"/>
      <c r="B123" s="6" t="s">
        <v>77</v>
      </c>
      <c r="C123" s="6" t="s">
        <v>138</v>
      </c>
      <c r="D123" s="6" t="s">
        <v>73</v>
      </c>
      <c r="E123" s="38">
        <f>'2025'!F125*1.04</f>
        <v>4777.0245472296583</v>
      </c>
      <c r="F123" s="38">
        <f t="shared" si="39"/>
        <v>4777.0245472296583</v>
      </c>
      <c r="G123" s="38">
        <f>'2025'!H125</f>
        <v>1428</v>
      </c>
      <c r="H123" s="38">
        <f t="shared" si="40"/>
        <v>1496.5440000000001</v>
      </c>
      <c r="I123" s="31">
        <v>1336</v>
      </c>
      <c r="J123" s="31">
        <v>1505</v>
      </c>
      <c r="K123" s="31">
        <v>2000</v>
      </c>
      <c r="L123" s="31">
        <v>2679</v>
      </c>
      <c r="M123" s="31">
        <f t="shared" si="36"/>
        <v>7520</v>
      </c>
      <c r="N123" s="31">
        <f t="shared" si="60"/>
        <v>4474296.7950988235</v>
      </c>
      <c r="O123" s="31">
        <f t="shared" si="61"/>
        <v>5040281.9435806358</v>
      </c>
      <c r="P123" s="31">
        <f t="shared" si="61"/>
        <v>6560961.0944593167</v>
      </c>
      <c r="Q123" s="31">
        <f t="shared" si="62"/>
        <v>8788407.3860282544</v>
      </c>
      <c r="R123" s="35">
        <f t="shared" si="38"/>
        <v>24863947.219167031</v>
      </c>
      <c r="S123" s="31"/>
      <c r="T123" s="31"/>
      <c r="U123" s="31"/>
      <c r="V123" s="3"/>
    </row>
    <row r="124" spans="1:22" ht="34.5" customHeight="1">
      <c r="A124" s="16"/>
      <c r="B124" s="6" t="s">
        <v>77</v>
      </c>
      <c r="C124" s="6" t="s">
        <v>139</v>
      </c>
      <c r="D124" s="6" t="s">
        <v>73</v>
      </c>
      <c r="E124" s="38">
        <f>'2025'!F126*1.04</f>
        <v>4880.539742215663</v>
      </c>
      <c r="F124" s="38">
        <f t="shared" si="39"/>
        <v>4880.539742215663</v>
      </c>
      <c r="G124" s="38">
        <f>'2025'!H126</f>
        <v>1428</v>
      </c>
      <c r="H124" s="38">
        <f t="shared" si="40"/>
        <v>1496.5440000000001</v>
      </c>
      <c r="I124" s="31">
        <v>206</v>
      </c>
      <c r="J124" s="31">
        <v>2745</v>
      </c>
      <c r="K124" s="31">
        <v>1000</v>
      </c>
      <c r="L124" s="31">
        <v>1000</v>
      </c>
      <c r="M124" s="31">
        <f t="shared" si="36"/>
        <v>4951</v>
      </c>
      <c r="N124" s="31">
        <f t="shared" si="60"/>
        <v>711223.1868964266</v>
      </c>
      <c r="O124" s="31">
        <f t="shared" si="61"/>
        <v>9477221.5923819952</v>
      </c>
      <c r="P124" s="31">
        <f t="shared" si="61"/>
        <v>3383995.7422156632</v>
      </c>
      <c r="Q124" s="31">
        <f t="shared" si="62"/>
        <v>3383995.7422156632</v>
      </c>
      <c r="R124" s="35">
        <f t="shared" si="38"/>
        <v>16956436.263709746</v>
      </c>
      <c r="S124" s="31"/>
      <c r="T124" s="31"/>
      <c r="U124" s="31"/>
      <c r="V124" s="3"/>
    </row>
    <row r="125" spans="1:22" ht="34.5" customHeight="1">
      <c r="A125" s="16"/>
      <c r="B125" s="6" t="s">
        <v>77</v>
      </c>
      <c r="C125" s="6" t="s">
        <v>165</v>
      </c>
      <c r="D125" s="6" t="s">
        <v>73</v>
      </c>
      <c r="E125" s="38">
        <f>'2025'!F127*1.04</f>
        <v>5351.0675905432799</v>
      </c>
      <c r="F125" s="38">
        <f t="shared" si="39"/>
        <v>5351.0675905432799</v>
      </c>
      <c r="G125" s="38">
        <f>'2025'!H127</f>
        <v>1428</v>
      </c>
      <c r="H125" s="38">
        <f t="shared" si="40"/>
        <v>1496.5440000000001</v>
      </c>
      <c r="I125" s="31">
        <v>400</v>
      </c>
      <c r="J125" s="31">
        <v>400</v>
      </c>
      <c r="K125" s="31">
        <v>400</v>
      </c>
      <c r="L125" s="31">
        <v>400</v>
      </c>
      <c r="M125" s="31">
        <f t="shared" si="36"/>
        <v>1600</v>
      </c>
      <c r="N125" s="31">
        <f t="shared" si="60"/>
        <v>1569227.0362173119</v>
      </c>
      <c r="O125" s="31">
        <f t="shared" si="61"/>
        <v>1569227.0362173119</v>
      </c>
      <c r="P125" s="31">
        <f t="shared" si="61"/>
        <v>1541809.436217312</v>
      </c>
      <c r="Q125" s="31">
        <f t="shared" si="62"/>
        <v>1541809.436217312</v>
      </c>
      <c r="R125" s="35">
        <f t="shared" si="38"/>
        <v>6222072.9448692473</v>
      </c>
      <c r="S125" s="31"/>
      <c r="T125" s="31"/>
      <c r="U125" s="31"/>
      <c r="V125" s="3"/>
    </row>
    <row r="126" spans="1:22" s="14" customFormat="1" ht="34.5" customHeight="1">
      <c r="A126" s="16"/>
      <c r="B126" s="6" t="s">
        <v>77</v>
      </c>
      <c r="C126" s="6" t="s">
        <v>161</v>
      </c>
      <c r="D126" s="6" t="s">
        <v>73</v>
      </c>
      <c r="E126" s="38">
        <f>'2025'!F128*1.04</f>
        <v>5351.0675905432799</v>
      </c>
      <c r="F126" s="38">
        <f t="shared" si="39"/>
        <v>5351.0675905432799</v>
      </c>
      <c r="G126" s="38">
        <f>'2025'!H128</f>
        <v>1428</v>
      </c>
      <c r="H126" s="38">
        <f t="shared" si="40"/>
        <v>1496.5440000000001</v>
      </c>
      <c r="I126" s="31">
        <v>600</v>
      </c>
      <c r="J126" s="31">
        <v>600</v>
      </c>
      <c r="K126" s="31">
        <v>600</v>
      </c>
      <c r="L126" s="31">
        <v>550</v>
      </c>
      <c r="M126" s="31">
        <f t="shared" si="36"/>
        <v>2350</v>
      </c>
      <c r="N126" s="31">
        <f t="shared" si="60"/>
        <v>2353840.554325968</v>
      </c>
      <c r="O126" s="31">
        <f t="shared" si="61"/>
        <v>2353840.554325968</v>
      </c>
      <c r="P126" s="31">
        <f t="shared" si="61"/>
        <v>2312714.1543259681</v>
      </c>
      <c r="Q126" s="31">
        <f t="shared" si="62"/>
        <v>2119987.9747988041</v>
      </c>
      <c r="R126" s="35">
        <f t="shared" si="38"/>
        <v>9140383.2377767079</v>
      </c>
      <c r="S126" s="31"/>
      <c r="T126" s="31"/>
      <c r="U126" s="31"/>
      <c r="V126" s="3"/>
    </row>
    <row r="127" spans="1:22" ht="37.5" customHeight="1">
      <c r="A127" s="6" t="s">
        <v>36</v>
      </c>
      <c r="B127" s="7" t="s">
        <v>37</v>
      </c>
      <c r="C127" s="7"/>
      <c r="D127" s="25"/>
      <c r="E127" s="39"/>
      <c r="F127" s="39"/>
      <c r="G127" s="39"/>
      <c r="H127" s="39"/>
      <c r="I127" s="31">
        <f>SUM(I128)</f>
        <v>1799.78</v>
      </c>
      <c r="J127" s="31">
        <f t="shared" ref="J127:R127" si="63">SUM(J128)</f>
        <v>445.99</v>
      </c>
      <c r="K127" s="31">
        <f t="shared" si="63"/>
        <v>0</v>
      </c>
      <c r="L127" s="31">
        <f t="shared" si="63"/>
        <v>500</v>
      </c>
      <c r="M127" s="31">
        <f t="shared" si="63"/>
        <v>2745.77</v>
      </c>
      <c r="N127" s="31">
        <f t="shared" si="63"/>
        <v>766015.69186772988</v>
      </c>
      <c r="O127" s="31">
        <f t="shared" si="63"/>
        <v>189820.61052800278</v>
      </c>
      <c r="P127" s="31">
        <f t="shared" si="63"/>
        <v>0</v>
      </c>
      <c r="Q127" s="31">
        <f t="shared" si="63"/>
        <v>175368.14651449889</v>
      </c>
      <c r="R127" s="31">
        <f t="shared" si="63"/>
        <v>1131204.4489102315</v>
      </c>
      <c r="S127" s="31"/>
      <c r="T127" s="31"/>
      <c r="U127" s="31"/>
      <c r="V127" s="3"/>
    </row>
    <row r="128" spans="1:22" ht="37.5" customHeight="1">
      <c r="A128" s="16"/>
      <c r="B128" s="6" t="s">
        <v>79</v>
      </c>
      <c r="C128" s="6" t="s">
        <v>71</v>
      </c>
      <c r="D128" s="6" t="s">
        <v>107</v>
      </c>
      <c r="E128" s="38">
        <f>'2025'!F130*1.04</f>
        <v>1985.6162930289979</v>
      </c>
      <c r="F128" s="38">
        <f t="shared" si="39"/>
        <v>1985.6162930289979</v>
      </c>
      <c r="G128" s="38">
        <f>'2025'!H130</f>
        <v>1560</v>
      </c>
      <c r="H128" s="38">
        <f t="shared" si="40"/>
        <v>1634.88</v>
      </c>
      <c r="I128" s="31">
        <v>1799.78</v>
      </c>
      <c r="J128" s="31">
        <v>445.99</v>
      </c>
      <c r="K128" s="31">
        <v>0</v>
      </c>
      <c r="L128" s="31">
        <v>500</v>
      </c>
      <c r="M128" s="31">
        <f t="shared" si="36"/>
        <v>2745.77</v>
      </c>
      <c r="N128" s="31">
        <f>(E128-G128)*I128</f>
        <v>766015.69186772988</v>
      </c>
      <c r="O128" s="31">
        <f>(E128-G128)*J128</f>
        <v>189820.61052800278</v>
      </c>
      <c r="P128" s="31">
        <f>(F128-H128)*K128</f>
        <v>0</v>
      </c>
      <c r="Q128" s="31">
        <f>(F128-H128)*L128</f>
        <v>175368.14651449889</v>
      </c>
      <c r="R128" s="35">
        <f t="shared" si="38"/>
        <v>1131204.4489102315</v>
      </c>
      <c r="S128" s="31"/>
      <c r="T128" s="31"/>
      <c r="U128" s="31"/>
      <c r="V128" s="3"/>
    </row>
    <row r="129" spans="1:22" ht="37.5" customHeight="1">
      <c r="A129" s="6" t="s">
        <v>15</v>
      </c>
      <c r="B129" s="7" t="s">
        <v>16</v>
      </c>
      <c r="C129" s="7"/>
      <c r="D129" s="25"/>
      <c r="E129" s="39"/>
      <c r="F129" s="39"/>
      <c r="G129" s="39"/>
      <c r="H129" s="39"/>
      <c r="I129" s="31">
        <f t="shared" ref="I129:R129" si="64">SUM(I130:I132)</f>
        <v>2213.8819999999996</v>
      </c>
      <c r="J129" s="31">
        <f t="shared" si="64"/>
        <v>2244.518</v>
      </c>
      <c r="K129" s="31">
        <f t="shared" si="64"/>
        <v>1100</v>
      </c>
      <c r="L129" s="31">
        <f t="shared" si="64"/>
        <v>2400</v>
      </c>
      <c r="M129" s="31">
        <f t="shared" si="64"/>
        <v>7958.4000000000005</v>
      </c>
      <c r="N129" s="31">
        <f t="shared" si="64"/>
        <v>3683348.0005653063</v>
      </c>
      <c r="O129" s="31">
        <f t="shared" si="64"/>
        <v>3717574.7212288361</v>
      </c>
      <c r="P129" s="31">
        <f t="shared" si="64"/>
        <v>1779330.3665997798</v>
      </c>
      <c r="Q129" s="31">
        <f t="shared" si="64"/>
        <v>3865793.7695325352</v>
      </c>
      <c r="R129" s="31">
        <f t="shared" si="64"/>
        <v>13046046.857926458</v>
      </c>
      <c r="S129" s="31"/>
      <c r="T129" s="31"/>
      <c r="U129" s="31"/>
      <c r="V129" s="3"/>
    </row>
    <row r="130" spans="1:22" ht="37.5" customHeight="1">
      <c r="A130" s="16"/>
      <c r="B130" s="6" t="s">
        <v>87</v>
      </c>
      <c r="C130" s="6" t="s">
        <v>71</v>
      </c>
      <c r="D130" s="6" t="s">
        <v>114</v>
      </c>
      <c r="E130" s="38">
        <f>'2025'!F132*1.04</f>
        <v>2706.4451845923759</v>
      </c>
      <c r="F130" s="38">
        <f t="shared" si="39"/>
        <v>2706.4451845923759</v>
      </c>
      <c r="G130" s="38">
        <f>'2025'!H132</f>
        <v>998</v>
      </c>
      <c r="H130" s="38">
        <f t="shared" si="40"/>
        <v>1045.904</v>
      </c>
      <c r="I130" s="31">
        <v>1463.1859999999999</v>
      </c>
      <c r="J130" s="31">
        <v>1396.306</v>
      </c>
      <c r="K130" s="31">
        <v>700</v>
      </c>
      <c r="L130" s="31">
        <v>1300</v>
      </c>
      <c r="M130" s="31">
        <f t="shared" ref="M130:M150" si="65">I130+J130+K130+L130</f>
        <v>4859.4920000000002</v>
      </c>
      <c r="N130" s="31">
        <f>(E130-G130)*I130</f>
        <v>2499773.07586298</v>
      </c>
      <c r="O130" s="31">
        <f t="shared" ref="O130:P132" si="66">(E130-G130)*J130</f>
        <v>2385512.2619174421</v>
      </c>
      <c r="P130" s="31">
        <f t="shared" si="66"/>
        <v>1162378.829214663</v>
      </c>
      <c r="Q130" s="31">
        <f>(F130-H130)*L130</f>
        <v>2158703.5399700888</v>
      </c>
      <c r="R130" s="35">
        <f t="shared" ref="R130:R150" si="67">N130+O130+P130+Q130</f>
        <v>8206367.7069651736</v>
      </c>
      <c r="S130" s="31"/>
      <c r="T130" s="31"/>
      <c r="U130" s="31"/>
      <c r="V130" s="3"/>
    </row>
    <row r="131" spans="1:22" ht="37.5" customHeight="1">
      <c r="A131" s="16"/>
      <c r="B131" s="6" t="s">
        <v>87</v>
      </c>
      <c r="C131" s="6"/>
      <c r="D131" s="6" t="s">
        <v>107</v>
      </c>
      <c r="E131" s="38">
        <f>'2025'!F133*1.04</f>
        <v>2841.2535702726195</v>
      </c>
      <c r="F131" s="38">
        <f t="shared" si="39"/>
        <v>2841.2535702726195</v>
      </c>
      <c r="G131" s="38">
        <f>'2025'!H133</f>
        <v>1168</v>
      </c>
      <c r="H131" s="38">
        <f t="shared" si="40"/>
        <v>1224.0640000000001</v>
      </c>
      <c r="I131" s="31">
        <v>74.22</v>
      </c>
      <c r="J131" s="31">
        <v>34.804000000000002</v>
      </c>
      <c r="K131" s="31">
        <v>150</v>
      </c>
      <c r="L131" s="31">
        <v>500</v>
      </c>
      <c r="M131" s="31">
        <f t="shared" si="65"/>
        <v>759.024</v>
      </c>
      <c r="N131" s="31">
        <f>(E131-G131)*I131</f>
        <v>124188.87998563382</v>
      </c>
      <c r="O131" s="31">
        <f t="shared" si="66"/>
        <v>58235.917259768255</v>
      </c>
      <c r="P131" s="31">
        <f t="shared" si="66"/>
        <v>242578.43554089291</v>
      </c>
      <c r="Q131" s="31">
        <f>(F131-H131)*L131</f>
        <v>808594.78513630969</v>
      </c>
      <c r="R131" s="35">
        <f t="shared" si="67"/>
        <v>1233598.0179226047</v>
      </c>
      <c r="S131" s="31"/>
      <c r="T131" s="31"/>
      <c r="U131" s="31"/>
      <c r="V131" s="3"/>
    </row>
    <row r="132" spans="1:22" ht="37.5" customHeight="1">
      <c r="A132" s="16"/>
      <c r="B132" s="6" t="s">
        <v>87</v>
      </c>
      <c r="C132" s="6" t="s">
        <v>71</v>
      </c>
      <c r="D132" s="6" t="s">
        <v>73</v>
      </c>
      <c r="E132" s="38">
        <f>'2025'!F134*1.04</f>
        <v>2994.0364073768956</v>
      </c>
      <c r="F132" s="38">
        <f t="shared" ref="F132:F156" si="68">E132</f>
        <v>2994.0364073768956</v>
      </c>
      <c r="G132" s="38">
        <f>'2025'!H134</f>
        <v>1428</v>
      </c>
      <c r="H132" s="38">
        <f t="shared" ref="H132:H156" si="69">G132*1.048</f>
        <v>1496.5440000000001</v>
      </c>
      <c r="I132" s="31">
        <v>676.47599999999989</v>
      </c>
      <c r="J132" s="31">
        <v>813.40800000000013</v>
      </c>
      <c r="K132" s="31">
        <v>250</v>
      </c>
      <c r="L132" s="31">
        <v>600</v>
      </c>
      <c r="M132" s="31">
        <f t="shared" si="65"/>
        <v>2339.884</v>
      </c>
      <c r="N132" s="31">
        <f>(E132-G132)*I132</f>
        <v>1059386.0447166925</v>
      </c>
      <c r="O132" s="31">
        <f t="shared" si="66"/>
        <v>1273826.5420516261</v>
      </c>
      <c r="P132" s="31">
        <f t="shared" si="66"/>
        <v>374373.10184422386</v>
      </c>
      <c r="Q132" s="31">
        <f>(F132-H132)*L132</f>
        <v>898495.44442613726</v>
      </c>
      <c r="R132" s="35">
        <f t="shared" si="67"/>
        <v>3606081.1330386801</v>
      </c>
      <c r="S132" s="31"/>
      <c r="T132" s="31"/>
      <c r="U132" s="31"/>
      <c r="V132" s="3"/>
    </row>
    <row r="133" spans="1:22" ht="37.5" customHeight="1">
      <c r="A133" s="6" t="s">
        <v>66</v>
      </c>
      <c r="B133" s="7" t="s">
        <v>67</v>
      </c>
      <c r="C133" s="7"/>
      <c r="D133" s="25"/>
      <c r="E133" s="39"/>
      <c r="F133" s="39"/>
      <c r="G133" s="39"/>
      <c r="H133" s="39"/>
      <c r="I133" s="31">
        <f>SUM(I134:I136)</f>
        <v>770</v>
      </c>
      <c r="J133" s="31">
        <f t="shared" ref="J133:R133" si="70">SUM(J134:J136)</f>
        <v>234</v>
      </c>
      <c r="K133" s="31">
        <f t="shared" si="70"/>
        <v>1970</v>
      </c>
      <c r="L133" s="31">
        <f t="shared" si="70"/>
        <v>3235</v>
      </c>
      <c r="M133" s="31">
        <f t="shared" si="70"/>
        <v>6209</v>
      </c>
      <c r="N133" s="31">
        <f t="shared" si="70"/>
        <v>2550499.1216656798</v>
      </c>
      <c r="O133" s="31">
        <f t="shared" si="70"/>
        <v>782200.51587296603</v>
      </c>
      <c r="P133" s="31">
        <f t="shared" si="70"/>
        <v>6378814.8301709574</v>
      </c>
      <c r="Q133" s="31">
        <f t="shared" si="70"/>
        <v>10473039.17411571</v>
      </c>
      <c r="R133" s="31">
        <f t="shared" si="70"/>
        <v>20184553.641825311</v>
      </c>
      <c r="S133" s="31"/>
      <c r="T133" s="31"/>
      <c r="U133" s="31"/>
      <c r="V133" s="3"/>
    </row>
    <row r="134" spans="1:22" ht="37.5" customHeight="1">
      <c r="A134" s="16"/>
      <c r="B134" s="6" t="s">
        <v>87</v>
      </c>
      <c r="C134" s="6" t="s">
        <v>71</v>
      </c>
      <c r="D134" s="6" t="s">
        <v>107</v>
      </c>
      <c r="E134" s="38">
        <f>'2025'!F136*1.04</f>
        <v>4245.2628860849782</v>
      </c>
      <c r="F134" s="38">
        <f t="shared" si="68"/>
        <v>4245.2628860849782</v>
      </c>
      <c r="G134" s="38">
        <f>'2025'!H136</f>
        <v>998</v>
      </c>
      <c r="H134" s="38">
        <f t="shared" si="69"/>
        <v>1045.904</v>
      </c>
      <c r="I134" s="31">
        <v>575</v>
      </c>
      <c r="J134" s="31">
        <v>150</v>
      </c>
      <c r="K134" s="31">
        <v>570</v>
      </c>
      <c r="L134" s="31">
        <v>930</v>
      </c>
      <c r="M134" s="31">
        <f t="shared" si="65"/>
        <v>2225</v>
      </c>
      <c r="N134" s="31">
        <f>(E134-G134)*I134</f>
        <v>1867176.1594988625</v>
      </c>
      <c r="O134" s="31">
        <f t="shared" ref="O134:P136" si="71">(E134-G134)*J134</f>
        <v>487089.43291274674</v>
      </c>
      <c r="P134" s="31">
        <f t="shared" si="71"/>
        <v>1823634.5650684375</v>
      </c>
      <c r="Q134" s="31">
        <f>(F134-H134)*L134</f>
        <v>2975403.7640590295</v>
      </c>
      <c r="R134" s="35">
        <f t="shared" si="67"/>
        <v>7153303.9215390766</v>
      </c>
      <c r="S134" s="31"/>
      <c r="T134" s="31"/>
      <c r="U134" s="31"/>
      <c r="V134" s="3"/>
    </row>
    <row r="135" spans="1:22" ht="37.5" customHeight="1">
      <c r="A135" s="16"/>
      <c r="B135" s="6" t="s">
        <v>103</v>
      </c>
      <c r="C135" s="6"/>
      <c r="D135" s="6" t="s">
        <v>107</v>
      </c>
      <c r="E135" s="38">
        <f>'2025'!F137*1.04</f>
        <v>4194.3827310143761</v>
      </c>
      <c r="F135" s="38">
        <f t="shared" si="68"/>
        <v>4194.3827310143761</v>
      </c>
      <c r="G135" s="38">
        <f>'2025'!H137</f>
        <v>1168</v>
      </c>
      <c r="H135" s="38">
        <f t="shared" si="69"/>
        <v>1224.0640000000001</v>
      </c>
      <c r="I135" s="31">
        <v>15</v>
      </c>
      <c r="J135" s="31">
        <v>5</v>
      </c>
      <c r="K135" s="31">
        <v>620</v>
      </c>
      <c r="L135" s="31">
        <v>1025</v>
      </c>
      <c r="M135" s="31">
        <f t="shared" si="65"/>
        <v>1665</v>
      </c>
      <c r="N135" s="31">
        <f>(E135-G135)*I135</f>
        <v>45395.740965215642</v>
      </c>
      <c r="O135" s="31">
        <f t="shared" si="71"/>
        <v>15131.913655071879</v>
      </c>
      <c r="P135" s="31">
        <f t="shared" si="71"/>
        <v>1841597.6132289129</v>
      </c>
      <c r="Q135" s="31">
        <f>(F135-H135)*L135</f>
        <v>3044576.6992897349</v>
      </c>
      <c r="R135" s="35">
        <f t="shared" si="67"/>
        <v>4946701.9671389349</v>
      </c>
      <c r="S135" s="31"/>
      <c r="T135" s="31"/>
      <c r="U135" s="31"/>
      <c r="V135" s="3"/>
    </row>
    <row r="136" spans="1:22" ht="37.5" customHeight="1">
      <c r="A136" s="16"/>
      <c r="B136" s="6" t="s">
        <v>103</v>
      </c>
      <c r="C136" s="6"/>
      <c r="D136" s="6" t="s">
        <v>73</v>
      </c>
      <c r="E136" s="38">
        <f>'2025'!F138*1.04</f>
        <v>4900.0401177866761</v>
      </c>
      <c r="F136" s="38">
        <f t="shared" si="68"/>
        <v>4900.0401177866761</v>
      </c>
      <c r="G136" s="38">
        <f>'2025'!H138</f>
        <v>1356</v>
      </c>
      <c r="H136" s="38">
        <f t="shared" si="69"/>
        <v>1421.088</v>
      </c>
      <c r="I136" s="31">
        <v>180</v>
      </c>
      <c r="J136" s="31">
        <v>79</v>
      </c>
      <c r="K136" s="31">
        <v>780</v>
      </c>
      <c r="L136" s="31">
        <v>1280</v>
      </c>
      <c r="M136" s="31">
        <f t="shared" si="65"/>
        <v>2319</v>
      </c>
      <c r="N136" s="31">
        <f>(E136-G136)*I136</f>
        <v>637927.22120160167</v>
      </c>
      <c r="O136" s="31">
        <f t="shared" si="71"/>
        <v>279979.16930514743</v>
      </c>
      <c r="P136" s="31">
        <f t="shared" si="71"/>
        <v>2713582.6518736077</v>
      </c>
      <c r="Q136" s="31">
        <f>(F136-H136)*L136</f>
        <v>4453058.710766946</v>
      </c>
      <c r="R136" s="35">
        <f t="shared" si="67"/>
        <v>8084547.7531473022</v>
      </c>
      <c r="S136" s="31"/>
      <c r="T136" s="31"/>
      <c r="U136" s="31"/>
      <c r="V136" s="3"/>
    </row>
    <row r="137" spans="1:22" ht="30.75" customHeight="1">
      <c r="A137" s="6" t="s">
        <v>58</v>
      </c>
      <c r="B137" s="7" t="s">
        <v>59</v>
      </c>
      <c r="C137" s="7"/>
      <c r="D137" s="25"/>
      <c r="E137" s="39"/>
      <c r="F137" s="39"/>
      <c r="G137" s="39"/>
      <c r="H137" s="39"/>
      <c r="I137" s="31">
        <f t="shared" ref="I137:Q137" si="72">SUM(I138)</f>
        <v>1454.85</v>
      </c>
      <c r="J137" s="31">
        <f t="shared" si="72"/>
        <v>1323.31</v>
      </c>
      <c r="K137" s="31">
        <f t="shared" si="72"/>
        <v>1500</v>
      </c>
      <c r="L137" s="31">
        <f t="shared" si="72"/>
        <v>1500</v>
      </c>
      <c r="M137" s="31">
        <f t="shared" si="65"/>
        <v>5778.16</v>
      </c>
      <c r="N137" s="31">
        <f>SUM(N138)</f>
        <v>1311448.2550009522</v>
      </c>
      <c r="O137" s="31">
        <f>SUM(O138)</f>
        <v>1192873.8978762827</v>
      </c>
      <c r="P137" s="31">
        <f t="shared" si="72"/>
        <v>1249331.9070017033</v>
      </c>
      <c r="Q137" s="31">
        <f t="shared" si="72"/>
        <v>1249331.9070017033</v>
      </c>
      <c r="R137" s="35">
        <f t="shared" si="67"/>
        <v>5002985.9668806409</v>
      </c>
      <c r="S137" s="31"/>
      <c r="T137" s="31"/>
      <c r="U137" s="31"/>
      <c r="V137" s="3"/>
    </row>
    <row r="138" spans="1:22" ht="30.75" customHeight="1">
      <c r="A138" s="16"/>
      <c r="B138" s="6" t="s">
        <v>72</v>
      </c>
      <c r="C138" s="6" t="s">
        <v>71</v>
      </c>
      <c r="D138" s="6" t="s">
        <v>73</v>
      </c>
      <c r="E138" s="38">
        <f>'2025'!F140*1.04</f>
        <v>2329.4319380011357</v>
      </c>
      <c r="F138" s="38">
        <f t="shared" si="68"/>
        <v>2329.4319380011357</v>
      </c>
      <c r="G138" s="38">
        <f>'2025'!H140</f>
        <v>1428</v>
      </c>
      <c r="H138" s="38">
        <f t="shared" si="69"/>
        <v>1496.5440000000001</v>
      </c>
      <c r="I138" s="31">
        <v>1454.85</v>
      </c>
      <c r="J138" s="31">
        <v>1323.31</v>
      </c>
      <c r="K138" s="31">
        <v>1500</v>
      </c>
      <c r="L138" s="31">
        <v>1500</v>
      </c>
      <c r="M138" s="31">
        <f t="shared" si="65"/>
        <v>5778.16</v>
      </c>
      <c r="N138" s="31">
        <f>(E138-G138)*I138</f>
        <v>1311448.2550009522</v>
      </c>
      <c r="O138" s="31">
        <f>(E138-G138)*J138</f>
        <v>1192873.8978762827</v>
      </c>
      <c r="P138" s="31">
        <f>(F138-H138)*K138</f>
        <v>1249331.9070017033</v>
      </c>
      <c r="Q138" s="31">
        <f>(F138-H138)*L138</f>
        <v>1249331.9070017033</v>
      </c>
      <c r="R138" s="35">
        <f t="shared" si="67"/>
        <v>5002985.9668806409</v>
      </c>
      <c r="S138" s="31"/>
      <c r="T138" s="31"/>
      <c r="U138" s="31"/>
      <c r="V138" s="3"/>
    </row>
    <row r="139" spans="1:22" ht="30.75" customHeight="1">
      <c r="A139" s="6" t="s">
        <v>168</v>
      </c>
      <c r="B139" s="7" t="s">
        <v>166</v>
      </c>
      <c r="C139" s="7"/>
      <c r="D139" s="25"/>
      <c r="E139" s="39"/>
      <c r="F139" s="39"/>
      <c r="G139" s="39"/>
      <c r="H139" s="39"/>
      <c r="I139" s="31">
        <f>SUM(I140:I141)</f>
        <v>17500</v>
      </c>
      <c r="J139" s="31">
        <f t="shared" ref="J139:L139" si="73">SUM(J140:J141)</f>
        <v>17500</v>
      </c>
      <c r="K139" s="31">
        <f t="shared" si="73"/>
        <v>17500</v>
      </c>
      <c r="L139" s="31">
        <f t="shared" si="73"/>
        <v>17500</v>
      </c>
      <c r="M139" s="31">
        <f t="shared" ref="M139" si="74">SUM(M140:M141)</f>
        <v>70000</v>
      </c>
      <c r="N139" s="31">
        <f t="shared" ref="N139" si="75">SUM(N140:N141)</f>
        <v>38138023.92228394</v>
      </c>
      <c r="O139" s="31">
        <f t="shared" ref="O139" si="76">SUM(O140:O141)</f>
        <v>38138023.92228394</v>
      </c>
      <c r="P139" s="31">
        <f t="shared" ref="P139" si="77">SUM(P140:P141)</f>
        <v>37374103.92228394</v>
      </c>
      <c r="Q139" s="31">
        <f t="shared" ref="Q139" si="78">SUM(Q140:Q141)</f>
        <v>37374103.92228394</v>
      </c>
      <c r="R139" s="31">
        <f t="shared" ref="R139" si="79">SUM(R140:R141)</f>
        <v>151024255.68913576</v>
      </c>
      <c r="S139" s="31"/>
      <c r="T139" s="31"/>
      <c r="U139" s="31"/>
      <c r="V139" s="3"/>
    </row>
    <row r="140" spans="1:22" s="14" customFormat="1" ht="30.75" customHeight="1">
      <c r="A140" s="16"/>
      <c r="B140" s="6" t="s">
        <v>90</v>
      </c>
      <c r="C140" s="6"/>
      <c r="D140" s="6" t="s">
        <v>108</v>
      </c>
      <c r="E140" s="38">
        <f>'2025'!F142*1.04</f>
        <v>2749.0855663864172</v>
      </c>
      <c r="F140" s="38">
        <f t="shared" si="68"/>
        <v>2749.0855663864172</v>
      </c>
      <c r="G140" s="38">
        <f>'2025'!H142</f>
        <v>1098</v>
      </c>
      <c r="H140" s="38">
        <f t="shared" si="69"/>
        <v>1150.704</v>
      </c>
      <c r="I140" s="33">
        <v>7500</v>
      </c>
      <c r="J140" s="31">
        <v>7500</v>
      </c>
      <c r="K140" s="33">
        <v>7500</v>
      </c>
      <c r="L140" s="33">
        <v>7500</v>
      </c>
      <c r="M140" s="31">
        <f t="shared" si="65"/>
        <v>30000</v>
      </c>
      <c r="N140" s="31">
        <f>(E140-G140)*I140</f>
        <v>12383141.74789813</v>
      </c>
      <c r="O140" s="31">
        <f t="shared" ref="O140:O141" si="80">(E140-G140)*J140</f>
        <v>12383141.74789813</v>
      </c>
      <c r="P140" s="31">
        <f t="shared" ref="P140:P141" si="81">(F140-H140)*K140</f>
        <v>11987861.74789813</v>
      </c>
      <c r="Q140" s="31">
        <f t="shared" ref="Q140:Q141" si="82">(F140-H140)*L140</f>
        <v>11987861.74789813</v>
      </c>
      <c r="R140" s="31">
        <f t="shared" si="67"/>
        <v>48742006.991592519</v>
      </c>
      <c r="S140" s="31"/>
      <c r="T140" s="31"/>
      <c r="U140" s="31"/>
      <c r="V140" s="3"/>
    </row>
    <row r="141" spans="1:22" s="14" customFormat="1" ht="30.75" customHeight="1">
      <c r="A141" s="16"/>
      <c r="B141" s="6" t="s">
        <v>85</v>
      </c>
      <c r="C141" s="6"/>
      <c r="D141" s="6" t="s">
        <v>108</v>
      </c>
      <c r="E141" s="38">
        <f>'2025'!F143*1.04</f>
        <v>3343.4882174385807</v>
      </c>
      <c r="F141" s="38">
        <f t="shared" si="68"/>
        <v>3343.4882174385807</v>
      </c>
      <c r="G141" s="38">
        <f>'2025'!H143</f>
        <v>768</v>
      </c>
      <c r="H141" s="38">
        <f t="shared" si="69"/>
        <v>804.86400000000003</v>
      </c>
      <c r="I141" s="33">
        <v>10000</v>
      </c>
      <c r="J141" s="31">
        <v>10000</v>
      </c>
      <c r="K141" s="33">
        <v>10000</v>
      </c>
      <c r="L141" s="33">
        <v>10000</v>
      </c>
      <c r="M141" s="31">
        <f t="shared" si="65"/>
        <v>40000</v>
      </c>
      <c r="N141" s="31">
        <f t="shared" ref="N141" si="83">(E141-G141)*I141</f>
        <v>25754882.174385808</v>
      </c>
      <c r="O141" s="31">
        <f t="shared" si="80"/>
        <v>25754882.174385808</v>
      </c>
      <c r="P141" s="31">
        <f t="shared" si="81"/>
        <v>25386242.174385808</v>
      </c>
      <c r="Q141" s="31">
        <f t="shared" si="82"/>
        <v>25386242.174385808</v>
      </c>
      <c r="R141" s="31">
        <f t="shared" si="67"/>
        <v>102282248.69754323</v>
      </c>
      <c r="S141" s="31"/>
      <c r="T141" s="31"/>
      <c r="U141" s="31"/>
      <c r="V141" s="3"/>
    </row>
    <row r="142" spans="1:22" ht="30.75" customHeight="1">
      <c r="A142" s="6" t="s">
        <v>17</v>
      </c>
      <c r="B142" s="7" t="s">
        <v>18</v>
      </c>
      <c r="C142" s="7"/>
      <c r="D142" s="25"/>
      <c r="E142" s="39"/>
      <c r="F142" s="39"/>
      <c r="G142" s="39"/>
      <c r="H142" s="39"/>
      <c r="I142" s="31">
        <f>SUM(I143)</f>
        <v>0</v>
      </c>
      <c r="J142" s="31">
        <f t="shared" ref="J142:R142" si="84">SUM(J143)</f>
        <v>199</v>
      </c>
      <c r="K142" s="31">
        <f t="shared" si="84"/>
        <v>3375</v>
      </c>
      <c r="L142" s="31">
        <f t="shared" si="84"/>
        <v>3375</v>
      </c>
      <c r="M142" s="31">
        <f t="shared" si="84"/>
        <v>6949</v>
      </c>
      <c r="N142" s="31">
        <f t="shared" si="84"/>
        <v>0</v>
      </c>
      <c r="O142" s="31">
        <f t="shared" si="84"/>
        <v>172504.53140066206</v>
      </c>
      <c r="P142" s="31">
        <f t="shared" si="84"/>
        <v>2694306.17827756</v>
      </c>
      <c r="Q142" s="31">
        <f t="shared" si="84"/>
        <v>2694306.17827756</v>
      </c>
      <c r="R142" s="31">
        <f t="shared" si="84"/>
        <v>5561116.887955782</v>
      </c>
      <c r="S142" s="31"/>
      <c r="T142" s="31"/>
      <c r="U142" s="31"/>
      <c r="V142" s="3"/>
    </row>
    <row r="143" spans="1:22" ht="40.5" customHeight="1">
      <c r="A143" s="16"/>
      <c r="B143" s="6" t="s">
        <v>72</v>
      </c>
      <c r="C143" s="6"/>
      <c r="D143" s="6" t="s">
        <v>73</v>
      </c>
      <c r="E143" s="38">
        <f>'2025'!F145*1.04</f>
        <v>2294.8569417118697</v>
      </c>
      <c r="F143" s="38">
        <f t="shared" si="68"/>
        <v>2294.8569417118697</v>
      </c>
      <c r="G143" s="38">
        <f>'2025'!H145</f>
        <v>1428</v>
      </c>
      <c r="H143" s="38">
        <f t="shared" si="69"/>
        <v>1496.5440000000001</v>
      </c>
      <c r="I143" s="33">
        <v>0</v>
      </c>
      <c r="J143" s="31">
        <v>199</v>
      </c>
      <c r="K143" s="33">
        <v>3375</v>
      </c>
      <c r="L143" s="33">
        <v>3375</v>
      </c>
      <c r="M143" s="31">
        <f t="shared" si="65"/>
        <v>6949</v>
      </c>
      <c r="N143" s="31">
        <f>(E143-G143)*I143</f>
        <v>0</v>
      </c>
      <c r="O143" s="31">
        <f>(E143-G143)*J143</f>
        <v>172504.53140066206</v>
      </c>
      <c r="P143" s="31">
        <f>(F143-H143)*K143</f>
        <v>2694306.17827756</v>
      </c>
      <c r="Q143" s="31">
        <f>(F143-H143)*L143</f>
        <v>2694306.17827756</v>
      </c>
      <c r="R143" s="31">
        <f t="shared" si="67"/>
        <v>5561116.887955782</v>
      </c>
      <c r="S143" s="31"/>
      <c r="T143" s="31"/>
      <c r="U143" s="31"/>
      <c r="V143" s="3"/>
    </row>
    <row r="144" spans="1:22" ht="30.75" customHeight="1">
      <c r="A144" s="6" t="s">
        <v>123</v>
      </c>
      <c r="B144" s="7" t="s">
        <v>124</v>
      </c>
      <c r="C144" s="7"/>
      <c r="D144" s="25"/>
      <c r="E144" s="39"/>
      <c r="F144" s="39"/>
      <c r="G144" s="39"/>
      <c r="H144" s="39"/>
      <c r="I144" s="31">
        <f>SUM(I145:I146)</f>
        <v>1408</v>
      </c>
      <c r="J144" s="31">
        <f t="shared" ref="J144:L144" si="85">SUM(J145:J146)</f>
        <v>2041</v>
      </c>
      <c r="K144" s="31">
        <f t="shared" si="85"/>
        <v>1250</v>
      </c>
      <c r="L144" s="31">
        <f t="shared" si="85"/>
        <v>2250</v>
      </c>
      <c r="M144" s="31">
        <f t="shared" ref="M144" si="86">SUM(M145:M146)</f>
        <v>6949</v>
      </c>
      <c r="N144" s="31">
        <f t="shared" ref="N144" si="87">SUM(N145:N146)</f>
        <v>2830530.5213170489</v>
      </c>
      <c r="O144" s="31">
        <f t="shared" ref="O144" si="88">SUM(O145:O146)</f>
        <v>4082832.2400625688</v>
      </c>
      <c r="P144" s="31">
        <f t="shared" ref="P144" si="89">SUM(P145:P146)</f>
        <v>2426509.6815669825</v>
      </c>
      <c r="Q144" s="31">
        <f t="shared" ref="Q144" si="90">SUM(Q145:Q146)</f>
        <v>4329989.4268205678</v>
      </c>
      <c r="R144" s="31">
        <f t="shared" ref="R144" si="91">SUM(R145:R146)</f>
        <v>13669861.869767167</v>
      </c>
      <c r="S144" s="31"/>
      <c r="T144" s="31"/>
      <c r="U144" s="31"/>
      <c r="V144" s="3"/>
    </row>
    <row r="145" spans="1:22" ht="41.25" customHeight="1">
      <c r="A145" s="16"/>
      <c r="B145" s="6" t="s">
        <v>79</v>
      </c>
      <c r="C145" s="6"/>
      <c r="D145" s="6" t="s">
        <v>113</v>
      </c>
      <c r="E145" s="38">
        <f>'2025'!F147*1.04</f>
        <v>3538.359745253586</v>
      </c>
      <c r="F145" s="38">
        <f t="shared" si="68"/>
        <v>3538.359745253586</v>
      </c>
      <c r="G145" s="38">
        <f>'2025'!H147</f>
        <v>1380</v>
      </c>
      <c r="H145" s="38">
        <f t="shared" si="69"/>
        <v>1446.24</v>
      </c>
      <c r="I145" s="31">
        <v>250</v>
      </c>
      <c r="J145" s="31">
        <v>250</v>
      </c>
      <c r="K145" s="31">
        <v>250</v>
      </c>
      <c r="L145" s="31">
        <v>250</v>
      </c>
      <c r="M145" s="31">
        <f t="shared" si="65"/>
        <v>1000</v>
      </c>
      <c r="N145" s="31">
        <f t="shared" ref="N145" si="92">(E145-G145)*I145</f>
        <v>539589.93631339644</v>
      </c>
      <c r="O145" s="31">
        <f t="shared" ref="O145" si="93">(E145-G145)*J145</f>
        <v>539589.93631339644</v>
      </c>
      <c r="P145" s="31">
        <f t="shared" ref="P145" si="94">(F145-H145)*K145</f>
        <v>523029.93631339655</v>
      </c>
      <c r="Q145" s="31">
        <f t="shared" ref="Q145:Q146" si="95">(F145-H145)*L145</f>
        <v>523029.93631339655</v>
      </c>
      <c r="R145" s="35">
        <f t="shared" si="67"/>
        <v>2125239.7452535862</v>
      </c>
      <c r="S145" s="31"/>
      <c r="T145" s="31"/>
      <c r="U145" s="31"/>
      <c r="V145" s="3"/>
    </row>
    <row r="146" spans="1:22" ht="41.25" customHeight="1">
      <c r="A146" s="16"/>
      <c r="B146" s="6" t="s">
        <v>79</v>
      </c>
      <c r="C146" s="6"/>
      <c r="D146" s="6" t="s">
        <v>73</v>
      </c>
      <c r="E146" s="38">
        <f>'2025'!F148*1.04</f>
        <v>3538.359745253586</v>
      </c>
      <c r="F146" s="38">
        <f t="shared" si="68"/>
        <v>3538.359745253586</v>
      </c>
      <c r="G146" s="38">
        <f>'2025'!H148</f>
        <v>1560</v>
      </c>
      <c r="H146" s="38">
        <f t="shared" si="69"/>
        <v>1634.88</v>
      </c>
      <c r="I146" s="31">
        <v>1158</v>
      </c>
      <c r="J146" s="31">
        <v>1791</v>
      </c>
      <c r="K146" s="31">
        <v>1000</v>
      </c>
      <c r="L146" s="31">
        <v>2000</v>
      </c>
      <c r="M146" s="31">
        <f t="shared" si="65"/>
        <v>5949</v>
      </c>
      <c r="N146" s="31">
        <f>(E146-G146)*I146</f>
        <v>2290940.5850036526</v>
      </c>
      <c r="O146" s="31">
        <f>(E146-G146)*J146</f>
        <v>3543242.3037491725</v>
      </c>
      <c r="P146" s="31">
        <f>(F146-H146)*K146</f>
        <v>1903479.7452535857</v>
      </c>
      <c r="Q146" s="31">
        <f t="shared" si="95"/>
        <v>3806959.4905071715</v>
      </c>
      <c r="R146" s="35">
        <f t="shared" si="67"/>
        <v>11544622.124513581</v>
      </c>
      <c r="S146" s="31"/>
      <c r="T146" s="31"/>
      <c r="U146" s="31"/>
      <c r="V146" s="3"/>
    </row>
    <row r="147" spans="1:22" ht="37.5" customHeight="1">
      <c r="A147" s="6" t="s">
        <v>62</v>
      </c>
      <c r="B147" s="7" t="s">
        <v>63</v>
      </c>
      <c r="C147" s="7"/>
      <c r="D147" s="25"/>
      <c r="E147" s="39"/>
      <c r="F147" s="39"/>
      <c r="G147" s="39"/>
      <c r="H147" s="39"/>
      <c r="I147" s="31">
        <f>SUM(I148:I148)</f>
        <v>45</v>
      </c>
      <c r="J147" s="31">
        <f>SUM(J148:J148)</f>
        <v>367.79999999999995</v>
      </c>
      <c r="K147" s="31">
        <f>SUM(K148:K148)</f>
        <v>0</v>
      </c>
      <c r="L147" s="31">
        <f>SUM(L148:L148)</f>
        <v>50</v>
      </c>
      <c r="M147" s="31">
        <f t="shared" si="65"/>
        <v>462.79999999999995</v>
      </c>
      <c r="N147" s="31">
        <f>SUM(N148:N148)</f>
        <v>65802.859492185424</v>
      </c>
      <c r="O147" s="31">
        <f>SUM(O148:O148)</f>
        <v>537828.70491612877</v>
      </c>
      <c r="P147" s="31">
        <f>SUM(P148:P148)</f>
        <v>0</v>
      </c>
      <c r="Q147" s="31">
        <f>SUM(Q148:Q148)</f>
        <v>69802.288324650464</v>
      </c>
      <c r="R147" s="35">
        <f t="shared" si="67"/>
        <v>673433.85273296467</v>
      </c>
      <c r="S147" s="31"/>
      <c r="T147" s="31"/>
      <c r="U147" s="31"/>
      <c r="V147" s="3"/>
    </row>
    <row r="148" spans="1:22" ht="54.75" customHeight="1">
      <c r="A148" s="16"/>
      <c r="B148" s="6" t="s">
        <v>88</v>
      </c>
      <c r="C148" s="6" t="s">
        <v>89</v>
      </c>
      <c r="D148" s="6" t="s">
        <v>107</v>
      </c>
      <c r="E148" s="38">
        <f>'2025'!F150*1.04</f>
        <v>2842.2857664930093</v>
      </c>
      <c r="F148" s="38">
        <f t="shared" si="68"/>
        <v>2842.2857664930093</v>
      </c>
      <c r="G148" s="38">
        <f>'2025'!H150</f>
        <v>1380</v>
      </c>
      <c r="H148" s="38">
        <f t="shared" si="69"/>
        <v>1446.24</v>
      </c>
      <c r="I148" s="31">
        <v>45</v>
      </c>
      <c r="J148" s="31">
        <v>367.79999999999995</v>
      </c>
      <c r="K148" s="31">
        <v>0</v>
      </c>
      <c r="L148" s="31">
        <v>50</v>
      </c>
      <c r="M148" s="31">
        <f t="shared" si="65"/>
        <v>462.79999999999995</v>
      </c>
      <c r="N148" s="31">
        <f>(E148-G148)*I148</f>
        <v>65802.859492185424</v>
      </c>
      <c r="O148" s="31">
        <f>(E148-G148)*J148</f>
        <v>537828.70491612877</v>
      </c>
      <c r="P148" s="31">
        <f>(F148-H148)*K148</f>
        <v>0</v>
      </c>
      <c r="Q148" s="31">
        <f>(F148-H148)*L148</f>
        <v>69802.288324650464</v>
      </c>
      <c r="R148" s="35">
        <f t="shared" si="67"/>
        <v>673433.85273296467</v>
      </c>
      <c r="S148" s="31"/>
      <c r="T148" s="31"/>
      <c r="U148" s="31"/>
      <c r="V148" s="3"/>
    </row>
    <row r="149" spans="1:22" ht="46.5" customHeight="1">
      <c r="A149" s="6" t="s">
        <v>64</v>
      </c>
      <c r="B149" s="7" t="s">
        <v>65</v>
      </c>
      <c r="C149" s="7"/>
      <c r="D149" s="25"/>
      <c r="E149" s="39"/>
      <c r="F149" s="39"/>
      <c r="G149" s="39"/>
      <c r="H149" s="39"/>
      <c r="I149" s="31">
        <f>SUM(I150)</f>
        <v>119</v>
      </c>
      <c r="J149" s="31">
        <f t="shared" ref="J149:R149" si="96">SUM(J150)</f>
        <v>0</v>
      </c>
      <c r="K149" s="31">
        <f t="shared" si="96"/>
        <v>0</v>
      </c>
      <c r="L149" s="31">
        <f t="shared" si="96"/>
        <v>0</v>
      </c>
      <c r="M149" s="31">
        <f t="shared" si="96"/>
        <v>119</v>
      </c>
      <c r="N149" s="31">
        <f t="shared" si="96"/>
        <v>429059.38437273097</v>
      </c>
      <c r="O149" s="31">
        <f t="shared" si="96"/>
        <v>0</v>
      </c>
      <c r="P149" s="31">
        <f t="shared" si="96"/>
        <v>0</v>
      </c>
      <c r="Q149" s="31">
        <f t="shared" si="96"/>
        <v>0</v>
      </c>
      <c r="R149" s="31">
        <f t="shared" si="96"/>
        <v>429059.38437273097</v>
      </c>
      <c r="S149" s="31"/>
      <c r="T149" s="31"/>
      <c r="U149" s="31"/>
      <c r="V149" s="3"/>
    </row>
    <row r="150" spans="1:22" ht="39" customHeight="1">
      <c r="A150" s="16"/>
      <c r="B150" s="6" t="s">
        <v>125</v>
      </c>
      <c r="C150" s="6" t="s">
        <v>133</v>
      </c>
      <c r="D150" s="6" t="s">
        <v>107</v>
      </c>
      <c r="E150" s="39">
        <f>'2025'!F152*1.04</f>
        <v>4949.5410451489997</v>
      </c>
      <c r="F150" s="39">
        <f t="shared" si="68"/>
        <v>4949.5410451489997</v>
      </c>
      <c r="G150" s="39">
        <f>'2025'!H152</f>
        <v>1344</v>
      </c>
      <c r="H150" s="39">
        <f t="shared" si="69"/>
        <v>1408.5120000000002</v>
      </c>
      <c r="I150" s="31">
        <v>119</v>
      </c>
      <c r="J150" s="31">
        <v>0</v>
      </c>
      <c r="K150" s="31">
        <v>0</v>
      </c>
      <c r="L150" s="31">
        <v>0</v>
      </c>
      <c r="M150" s="31">
        <f t="shared" si="65"/>
        <v>119</v>
      </c>
      <c r="N150" s="31">
        <f>(E150-G150)*I150</f>
        <v>429059.38437273097</v>
      </c>
      <c r="O150" s="31">
        <f>(E150-G150)*J150</f>
        <v>0</v>
      </c>
      <c r="P150" s="31">
        <f>(F150-H150)*K150</f>
        <v>0</v>
      </c>
      <c r="Q150" s="31">
        <f>(F150-H150)*L150</f>
        <v>0</v>
      </c>
      <c r="R150" s="35">
        <f t="shared" si="67"/>
        <v>429059.38437273097</v>
      </c>
      <c r="S150" s="31"/>
      <c r="T150" s="31"/>
      <c r="U150" s="31"/>
      <c r="V150" s="3"/>
    </row>
    <row r="151" spans="1:22" s="3" customFormat="1" ht="39" customHeight="1">
      <c r="A151" s="53" t="s">
        <v>99</v>
      </c>
      <c r="B151" s="54"/>
      <c r="C151" s="7"/>
      <c r="D151" s="7"/>
      <c r="E151" s="40"/>
      <c r="F151" s="40"/>
      <c r="G151" s="40"/>
      <c r="H151" s="40"/>
      <c r="I151" s="31">
        <f t="shared" ref="I151:R151" si="97">SUM(I7:I150)/2</f>
        <v>116811.51769999998</v>
      </c>
      <c r="J151" s="31">
        <f t="shared" si="97"/>
        <v>86269.988399999987</v>
      </c>
      <c r="K151" s="31">
        <f t="shared" si="97"/>
        <v>88000.5</v>
      </c>
      <c r="L151" s="31">
        <f t="shared" si="97"/>
        <v>104977.75</v>
      </c>
      <c r="M151" s="31">
        <f t="shared" si="97"/>
        <v>396059.75610000006</v>
      </c>
      <c r="N151" s="31">
        <f t="shared" si="97"/>
        <v>204702195.02039951</v>
      </c>
      <c r="O151" s="31">
        <f t="shared" si="97"/>
        <v>157790084.25393683</v>
      </c>
      <c r="P151" s="31">
        <f t="shared" si="97"/>
        <v>157234026.38829085</v>
      </c>
      <c r="Q151" s="31">
        <f t="shared" si="97"/>
        <v>171140230.6077933</v>
      </c>
      <c r="R151" s="31">
        <f t="shared" si="97"/>
        <v>690866536.27042019</v>
      </c>
      <c r="S151" s="31">
        <f>'2025'!U153</f>
        <v>55155823.330702983</v>
      </c>
      <c r="T151" s="31">
        <f>Q151/3</f>
        <v>57046743.535931103</v>
      </c>
      <c r="U151" s="31">
        <f>R151+S151-T151</f>
        <v>688975616.0651921</v>
      </c>
    </row>
    <row r="152" spans="1:22" ht="45" customHeight="1">
      <c r="A152" s="53" t="s">
        <v>100</v>
      </c>
      <c r="B152" s="54"/>
      <c r="C152" s="30"/>
      <c r="D152" s="30"/>
      <c r="E152" s="38"/>
      <c r="F152" s="38"/>
      <c r="G152" s="38"/>
      <c r="H152" s="38"/>
      <c r="I152" s="34"/>
      <c r="J152" s="34"/>
      <c r="K152" s="34"/>
      <c r="L152" s="34"/>
      <c r="M152" s="31"/>
      <c r="N152" s="31"/>
      <c r="O152" s="31"/>
      <c r="P152" s="31"/>
      <c r="Q152" s="31"/>
      <c r="R152" s="35"/>
      <c r="S152" s="36"/>
      <c r="T152" s="36"/>
      <c r="U152" s="31"/>
      <c r="V152" s="3"/>
    </row>
    <row r="153" spans="1:22" ht="37.5" customHeight="1">
      <c r="A153" s="6" t="s">
        <v>101</v>
      </c>
      <c r="B153" s="7" t="s">
        <v>102</v>
      </c>
      <c r="C153" s="7"/>
      <c r="D153" s="25"/>
      <c r="E153" s="39"/>
      <c r="F153" s="39"/>
      <c r="G153" s="39"/>
      <c r="H153" s="39"/>
      <c r="I153" s="31">
        <f>SUM(I154:I156)</f>
        <v>0</v>
      </c>
      <c r="J153" s="31">
        <f t="shared" ref="J153:K153" si="98">SUM(J154:J156)</f>
        <v>0</v>
      </c>
      <c r="K153" s="31">
        <f t="shared" si="98"/>
        <v>0</v>
      </c>
      <c r="L153" s="31">
        <f>SUM(L154:L156)</f>
        <v>275</v>
      </c>
      <c r="M153" s="31">
        <f>I153+J153+K153+L153</f>
        <v>275</v>
      </c>
      <c r="N153" s="31">
        <f>SUM(N154:N156)</f>
        <v>0</v>
      </c>
      <c r="O153" s="31">
        <f t="shared" ref="O153:Q153" si="99">SUM(O154:O156)</f>
        <v>0</v>
      </c>
      <c r="P153" s="31">
        <f t="shared" si="99"/>
        <v>0</v>
      </c>
      <c r="Q153" s="31">
        <f t="shared" si="99"/>
        <v>128075.46146582608</v>
      </c>
      <c r="R153" s="35">
        <f>N153+O153+P153+Q153</f>
        <v>128075.46146582608</v>
      </c>
      <c r="S153" s="31">
        <f>'2025'!U155</f>
        <v>41766.494059559649</v>
      </c>
      <c r="T153" s="31">
        <f>Q153/3</f>
        <v>42691.820488608697</v>
      </c>
      <c r="U153" s="31">
        <f>R153+S153-T153</f>
        <v>127150.13503677704</v>
      </c>
      <c r="V153" s="3"/>
    </row>
    <row r="154" spans="1:22" ht="38.25" customHeight="1">
      <c r="A154" s="16"/>
      <c r="B154" s="6" t="s">
        <v>103</v>
      </c>
      <c r="C154" s="6" t="s">
        <v>71</v>
      </c>
      <c r="D154" s="6" t="s">
        <v>108</v>
      </c>
      <c r="E154" s="38">
        <f>'2025'!F156*1.04</f>
        <v>1440.9103306913007</v>
      </c>
      <c r="F154" s="38">
        <f t="shared" si="68"/>
        <v>1440.9103306913007</v>
      </c>
      <c r="G154" s="38">
        <f>'2025'!H156</f>
        <v>936</v>
      </c>
      <c r="H154" s="38">
        <f t="shared" si="69"/>
        <v>980.928</v>
      </c>
      <c r="I154" s="31">
        <v>0</v>
      </c>
      <c r="J154" s="31">
        <v>0</v>
      </c>
      <c r="K154" s="31">
        <v>0</v>
      </c>
      <c r="L154" s="31">
        <v>200</v>
      </c>
      <c r="M154" s="31">
        <f>I154+J154+K154+L154</f>
        <v>200</v>
      </c>
      <c r="N154" s="31">
        <f>(E154-G154)*I154</f>
        <v>0</v>
      </c>
      <c r="O154" s="31">
        <f t="shared" ref="O154:P156" si="100">(E154-G154)*J154</f>
        <v>0</v>
      </c>
      <c r="P154" s="31">
        <f t="shared" si="100"/>
        <v>0</v>
      </c>
      <c r="Q154" s="31">
        <f>(F154-H154)*L154</f>
        <v>91996.466138260148</v>
      </c>
      <c r="R154" s="35">
        <f>N154+O154+P154+Q154</f>
        <v>91996.466138260148</v>
      </c>
      <c r="S154" s="31"/>
      <c r="T154" s="31"/>
      <c r="U154" s="31"/>
      <c r="V154" s="3"/>
    </row>
    <row r="155" spans="1:22" ht="38.25" customHeight="1">
      <c r="A155" s="16"/>
      <c r="B155" s="6" t="s">
        <v>103</v>
      </c>
      <c r="C155" s="6" t="s">
        <v>71</v>
      </c>
      <c r="D155" s="6" t="s">
        <v>107</v>
      </c>
      <c r="E155" s="38">
        <f>'2025'!F157*1.04</f>
        <v>1683.8857616737914</v>
      </c>
      <c r="F155" s="38">
        <f t="shared" si="68"/>
        <v>1683.8857616737914</v>
      </c>
      <c r="G155" s="38">
        <f>'2025'!H157</f>
        <v>1168</v>
      </c>
      <c r="H155" s="38">
        <f t="shared" si="69"/>
        <v>1224.0640000000001</v>
      </c>
      <c r="I155" s="31">
        <v>0</v>
      </c>
      <c r="J155" s="31">
        <v>0</v>
      </c>
      <c r="K155" s="31">
        <v>0</v>
      </c>
      <c r="L155" s="31">
        <v>50</v>
      </c>
      <c r="M155" s="31">
        <f>I155+J155+K155+L155</f>
        <v>50</v>
      </c>
      <c r="N155" s="31">
        <f>(E155-G155)*I155</f>
        <v>0</v>
      </c>
      <c r="O155" s="31">
        <f t="shared" si="100"/>
        <v>0</v>
      </c>
      <c r="P155" s="31">
        <f t="shared" si="100"/>
        <v>0</v>
      </c>
      <c r="Q155" s="31">
        <f>(F155-H155)*L155</f>
        <v>22991.088083689567</v>
      </c>
      <c r="R155" s="35">
        <f>N155+O155+P155+Q155</f>
        <v>22991.088083689567</v>
      </c>
      <c r="S155" s="31"/>
      <c r="T155" s="31"/>
      <c r="U155" s="31"/>
      <c r="V155" s="3"/>
    </row>
    <row r="156" spans="1:22" s="4" customFormat="1" ht="38.25" customHeight="1">
      <c r="A156" s="6"/>
      <c r="B156" s="7" t="s">
        <v>103</v>
      </c>
      <c r="C156" s="7" t="s">
        <v>71</v>
      </c>
      <c r="D156" s="6" t="s">
        <v>73</v>
      </c>
      <c r="E156" s="38">
        <f>'2025'!F158*1.04</f>
        <v>1944.6042897550547</v>
      </c>
      <c r="F156" s="38">
        <f t="shared" si="68"/>
        <v>1944.6042897550547</v>
      </c>
      <c r="G156" s="38">
        <f>'2025'!H158</f>
        <v>1356</v>
      </c>
      <c r="H156" s="38">
        <f t="shared" si="69"/>
        <v>1421.088</v>
      </c>
      <c r="I156" s="31">
        <v>0</v>
      </c>
      <c r="J156" s="31">
        <v>0</v>
      </c>
      <c r="K156" s="31">
        <v>0</v>
      </c>
      <c r="L156" s="31">
        <v>25</v>
      </c>
      <c r="M156" s="31">
        <f>I156+J156+K156+L156</f>
        <v>25</v>
      </c>
      <c r="N156" s="31">
        <f>(E156-G156)*I156</f>
        <v>0</v>
      </c>
      <c r="O156" s="31">
        <f t="shared" si="100"/>
        <v>0</v>
      </c>
      <c r="P156" s="31">
        <f t="shared" si="100"/>
        <v>0</v>
      </c>
      <c r="Q156" s="31">
        <f>(F156-H156)*L156</f>
        <v>13087.907243876367</v>
      </c>
      <c r="R156" s="35">
        <f>N156+O156+P156+Q156</f>
        <v>13087.907243876367</v>
      </c>
      <c r="S156" s="31"/>
      <c r="T156" s="31"/>
      <c r="U156" s="31"/>
      <c r="V156" s="3"/>
    </row>
    <row r="157" spans="1:22" ht="33.75" customHeight="1">
      <c r="A157" s="53" t="s">
        <v>144</v>
      </c>
      <c r="B157" s="54"/>
      <c r="C157" s="7"/>
      <c r="D157" s="7"/>
      <c r="E157" s="38"/>
      <c r="F157" s="38"/>
      <c r="G157" s="38"/>
      <c r="H157" s="38"/>
      <c r="I157" s="31">
        <f>I153+I151</f>
        <v>116811.51769999998</v>
      </c>
      <c r="J157" s="31">
        <f>J153+J151</f>
        <v>86269.988399999987</v>
      </c>
      <c r="K157" s="31">
        <f t="shared" ref="K157:Q157" si="101">K153+K151</f>
        <v>88000.5</v>
      </c>
      <c r="L157" s="31">
        <f t="shared" si="101"/>
        <v>105252.75</v>
      </c>
      <c r="M157" s="31">
        <f>M153+M151</f>
        <v>396334.75610000006</v>
      </c>
      <c r="N157" s="31">
        <f t="shared" si="101"/>
        <v>204702195.02039951</v>
      </c>
      <c r="O157" s="31">
        <f t="shared" si="101"/>
        <v>157790084.25393683</v>
      </c>
      <c r="P157" s="31">
        <f t="shared" si="101"/>
        <v>157234026.38829085</v>
      </c>
      <c r="Q157" s="31">
        <f t="shared" si="101"/>
        <v>171268306.06925914</v>
      </c>
      <c r="R157" s="31">
        <f>R153+R151</f>
        <v>690994611.73188603</v>
      </c>
      <c r="S157" s="31">
        <f t="shared" ref="S157:U157" si="102">S153+S151</f>
        <v>55197589.824762546</v>
      </c>
      <c r="T157" s="31">
        <f t="shared" si="102"/>
        <v>57089435.356419712</v>
      </c>
      <c r="U157" s="31">
        <f t="shared" si="102"/>
        <v>689102766.20022893</v>
      </c>
      <c r="V157" s="3"/>
    </row>
    <row r="159" spans="1:22" ht="12.75" customHeight="1">
      <c r="Q159" s="5"/>
      <c r="U159" s="5"/>
    </row>
    <row r="160" spans="1:22" s="9" customFormat="1" ht="15">
      <c r="G160" s="10"/>
      <c r="I160" s="11"/>
      <c r="J160" s="12"/>
      <c r="N160" s="13"/>
    </row>
  </sheetData>
  <autoFilter ref="A6:Z157"/>
  <mergeCells count="25">
    <mergeCell ref="R4:R5"/>
    <mergeCell ref="N4:N5"/>
    <mergeCell ref="O4:O5"/>
    <mergeCell ref="P4:P5"/>
    <mergeCell ref="A1:U1"/>
    <mergeCell ref="A3:A5"/>
    <mergeCell ref="B3:B5"/>
    <mergeCell ref="C3:C5"/>
    <mergeCell ref="D3:D5"/>
    <mergeCell ref="E3:F4"/>
    <mergeCell ref="G3:H4"/>
    <mergeCell ref="I3:M3"/>
    <mergeCell ref="N3:R3"/>
    <mergeCell ref="S3:S5"/>
    <mergeCell ref="T3:T5"/>
    <mergeCell ref="U3:U5"/>
    <mergeCell ref="A151:B151"/>
    <mergeCell ref="A152:B152"/>
    <mergeCell ref="A157:B157"/>
    <mergeCell ref="Q4:Q5"/>
    <mergeCell ref="I4:I5"/>
    <mergeCell ref="J4:J5"/>
    <mergeCell ref="K4:K5"/>
    <mergeCell ref="L4:L5"/>
    <mergeCell ref="M4:M5"/>
  </mergeCells>
  <pageMargins left="0.19685039370078741" right="0.19685039370078741" top="0.82677165354330717" bottom="0.39370078740157483" header="0.31496062992125984" footer="0.31496062992125984"/>
  <pageSetup paperSize="9" scale="45" fitToHeight="0" orientation="landscape" r:id="rId1"/>
  <headerFooter differentFirst="1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160"/>
  <sheetViews>
    <sheetView view="pageBreakPreview" zoomScale="60" zoomScaleNormal="70" workbookViewId="0">
      <selection activeCell="A2" sqref="A2"/>
    </sheetView>
  </sheetViews>
  <sheetFormatPr defaultColWidth="9.140625" defaultRowHeight="12.75"/>
  <cols>
    <col min="1" max="1" width="15.85546875" style="1" customWidth="1"/>
    <col min="2" max="2" width="39.42578125" style="1" customWidth="1"/>
    <col min="3" max="3" width="58.85546875" style="1" hidden="1" customWidth="1"/>
    <col min="4" max="4" width="26" style="1" customWidth="1"/>
    <col min="5" max="5" width="12" style="1" customWidth="1"/>
    <col min="6" max="6" width="10.42578125" style="1" customWidth="1"/>
    <col min="7" max="7" width="13.28515625" style="1" customWidth="1"/>
    <col min="8" max="8" width="10.42578125" style="1" customWidth="1"/>
    <col min="9" max="9" width="13" style="1" customWidth="1"/>
    <col min="10" max="10" width="12.7109375" style="1" customWidth="1"/>
    <col min="11" max="11" width="12.28515625" style="1" customWidth="1"/>
    <col min="12" max="12" width="11.7109375" style="1" customWidth="1"/>
    <col min="13" max="13" width="12" style="1" customWidth="1"/>
    <col min="14" max="14" width="18.140625" style="1" customWidth="1"/>
    <col min="15" max="17" width="17.7109375" style="1" customWidth="1"/>
    <col min="18" max="18" width="19" style="1" customWidth="1"/>
    <col min="19" max="19" width="16.28515625" style="1" customWidth="1"/>
    <col min="20" max="20" width="16" style="1" customWidth="1"/>
    <col min="21" max="21" width="22.28515625" style="1" customWidth="1"/>
    <col min="22" max="16384" width="9.140625" style="1"/>
  </cols>
  <sheetData>
    <row r="1" spans="1:21" ht="123" customHeight="1">
      <c r="A1" s="52" t="s">
        <v>174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9.25" customHeight="1"/>
    <row r="3" spans="1:21" ht="38.25" customHeight="1">
      <c r="A3" s="49" t="s">
        <v>0</v>
      </c>
      <c r="B3" s="49" t="s">
        <v>96</v>
      </c>
      <c r="C3" s="49" t="s">
        <v>68</v>
      </c>
      <c r="D3" s="49" t="s">
        <v>69</v>
      </c>
      <c r="E3" s="55" t="s">
        <v>98</v>
      </c>
      <c r="F3" s="56"/>
      <c r="G3" s="55" t="s">
        <v>97</v>
      </c>
      <c r="H3" s="56"/>
      <c r="I3" s="59" t="s">
        <v>91</v>
      </c>
      <c r="J3" s="59"/>
      <c r="K3" s="59"/>
      <c r="L3" s="59"/>
      <c r="M3" s="59"/>
      <c r="N3" s="59" t="s">
        <v>143</v>
      </c>
      <c r="O3" s="59"/>
      <c r="P3" s="59"/>
      <c r="Q3" s="59"/>
      <c r="R3" s="59"/>
      <c r="S3" s="60" t="s">
        <v>153</v>
      </c>
      <c r="T3" s="60" t="s">
        <v>155</v>
      </c>
      <c r="U3" s="60" t="s">
        <v>156</v>
      </c>
    </row>
    <row r="4" spans="1:21" ht="67.5" customHeight="1">
      <c r="A4" s="50"/>
      <c r="B4" s="50"/>
      <c r="C4" s="50"/>
      <c r="D4" s="50"/>
      <c r="E4" s="57"/>
      <c r="F4" s="58"/>
      <c r="G4" s="57"/>
      <c r="H4" s="58"/>
      <c r="I4" s="45" t="s">
        <v>145</v>
      </c>
      <c r="J4" s="45" t="s">
        <v>92</v>
      </c>
      <c r="K4" s="45" t="s">
        <v>93</v>
      </c>
      <c r="L4" s="45" t="s">
        <v>94</v>
      </c>
      <c r="M4" s="45" t="s">
        <v>95</v>
      </c>
      <c r="N4" s="45" t="s">
        <v>145</v>
      </c>
      <c r="O4" s="45" t="s">
        <v>92</v>
      </c>
      <c r="P4" s="45" t="s">
        <v>93</v>
      </c>
      <c r="Q4" s="45" t="s">
        <v>94</v>
      </c>
      <c r="R4" s="45" t="s">
        <v>95</v>
      </c>
      <c r="S4" s="61"/>
      <c r="T4" s="61"/>
      <c r="U4" s="61"/>
    </row>
    <row r="5" spans="1:21" s="3" customFormat="1" ht="69" customHeight="1">
      <c r="A5" s="51"/>
      <c r="B5" s="51"/>
      <c r="C5" s="51"/>
      <c r="D5" s="51"/>
      <c r="E5" s="19" t="s">
        <v>147</v>
      </c>
      <c r="F5" s="19" t="s">
        <v>148</v>
      </c>
      <c r="G5" s="19" t="s">
        <v>147</v>
      </c>
      <c r="H5" s="19" t="s">
        <v>148</v>
      </c>
      <c r="I5" s="46"/>
      <c r="J5" s="46" t="s">
        <v>149</v>
      </c>
      <c r="K5" s="46" t="s">
        <v>146</v>
      </c>
      <c r="L5" s="46" t="s">
        <v>146</v>
      </c>
      <c r="M5" s="46" t="s">
        <v>146</v>
      </c>
      <c r="N5" s="46" t="s">
        <v>149</v>
      </c>
      <c r="O5" s="46" t="s">
        <v>149</v>
      </c>
      <c r="P5" s="46" t="s">
        <v>146</v>
      </c>
      <c r="Q5" s="46" t="s">
        <v>146</v>
      </c>
      <c r="R5" s="46" t="s">
        <v>146</v>
      </c>
      <c r="S5" s="62"/>
      <c r="T5" s="62"/>
      <c r="U5" s="62"/>
    </row>
    <row r="6" spans="1:21" s="3" customFormat="1" ht="12.75" customHeight="1">
      <c r="A6" s="20"/>
      <c r="B6" s="20"/>
      <c r="C6" s="20"/>
      <c r="D6" s="20"/>
      <c r="E6" s="19"/>
      <c r="F6" s="19"/>
      <c r="G6" s="19"/>
      <c r="H6" s="19"/>
      <c r="I6" s="22"/>
      <c r="J6" s="22"/>
      <c r="K6" s="22"/>
      <c r="L6" s="22"/>
      <c r="M6" s="22"/>
      <c r="N6" s="22"/>
      <c r="O6" s="22"/>
      <c r="P6" s="22"/>
      <c r="Q6" s="22"/>
      <c r="R6" s="23"/>
      <c r="S6" s="24"/>
      <c r="T6" s="24"/>
      <c r="U6" s="24"/>
    </row>
    <row r="7" spans="1:21" s="3" customFormat="1" ht="37.5" customHeight="1">
      <c r="A7" s="6" t="s">
        <v>5</v>
      </c>
      <c r="B7" s="7" t="s">
        <v>6</v>
      </c>
      <c r="C7" s="7"/>
      <c r="D7" s="25"/>
      <c r="E7" s="31" t="s">
        <v>70</v>
      </c>
      <c r="F7" s="31" t="s">
        <v>70</v>
      </c>
      <c r="G7" s="31" t="s">
        <v>70</v>
      </c>
      <c r="H7" s="31" t="s">
        <v>70</v>
      </c>
      <c r="I7" s="31">
        <f>SUM(I8)</f>
        <v>247.85</v>
      </c>
      <c r="J7" s="31">
        <f t="shared" ref="J7:R7" si="0">SUM(J8)</f>
        <v>131.4</v>
      </c>
      <c r="K7" s="31">
        <f t="shared" si="0"/>
        <v>300</v>
      </c>
      <c r="L7" s="31">
        <f t="shared" si="0"/>
        <v>400</v>
      </c>
      <c r="M7" s="31">
        <f t="shared" si="0"/>
        <v>1079.25</v>
      </c>
      <c r="N7" s="31">
        <f t="shared" si="0"/>
        <v>175428.23274508823</v>
      </c>
      <c r="O7" s="31">
        <f t="shared" si="0"/>
        <v>93004.921455334261</v>
      </c>
      <c r="P7" s="31">
        <f t="shared" si="0"/>
        <v>186703.20332268099</v>
      </c>
      <c r="Q7" s="31">
        <f t="shared" si="0"/>
        <v>248937.60443024131</v>
      </c>
      <c r="R7" s="31">
        <f t="shared" si="0"/>
        <v>704073.96195334475</v>
      </c>
      <c r="S7" s="31"/>
      <c r="T7" s="31"/>
      <c r="U7" s="31"/>
    </row>
    <row r="8" spans="1:21" s="3" customFormat="1" ht="37.5" customHeight="1">
      <c r="A8" s="16"/>
      <c r="B8" s="6" t="s">
        <v>72</v>
      </c>
      <c r="C8" s="6" t="s">
        <v>71</v>
      </c>
      <c r="D8" s="6" t="s">
        <v>73</v>
      </c>
      <c r="E8" s="31">
        <f>'2026'!F8*1.04</f>
        <v>2204.3440110756032</v>
      </c>
      <c r="F8" s="31">
        <f>E8</f>
        <v>2204.3440110756032</v>
      </c>
      <c r="G8" s="31">
        <f>'2026'!H8</f>
        <v>1496.5440000000001</v>
      </c>
      <c r="H8" s="31">
        <f>ROUNDUP(G8*1.057,0)</f>
        <v>1582</v>
      </c>
      <c r="I8" s="31">
        <v>247.85</v>
      </c>
      <c r="J8" s="31">
        <v>131.4</v>
      </c>
      <c r="K8" s="31">
        <v>300</v>
      </c>
      <c r="L8" s="31">
        <v>400</v>
      </c>
      <c r="M8" s="31">
        <f t="shared" ref="M8:M41" si="1">I8+J8+K8+L8</f>
        <v>1079.25</v>
      </c>
      <c r="N8" s="31">
        <f>(E8-G8)*I8</f>
        <v>175428.23274508823</v>
      </c>
      <c r="O8" s="31">
        <f>(E8-G8)*J8</f>
        <v>93004.921455334261</v>
      </c>
      <c r="P8" s="31">
        <f>(F8-H8)*K8</f>
        <v>186703.20332268099</v>
      </c>
      <c r="Q8" s="31">
        <f>(F8-H8)*L8</f>
        <v>248937.60443024131</v>
      </c>
      <c r="R8" s="35">
        <f t="shared" ref="R8:R41" si="2">N8+O8+P8+Q8</f>
        <v>704073.96195334475</v>
      </c>
      <c r="S8" s="31"/>
      <c r="T8" s="31"/>
      <c r="U8" s="31"/>
    </row>
    <row r="9" spans="1:21" ht="37.5" customHeight="1">
      <c r="A9" s="6" t="s">
        <v>25</v>
      </c>
      <c r="B9" s="7" t="s">
        <v>104</v>
      </c>
      <c r="C9" s="7"/>
      <c r="D9" s="25"/>
      <c r="E9" s="37"/>
      <c r="F9" s="37"/>
      <c r="G9" s="37"/>
      <c r="H9" s="37"/>
      <c r="I9" s="31">
        <f t="shared" ref="I9:R9" si="3">SUM(I10)</f>
        <v>874.6</v>
      </c>
      <c r="J9" s="31">
        <f t="shared" si="3"/>
        <v>765.83999999999992</v>
      </c>
      <c r="K9" s="31">
        <f t="shared" si="3"/>
        <v>2000</v>
      </c>
      <c r="L9" s="31">
        <f t="shared" si="3"/>
        <v>2000</v>
      </c>
      <c r="M9" s="31">
        <f t="shared" si="3"/>
        <v>5640.4400000000005</v>
      </c>
      <c r="N9" s="31">
        <f t="shared" si="3"/>
        <v>296894.95600504772</v>
      </c>
      <c r="O9" s="31">
        <f t="shared" si="3"/>
        <v>259974.8834974911</v>
      </c>
      <c r="P9" s="31">
        <f t="shared" si="3"/>
        <v>515103.4091128463</v>
      </c>
      <c r="Q9" s="31">
        <f t="shared" si="3"/>
        <v>515103.4091128463</v>
      </c>
      <c r="R9" s="31">
        <f t="shared" si="3"/>
        <v>1587076.6577282313</v>
      </c>
      <c r="S9" s="31"/>
      <c r="T9" s="31"/>
      <c r="U9" s="31"/>
    </row>
    <row r="10" spans="1:21" ht="37.5" customHeight="1">
      <c r="A10" s="16"/>
      <c r="B10" s="6" t="s">
        <v>103</v>
      </c>
      <c r="C10" s="6" t="s">
        <v>71</v>
      </c>
      <c r="D10" s="6" t="s">
        <v>73</v>
      </c>
      <c r="E10" s="31">
        <f>'2026'!F10*1.04</f>
        <v>1760.5517045564231</v>
      </c>
      <c r="F10" s="31">
        <f t="shared" ref="F10:F69" si="4">E10</f>
        <v>1760.5517045564231</v>
      </c>
      <c r="G10" s="31">
        <f>'2026'!H10</f>
        <v>1421.088</v>
      </c>
      <c r="H10" s="31">
        <f t="shared" ref="H10:H69" si="5">ROUNDUP(G10*1.057,0)</f>
        <v>1503</v>
      </c>
      <c r="I10" s="31">
        <v>874.6</v>
      </c>
      <c r="J10" s="31">
        <v>765.83999999999992</v>
      </c>
      <c r="K10" s="31">
        <v>2000</v>
      </c>
      <c r="L10" s="31">
        <v>2000</v>
      </c>
      <c r="M10" s="31">
        <f t="shared" si="1"/>
        <v>5640.4400000000005</v>
      </c>
      <c r="N10" s="31">
        <f>(E10-G10)*I10</f>
        <v>296894.95600504772</v>
      </c>
      <c r="O10" s="31">
        <f>(E10-G10)*J10</f>
        <v>259974.8834974911</v>
      </c>
      <c r="P10" s="31">
        <f>(F10-H10)*K10</f>
        <v>515103.4091128463</v>
      </c>
      <c r="Q10" s="31">
        <f>(F10-H10)*L10</f>
        <v>515103.4091128463</v>
      </c>
      <c r="R10" s="35">
        <f t="shared" si="2"/>
        <v>1587076.6577282313</v>
      </c>
      <c r="S10" s="31"/>
      <c r="T10" s="31"/>
      <c r="U10" s="31"/>
    </row>
    <row r="11" spans="1:21" ht="37.5" customHeight="1">
      <c r="A11" s="6" t="s">
        <v>120</v>
      </c>
      <c r="B11" s="7" t="s">
        <v>121</v>
      </c>
      <c r="C11" s="7"/>
      <c r="D11" s="25"/>
      <c r="E11" s="37"/>
      <c r="F11" s="37"/>
      <c r="G11" s="37"/>
      <c r="H11" s="37"/>
      <c r="I11" s="31">
        <f>SUM(I12:I13)</f>
        <v>1620.4</v>
      </c>
      <c r="J11" s="31">
        <f t="shared" ref="J11:M11" si="6">SUM(J12:J13)</f>
        <v>1361.7</v>
      </c>
      <c r="K11" s="31">
        <f t="shared" si="6"/>
        <v>1000</v>
      </c>
      <c r="L11" s="31">
        <f t="shared" si="6"/>
        <v>1000</v>
      </c>
      <c r="M11" s="31">
        <f t="shared" si="6"/>
        <v>4982.1000000000004</v>
      </c>
      <c r="N11" s="31">
        <f t="shared" ref="N11" si="7">SUM(N12:N13)</f>
        <v>1779418.652564734</v>
      </c>
      <c r="O11" s="31">
        <f t="shared" ref="O11" si="8">SUM(O12:O13)</f>
        <v>1497730.805173412</v>
      </c>
      <c r="P11" s="31">
        <f t="shared" ref="P11" si="9">SUM(P12:P13)</f>
        <v>1020829.4711902606</v>
      </c>
      <c r="Q11" s="31">
        <f t="shared" ref="Q11" si="10">SUM(Q12:Q13)</f>
        <v>1020829.4711902606</v>
      </c>
      <c r="R11" s="31">
        <f t="shared" ref="R11" si="11">SUM(R12:R13)</f>
        <v>5318808.4001186667</v>
      </c>
      <c r="S11" s="31"/>
      <c r="T11" s="31"/>
      <c r="U11" s="31"/>
    </row>
    <row r="12" spans="1:21" s="4" customFormat="1" ht="37.5" customHeight="1">
      <c r="A12" s="16"/>
      <c r="B12" s="6" t="s">
        <v>76</v>
      </c>
      <c r="C12" s="6"/>
      <c r="D12" s="6" t="s">
        <v>108</v>
      </c>
      <c r="E12" s="31">
        <f>'2026'!F12*1.04</f>
        <v>2359.8141176502049</v>
      </c>
      <c r="F12" s="31">
        <f t="shared" si="4"/>
        <v>2359.8141176502049</v>
      </c>
      <c r="G12" s="31">
        <f>'2026'!H12</f>
        <v>1150.704</v>
      </c>
      <c r="H12" s="31">
        <f t="shared" si="5"/>
        <v>1217</v>
      </c>
      <c r="I12" s="31">
        <v>125</v>
      </c>
      <c r="J12" s="31">
        <v>125</v>
      </c>
      <c r="K12" s="31">
        <v>125</v>
      </c>
      <c r="L12" s="31">
        <v>125</v>
      </c>
      <c r="M12" s="31">
        <f t="shared" si="1"/>
        <v>500</v>
      </c>
      <c r="N12" s="31">
        <f t="shared" ref="N12:N13" si="12">(E12-G12)*I12</f>
        <v>151138.76470627563</v>
      </c>
      <c r="O12" s="31">
        <f t="shared" ref="O12" si="13">(E12-G12)*J12</f>
        <v>151138.76470627563</v>
      </c>
      <c r="P12" s="31">
        <f t="shared" ref="P12" si="14">(F12-H12)*K12</f>
        <v>142851.76470627563</v>
      </c>
      <c r="Q12" s="31">
        <f t="shared" ref="Q12" si="15">(F12-H12)*L12</f>
        <v>142851.76470627563</v>
      </c>
      <c r="R12" s="35">
        <f t="shared" si="2"/>
        <v>587981.05882510252</v>
      </c>
      <c r="S12" s="31"/>
      <c r="T12" s="31"/>
      <c r="U12" s="31"/>
    </row>
    <row r="13" spans="1:21" ht="37.5" customHeight="1">
      <c r="A13" s="16"/>
      <c r="B13" s="6" t="s">
        <v>76</v>
      </c>
      <c r="C13" s="6" t="s">
        <v>71</v>
      </c>
      <c r="D13" s="6" t="s">
        <v>73</v>
      </c>
      <c r="E13" s="31">
        <f>'2026'!F13*1.04</f>
        <v>2585.4030931245543</v>
      </c>
      <c r="F13" s="31">
        <f t="shared" si="4"/>
        <v>2585.4030931245543</v>
      </c>
      <c r="G13" s="31">
        <f>'2026'!H13</f>
        <v>1496.5440000000001</v>
      </c>
      <c r="H13" s="31">
        <f t="shared" si="5"/>
        <v>1582</v>
      </c>
      <c r="I13" s="31">
        <v>1495.4</v>
      </c>
      <c r="J13" s="31">
        <v>1236.7</v>
      </c>
      <c r="K13" s="31">
        <v>875</v>
      </c>
      <c r="L13" s="31">
        <v>875</v>
      </c>
      <c r="M13" s="31">
        <f t="shared" si="1"/>
        <v>4482.1000000000004</v>
      </c>
      <c r="N13" s="31">
        <f t="shared" si="12"/>
        <v>1628279.8878584583</v>
      </c>
      <c r="O13" s="31">
        <f>(E13-G13)*J13</f>
        <v>1346592.0404671363</v>
      </c>
      <c r="P13" s="31">
        <f>(F13-H13)*K13</f>
        <v>877977.70648398495</v>
      </c>
      <c r="Q13" s="31">
        <f>(F13-H13)*L13</f>
        <v>877977.70648398495</v>
      </c>
      <c r="R13" s="35">
        <f t="shared" si="2"/>
        <v>4730827.3412935641</v>
      </c>
      <c r="S13" s="31"/>
      <c r="T13" s="31"/>
      <c r="U13" s="31"/>
    </row>
    <row r="14" spans="1:21" ht="37.5" customHeight="1">
      <c r="A14" s="6" t="s">
        <v>26</v>
      </c>
      <c r="B14" s="7" t="s">
        <v>27</v>
      </c>
      <c r="C14" s="7"/>
      <c r="D14" s="25"/>
      <c r="E14" s="37"/>
      <c r="F14" s="37"/>
      <c r="G14" s="37"/>
      <c r="H14" s="37"/>
      <c r="I14" s="31">
        <f>SUM(I15:I16)</f>
        <v>2563.4299999999998</v>
      </c>
      <c r="J14" s="31">
        <f t="shared" ref="J14:R14" si="16">SUM(J15:J16)</f>
        <v>2678.48</v>
      </c>
      <c r="K14" s="31">
        <f t="shared" si="16"/>
        <v>3300</v>
      </c>
      <c r="L14" s="31">
        <f t="shared" si="16"/>
        <v>1908</v>
      </c>
      <c r="M14" s="31">
        <f t="shared" si="16"/>
        <v>10449.910000000002</v>
      </c>
      <c r="N14" s="31">
        <f t="shared" si="16"/>
        <v>6028328.6975343544</v>
      </c>
      <c r="O14" s="31">
        <f t="shared" si="16"/>
        <v>6298887.7596703703</v>
      </c>
      <c r="P14" s="31">
        <f t="shared" si="16"/>
        <v>7478489.8114633001</v>
      </c>
      <c r="Q14" s="31">
        <f t="shared" si="16"/>
        <v>4323926.8364460533</v>
      </c>
      <c r="R14" s="31">
        <f t="shared" si="16"/>
        <v>24129633.10511408</v>
      </c>
      <c r="S14" s="31"/>
      <c r="T14" s="31"/>
      <c r="U14" s="31"/>
    </row>
    <row r="15" spans="1:21" ht="37.5" customHeight="1">
      <c r="A15" s="16"/>
      <c r="B15" s="6" t="s">
        <v>72</v>
      </c>
      <c r="C15" s="6" t="s">
        <v>71</v>
      </c>
      <c r="D15" s="6" t="s">
        <v>73</v>
      </c>
      <c r="E15" s="31">
        <f>'2026'!F15*1.04</f>
        <v>3848.2090337767577</v>
      </c>
      <c r="F15" s="31">
        <f t="shared" si="4"/>
        <v>3848.2090337767577</v>
      </c>
      <c r="G15" s="31">
        <f>'2026'!H15</f>
        <v>1496.5440000000001</v>
      </c>
      <c r="H15" s="31">
        <f t="shared" si="5"/>
        <v>1582</v>
      </c>
      <c r="I15" s="31">
        <v>1982.71</v>
      </c>
      <c r="J15" s="31">
        <v>2377.42</v>
      </c>
      <c r="K15" s="31">
        <v>3000</v>
      </c>
      <c r="L15" s="31">
        <v>1600</v>
      </c>
      <c r="M15" s="31">
        <f t="shared" si="1"/>
        <v>8960.130000000001</v>
      </c>
      <c r="N15" s="31">
        <f>(E15-G15)*I15</f>
        <v>4662669.7791195158</v>
      </c>
      <c r="O15" s="31">
        <f>(E15-G15)*J15</f>
        <v>5590895.4846015396</v>
      </c>
      <c r="P15" s="31">
        <f>(F15-H15)*K15</f>
        <v>6798627.1013302729</v>
      </c>
      <c r="Q15" s="31">
        <f>(F15-H15)*L15</f>
        <v>3625934.4540428123</v>
      </c>
      <c r="R15" s="35">
        <f t="shared" si="2"/>
        <v>20678126.81909414</v>
      </c>
      <c r="S15" s="31"/>
      <c r="T15" s="31"/>
      <c r="U15" s="31"/>
    </row>
    <row r="16" spans="1:21" ht="37.5" customHeight="1">
      <c r="A16" s="16"/>
      <c r="B16" s="6" t="s">
        <v>122</v>
      </c>
      <c r="C16" s="6"/>
      <c r="D16" s="6" t="s">
        <v>73</v>
      </c>
      <c r="E16" s="31">
        <f>'2026'!F16*1.04</f>
        <v>3848.2090337767577</v>
      </c>
      <c r="F16" s="31">
        <f t="shared" si="4"/>
        <v>3848.2090337767577</v>
      </c>
      <c r="G16" s="31">
        <f>'2026'!H16</f>
        <v>1496.5440000000001</v>
      </c>
      <c r="H16" s="31">
        <f t="shared" si="5"/>
        <v>1582</v>
      </c>
      <c r="I16" s="31">
        <v>580.71999999999991</v>
      </c>
      <c r="J16" s="31">
        <v>301.06</v>
      </c>
      <c r="K16" s="31">
        <v>300</v>
      </c>
      <c r="L16" s="31">
        <v>308</v>
      </c>
      <c r="M16" s="31">
        <f t="shared" si="1"/>
        <v>1489.78</v>
      </c>
      <c r="N16" s="31">
        <f>(E16-G16)*I16</f>
        <v>1365658.9184148386</v>
      </c>
      <c r="O16" s="31">
        <f>(E16-G16)*J16</f>
        <v>707992.2750688307</v>
      </c>
      <c r="P16" s="31">
        <f>(F16-H16)*K16</f>
        <v>679862.71013302729</v>
      </c>
      <c r="Q16" s="31">
        <f>(F16-H16)*L16</f>
        <v>697992.38240324135</v>
      </c>
      <c r="R16" s="35">
        <f t="shared" si="2"/>
        <v>3451506.2860199381</v>
      </c>
      <c r="S16" s="31"/>
      <c r="T16" s="31"/>
      <c r="U16" s="31"/>
    </row>
    <row r="17" spans="1:21" ht="37.5" customHeight="1">
      <c r="A17" s="6" t="s">
        <v>7</v>
      </c>
      <c r="B17" s="7" t="s">
        <v>8</v>
      </c>
      <c r="C17" s="7"/>
      <c r="D17" s="25"/>
      <c r="E17" s="37"/>
      <c r="F17" s="37"/>
      <c r="G17" s="37"/>
      <c r="H17" s="37"/>
      <c r="I17" s="31">
        <f>SUM(I18:I18)</f>
        <v>2059.4690000000001</v>
      </c>
      <c r="J17" s="31">
        <f t="shared" ref="J17:R17" si="17">SUM(J18:J18)</f>
        <v>1514.405</v>
      </c>
      <c r="K17" s="31">
        <f t="shared" si="17"/>
        <v>1400</v>
      </c>
      <c r="L17" s="31">
        <f t="shared" si="17"/>
        <v>1400</v>
      </c>
      <c r="M17" s="31">
        <f t="shared" si="17"/>
        <v>6373.8739999999998</v>
      </c>
      <c r="N17" s="31">
        <f t="shared" si="17"/>
        <v>1833929.897791429</v>
      </c>
      <c r="O17" s="31">
        <f t="shared" si="17"/>
        <v>1348557.616970602</v>
      </c>
      <c r="P17" s="31">
        <f t="shared" si="17"/>
        <v>1127043.0780450692</v>
      </c>
      <c r="Q17" s="31">
        <f t="shared" si="17"/>
        <v>1127043.0780450692</v>
      </c>
      <c r="R17" s="31">
        <f t="shared" si="17"/>
        <v>5436573.6708521694</v>
      </c>
      <c r="S17" s="31"/>
      <c r="T17" s="31"/>
      <c r="U17" s="31"/>
    </row>
    <row r="18" spans="1:21" ht="37.5" customHeight="1">
      <c r="A18" s="16"/>
      <c r="B18" s="6" t="s">
        <v>119</v>
      </c>
      <c r="C18" s="6"/>
      <c r="D18" s="6" t="s">
        <v>73</v>
      </c>
      <c r="E18" s="31">
        <f>'2026'!F18*1.04</f>
        <v>2387.0307700321923</v>
      </c>
      <c r="F18" s="31">
        <f t="shared" si="4"/>
        <v>2387.0307700321923</v>
      </c>
      <c r="G18" s="31">
        <f>'2026'!H18</f>
        <v>1496.5440000000001</v>
      </c>
      <c r="H18" s="31">
        <f t="shared" si="5"/>
        <v>1582</v>
      </c>
      <c r="I18" s="31">
        <v>2059.4690000000001</v>
      </c>
      <c r="J18" s="31">
        <v>1514.405</v>
      </c>
      <c r="K18" s="31">
        <v>1400</v>
      </c>
      <c r="L18" s="31">
        <v>1400</v>
      </c>
      <c r="M18" s="31">
        <f t="shared" si="1"/>
        <v>6373.8739999999998</v>
      </c>
      <c r="N18" s="31">
        <f>(E18-G18)*I18</f>
        <v>1833929.897791429</v>
      </c>
      <c r="O18" s="31">
        <f>(E18-G18)*J18</f>
        <v>1348557.616970602</v>
      </c>
      <c r="P18" s="31">
        <f>(F18-H18)*K18</f>
        <v>1127043.0780450692</v>
      </c>
      <c r="Q18" s="31">
        <f>(F18-H18)*L18</f>
        <v>1127043.0780450692</v>
      </c>
      <c r="R18" s="35">
        <f t="shared" si="2"/>
        <v>5436573.6708521694</v>
      </c>
      <c r="S18" s="31"/>
      <c r="T18" s="31"/>
      <c r="U18" s="31"/>
    </row>
    <row r="19" spans="1:21" ht="37.5" customHeight="1">
      <c r="A19" s="6" t="s">
        <v>106</v>
      </c>
      <c r="B19" s="7" t="s">
        <v>105</v>
      </c>
      <c r="C19" s="7"/>
      <c r="D19" s="25"/>
      <c r="E19" s="37"/>
      <c r="F19" s="37"/>
      <c r="G19" s="37"/>
      <c r="H19" s="37"/>
      <c r="I19" s="31">
        <f>SUM(I20)</f>
        <v>2262</v>
      </c>
      <c r="J19" s="31">
        <f t="shared" ref="J19:R19" si="18">SUM(J20)</f>
        <v>1404.5</v>
      </c>
      <c r="K19" s="31">
        <f t="shared" si="18"/>
        <v>1500</v>
      </c>
      <c r="L19" s="31">
        <f t="shared" si="18"/>
        <v>1500</v>
      </c>
      <c r="M19" s="31">
        <f t="shared" si="18"/>
        <v>6666.5</v>
      </c>
      <c r="N19" s="31">
        <f t="shared" si="18"/>
        <v>1858602.5108093715</v>
      </c>
      <c r="O19" s="31">
        <f t="shared" si="18"/>
        <v>1154026.183214749</v>
      </c>
      <c r="P19" s="31">
        <f t="shared" si="18"/>
        <v>1104311.0336932172</v>
      </c>
      <c r="Q19" s="31">
        <f t="shared" si="18"/>
        <v>1104311.0336932172</v>
      </c>
      <c r="R19" s="31">
        <f t="shared" si="18"/>
        <v>5221250.7614105549</v>
      </c>
      <c r="S19" s="31"/>
      <c r="T19" s="31"/>
      <c r="U19" s="31"/>
    </row>
    <row r="20" spans="1:21" ht="37.5" customHeight="1">
      <c r="A20" s="16"/>
      <c r="B20" s="6" t="s">
        <v>72</v>
      </c>
      <c r="C20" s="6" t="s">
        <v>71</v>
      </c>
      <c r="D20" s="6" t="s">
        <v>73</v>
      </c>
      <c r="E20" s="31">
        <f>'2026'!F20*1.04</f>
        <v>2318.2073557954782</v>
      </c>
      <c r="F20" s="31">
        <f t="shared" si="4"/>
        <v>2318.2073557954782</v>
      </c>
      <c r="G20" s="31">
        <f>'2026'!H20</f>
        <v>1496.5440000000001</v>
      </c>
      <c r="H20" s="31">
        <f t="shared" si="5"/>
        <v>1582</v>
      </c>
      <c r="I20" s="31">
        <v>2262</v>
      </c>
      <c r="J20" s="31">
        <v>1404.5</v>
      </c>
      <c r="K20" s="31">
        <v>1500</v>
      </c>
      <c r="L20" s="31">
        <v>1500</v>
      </c>
      <c r="M20" s="31">
        <f t="shared" si="1"/>
        <v>6666.5</v>
      </c>
      <c r="N20" s="31">
        <f>(E20-G20)*I20</f>
        <v>1858602.5108093715</v>
      </c>
      <c r="O20" s="31">
        <f>(E20-G20)*J20</f>
        <v>1154026.183214749</v>
      </c>
      <c r="P20" s="31">
        <f>(F20-H20)*K20</f>
        <v>1104311.0336932172</v>
      </c>
      <c r="Q20" s="31">
        <f>(F20-H20)*L20</f>
        <v>1104311.0336932172</v>
      </c>
      <c r="R20" s="35">
        <f t="shared" si="2"/>
        <v>5221250.7614105549</v>
      </c>
      <c r="S20" s="31"/>
      <c r="T20" s="31"/>
      <c r="U20" s="31"/>
    </row>
    <row r="21" spans="1:21" ht="37.5" customHeight="1">
      <c r="A21" s="6" t="s">
        <v>9</v>
      </c>
      <c r="B21" s="7" t="s">
        <v>10</v>
      </c>
      <c r="C21" s="7"/>
      <c r="D21" s="25"/>
      <c r="E21" s="37"/>
      <c r="F21" s="37"/>
      <c r="G21" s="37"/>
      <c r="H21" s="37"/>
      <c r="I21" s="31">
        <f t="shared" ref="I21:R25" si="19">SUM(I22)</f>
        <v>270</v>
      </c>
      <c r="J21" s="31">
        <f t="shared" si="19"/>
        <v>279</v>
      </c>
      <c r="K21" s="31">
        <f t="shared" si="19"/>
        <v>1000</v>
      </c>
      <c r="L21" s="31">
        <f t="shared" si="19"/>
        <v>1500</v>
      </c>
      <c r="M21" s="31">
        <f t="shared" si="19"/>
        <v>3049</v>
      </c>
      <c r="N21" s="31">
        <f t="shared" si="19"/>
        <v>334901.97031240398</v>
      </c>
      <c r="O21" s="31">
        <f t="shared" si="19"/>
        <v>346065.36932281742</v>
      </c>
      <c r="P21" s="31">
        <f t="shared" si="19"/>
        <v>1154921.6678237184</v>
      </c>
      <c r="Q21" s="31">
        <f t="shared" si="19"/>
        <v>1732382.5017355778</v>
      </c>
      <c r="R21" s="31">
        <f t="shared" si="19"/>
        <v>3568271.5091945175</v>
      </c>
      <c r="S21" s="31"/>
      <c r="T21" s="31"/>
      <c r="U21" s="31"/>
    </row>
    <row r="22" spans="1:21" ht="37.5" customHeight="1">
      <c r="A22" s="16"/>
      <c r="B22" s="6" t="s">
        <v>76</v>
      </c>
      <c r="C22" s="6" t="s">
        <v>71</v>
      </c>
      <c r="D22" s="6" t="s">
        <v>73</v>
      </c>
      <c r="E22" s="31">
        <f>'2026'!F22*1.04</f>
        <v>2736.9216678237185</v>
      </c>
      <c r="F22" s="31">
        <f t="shared" si="4"/>
        <v>2736.9216678237185</v>
      </c>
      <c r="G22" s="31">
        <f>'2026'!H22</f>
        <v>1496.5440000000001</v>
      </c>
      <c r="H22" s="31">
        <f t="shared" si="5"/>
        <v>1582</v>
      </c>
      <c r="I22" s="31">
        <v>270</v>
      </c>
      <c r="J22" s="31">
        <v>279</v>
      </c>
      <c r="K22" s="31">
        <v>1000</v>
      </c>
      <c r="L22" s="31">
        <v>1500</v>
      </c>
      <c r="M22" s="31">
        <f t="shared" si="1"/>
        <v>3049</v>
      </c>
      <c r="N22" s="31">
        <f>(E22-G22)*I22</f>
        <v>334901.97031240398</v>
      </c>
      <c r="O22" s="31">
        <f>(E22-G22)*J22</f>
        <v>346065.36932281742</v>
      </c>
      <c r="P22" s="31">
        <f>(F22-H22)*K22</f>
        <v>1154921.6678237184</v>
      </c>
      <c r="Q22" s="31">
        <f>(F22-H22)*L22</f>
        <v>1732382.5017355778</v>
      </c>
      <c r="R22" s="35">
        <f t="shared" si="2"/>
        <v>3568271.5091945175</v>
      </c>
      <c r="S22" s="31"/>
      <c r="T22" s="31"/>
      <c r="U22" s="31"/>
    </row>
    <row r="23" spans="1:21" ht="37.5" customHeight="1">
      <c r="A23" s="6" t="s">
        <v>140</v>
      </c>
      <c r="B23" s="7" t="s">
        <v>141</v>
      </c>
      <c r="C23" s="7"/>
      <c r="D23" s="25"/>
      <c r="E23" s="37"/>
      <c r="F23" s="37"/>
      <c r="G23" s="37"/>
      <c r="H23" s="37"/>
      <c r="I23" s="31">
        <f t="shared" si="19"/>
        <v>445.1</v>
      </c>
      <c r="J23" s="31">
        <f t="shared" si="19"/>
        <v>415.3</v>
      </c>
      <c r="K23" s="31">
        <f t="shared" si="19"/>
        <v>360</v>
      </c>
      <c r="L23" s="31">
        <f t="shared" si="19"/>
        <v>370</v>
      </c>
      <c r="M23" s="31">
        <f t="shared" si="19"/>
        <v>1590.4</v>
      </c>
      <c r="N23" s="31">
        <f t="shared" si="19"/>
        <v>446200.01483108581</v>
      </c>
      <c r="O23" s="31">
        <f t="shared" si="19"/>
        <v>416326.36746652419</v>
      </c>
      <c r="P23" s="31">
        <f t="shared" si="19"/>
        <v>330125.53970611299</v>
      </c>
      <c r="Q23" s="31">
        <f t="shared" si="19"/>
        <v>339295.69358683837</v>
      </c>
      <c r="R23" s="31">
        <f t="shared" si="19"/>
        <v>1531947.6155905614</v>
      </c>
      <c r="S23" s="31"/>
      <c r="T23" s="31"/>
      <c r="U23" s="31"/>
    </row>
    <row r="24" spans="1:21" ht="63" customHeight="1">
      <c r="A24" s="16"/>
      <c r="B24" s="6" t="s">
        <v>125</v>
      </c>
      <c r="C24" s="6" t="s">
        <v>142</v>
      </c>
      <c r="D24" s="6" t="s">
        <v>73</v>
      </c>
      <c r="E24" s="31">
        <f>'2026'!F24*1.04</f>
        <v>2499.0153880725361</v>
      </c>
      <c r="F24" s="31">
        <f t="shared" si="4"/>
        <v>2499.0153880725361</v>
      </c>
      <c r="G24" s="31">
        <f>'2026'!H24</f>
        <v>1496.5440000000001</v>
      </c>
      <c r="H24" s="31">
        <f t="shared" si="5"/>
        <v>1582</v>
      </c>
      <c r="I24" s="31">
        <v>445.1</v>
      </c>
      <c r="J24" s="31">
        <v>415.3</v>
      </c>
      <c r="K24" s="31">
        <v>360</v>
      </c>
      <c r="L24" s="31">
        <v>370</v>
      </c>
      <c r="M24" s="31">
        <f t="shared" si="1"/>
        <v>1590.4</v>
      </c>
      <c r="N24" s="31">
        <f>(E24-G24)*I24</f>
        <v>446200.01483108581</v>
      </c>
      <c r="O24" s="31">
        <f>(E24-G24)*J24</f>
        <v>416326.36746652419</v>
      </c>
      <c r="P24" s="31">
        <f>(F24-H24)*K24</f>
        <v>330125.53970611299</v>
      </c>
      <c r="Q24" s="31">
        <f>(F24-H24)*L24</f>
        <v>339295.69358683837</v>
      </c>
      <c r="R24" s="35">
        <f t="shared" si="2"/>
        <v>1531947.6155905614</v>
      </c>
      <c r="S24" s="31"/>
      <c r="T24" s="31"/>
      <c r="U24" s="31"/>
    </row>
    <row r="25" spans="1:21" s="2" customFormat="1" ht="37.5" customHeight="1">
      <c r="A25" s="26" t="s">
        <v>115</v>
      </c>
      <c r="B25" s="7" t="s">
        <v>116</v>
      </c>
      <c r="C25" s="27"/>
      <c r="D25" s="28"/>
      <c r="E25" s="41"/>
      <c r="F25" s="41"/>
      <c r="G25" s="41"/>
      <c r="H25" s="41"/>
      <c r="I25" s="33">
        <f t="shared" si="19"/>
        <v>20</v>
      </c>
      <c r="J25" s="33">
        <f t="shared" si="19"/>
        <v>35</v>
      </c>
      <c r="K25" s="33">
        <f t="shared" si="19"/>
        <v>500</v>
      </c>
      <c r="L25" s="33">
        <f t="shared" si="19"/>
        <v>500</v>
      </c>
      <c r="M25" s="33">
        <f t="shared" si="19"/>
        <v>1055</v>
      </c>
      <c r="N25" s="33">
        <f t="shared" si="19"/>
        <v>13672.932390369555</v>
      </c>
      <c r="O25" s="33">
        <f t="shared" si="19"/>
        <v>23927.631683146723</v>
      </c>
      <c r="P25" s="33">
        <f t="shared" si="19"/>
        <v>299095.30975923897</v>
      </c>
      <c r="Q25" s="33">
        <f t="shared" si="19"/>
        <v>299095.30975923897</v>
      </c>
      <c r="R25" s="33">
        <f t="shared" si="19"/>
        <v>635791.18359199422</v>
      </c>
      <c r="S25" s="31"/>
      <c r="T25" s="33"/>
      <c r="U25" s="31"/>
    </row>
    <row r="26" spans="1:21" s="2" customFormat="1" ht="37.5" customHeight="1">
      <c r="A26" s="29"/>
      <c r="B26" s="26" t="s">
        <v>72</v>
      </c>
      <c r="C26" s="26"/>
      <c r="D26" s="26" t="s">
        <v>73</v>
      </c>
      <c r="E26" s="31">
        <f>'2026'!F26*1.04</f>
        <v>2180.1906195184779</v>
      </c>
      <c r="F26" s="31">
        <f t="shared" si="4"/>
        <v>2180.1906195184779</v>
      </c>
      <c r="G26" s="31">
        <f>'2026'!H26</f>
        <v>1496.5440000000001</v>
      </c>
      <c r="H26" s="31">
        <f t="shared" si="5"/>
        <v>1582</v>
      </c>
      <c r="I26" s="31">
        <v>20</v>
      </c>
      <c r="J26" s="31">
        <v>35</v>
      </c>
      <c r="K26" s="31">
        <v>500</v>
      </c>
      <c r="L26" s="31">
        <v>500</v>
      </c>
      <c r="M26" s="31">
        <f t="shared" si="1"/>
        <v>1055</v>
      </c>
      <c r="N26" s="33">
        <f>(E26-G26)*I26</f>
        <v>13672.932390369555</v>
      </c>
      <c r="O26" s="31">
        <f>(E26-G26)*J26</f>
        <v>23927.631683146723</v>
      </c>
      <c r="P26" s="33">
        <f>(F26-H26)*K26</f>
        <v>299095.30975923897</v>
      </c>
      <c r="Q26" s="33">
        <f>(F26-H26)*L26</f>
        <v>299095.30975923897</v>
      </c>
      <c r="R26" s="35">
        <f t="shared" si="2"/>
        <v>635791.18359199422</v>
      </c>
      <c r="S26" s="31"/>
      <c r="T26" s="33"/>
      <c r="U26" s="31"/>
    </row>
    <row r="27" spans="1:21" ht="37.5" customHeight="1">
      <c r="A27" s="6" t="s">
        <v>109</v>
      </c>
      <c r="B27" s="7" t="s">
        <v>110</v>
      </c>
      <c r="C27" s="7"/>
      <c r="D27" s="25"/>
      <c r="E27" s="37"/>
      <c r="F27" s="37"/>
      <c r="G27" s="37"/>
      <c r="H27" s="37"/>
      <c r="I27" s="31">
        <f>SUM(I28:I33)</f>
        <v>3576</v>
      </c>
      <c r="J27" s="31">
        <f t="shared" ref="J27:L27" si="20">SUM(J28:J33)</f>
        <v>2893</v>
      </c>
      <c r="K27" s="31">
        <f t="shared" si="20"/>
        <v>1750</v>
      </c>
      <c r="L27" s="31">
        <f t="shared" si="20"/>
        <v>2500</v>
      </c>
      <c r="M27" s="31">
        <f t="shared" ref="M27" si="21">SUM(M28:M33)</f>
        <v>10719</v>
      </c>
      <c r="N27" s="31">
        <f t="shared" ref="N27" si="22">SUM(N28:N33)</f>
        <v>5565074.400942388</v>
      </c>
      <c r="O27" s="31">
        <f t="shared" ref="O27" si="23">SUM(O28:O33)</f>
        <v>4438346.1739288075</v>
      </c>
      <c r="P27" s="31">
        <f t="shared" ref="P27" si="24">SUM(P28:P33)</f>
        <v>2417346.9347597756</v>
      </c>
      <c r="Q27" s="31">
        <f t="shared" ref="Q27" si="25">SUM(Q28:Q33)</f>
        <v>3613737.7609324655</v>
      </c>
      <c r="R27" s="31">
        <f t="shared" ref="R27" si="26">SUM(R28:R33)</f>
        <v>16034505.270563439</v>
      </c>
      <c r="S27" s="31"/>
      <c r="T27" s="31"/>
      <c r="U27" s="31"/>
    </row>
    <row r="28" spans="1:21" ht="37.5" customHeight="1">
      <c r="A28" s="16"/>
      <c r="B28" s="6" t="s">
        <v>80</v>
      </c>
      <c r="C28" s="6"/>
      <c r="D28" s="6" t="s">
        <v>108</v>
      </c>
      <c r="E28" s="31">
        <f>'2026'!F28*1.04</f>
        <v>2381.7927785498882</v>
      </c>
      <c r="F28" s="31">
        <f t="shared" si="4"/>
        <v>2381.7927785498882</v>
      </c>
      <c r="G28" s="31">
        <f>'2026'!H28</f>
        <v>778.66399999999999</v>
      </c>
      <c r="H28" s="31">
        <f t="shared" si="5"/>
        <v>824</v>
      </c>
      <c r="I28" s="31">
        <v>2128</v>
      </c>
      <c r="J28" s="31">
        <v>119</v>
      </c>
      <c r="K28" s="31">
        <v>400</v>
      </c>
      <c r="L28" s="31">
        <v>1000</v>
      </c>
      <c r="M28" s="31">
        <f t="shared" si="1"/>
        <v>3647</v>
      </c>
      <c r="N28" s="31">
        <f>(E28-G28)*I28</f>
        <v>3411458.0407541622</v>
      </c>
      <c r="O28" s="31">
        <f t="shared" ref="O28:P33" si="27">(E28-G28)*J28</f>
        <v>190772.3246474367</v>
      </c>
      <c r="P28" s="31">
        <f t="shared" si="27"/>
        <v>623117.11141995527</v>
      </c>
      <c r="Q28" s="31">
        <f>(F28-H28)*L28</f>
        <v>1557792.7785498882</v>
      </c>
      <c r="R28" s="35">
        <f t="shared" si="2"/>
        <v>5783140.255371443</v>
      </c>
      <c r="S28" s="31"/>
      <c r="T28" s="31"/>
      <c r="U28" s="31"/>
    </row>
    <row r="29" spans="1:21" ht="37.5" customHeight="1">
      <c r="A29" s="16"/>
      <c r="B29" s="6" t="s">
        <v>80</v>
      </c>
      <c r="C29" s="6"/>
      <c r="D29" s="6" t="s">
        <v>107</v>
      </c>
      <c r="E29" s="31">
        <f>'2026'!F29*1.04</f>
        <v>2713.7677269517153</v>
      </c>
      <c r="F29" s="31">
        <f t="shared" si="4"/>
        <v>2713.7677269517153</v>
      </c>
      <c r="G29" s="31">
        <f>'2026'!H29</f>
        <v>915.952</v>
      </c>
      <c r="H29" s="31">
        <f t="shared" si="5"/>
        <v>969</v>
      </c>
      <c r="I29" s="31">
        <v>381</v>
      </c>
      <c r="J29" s="31">
        <v>1062</v>
      </c>
      <c r="K29" s="31">
        <v>100</v>
      </c>
      <c r="L29" s="31">
        <v>250</v>
      </c>
      <c r="M29" s="31">
        <f t="shared" si="1"/>
        <v>1793</v>
      </c>
      <c r="N29" s="31">
        <f>(E29-G29)*I29</f>
        <v>684967.7919686035</v>
      </c>
      <c r="O29" s="31">
        <f t="shared" si="27"/>
        <v>1909280.3020227216</v>
      </c>
      <c r="P29" s="31">
        <f t="shared" si="27"/>
        <v>174476.77269517153</v>
      </c>
      <c r="Q29" s="31">
        <f>(F29-H29)*L29</f>
        <v>436191.93173792883</v>
      </c>
      <c r="R29" s="35">
        <f t="shared" si="2"/>
        <v>3204916.7984244255</v>
      </c>
      <c r="S29" s="31"/>
      <c r="T29" s="31"/>
      <c r="U29" s="31"/>
    </row>
    <row r="30" spans="1:21" ht="37.5" customHeight="1">
      <c r="A30" s="16"/>
      <c r="B30" s="6" t="s">
        <v>80</v>
      </c>
      <c r="C30" s="6"/>
      <c r="D30" s="6" t="s">
        <v>73</v>
      </c>
      <c r="E30" s="31">
        <f>'2026'!F30*1.04</f>
        <v>2731.6467892077944</v>
      </c>
      <c r="F30" s="31">
        <f t="shared" si="4"/>
        <v>2731.6467892077944</v>
      </c>
      <c r="G30" s="31">
        <f>'2026'!H30</f>
        <v>1383.3600000000001</v>
      </c>
      <c r="H30" s="31">
        <f t="shared" si="5"/>
        <v>1463</v>
      </c>
      <c r="I30" s="31">
        <v>317</v>
      </c>
      <c r="J30" s="31">
        <v>962</v>
      </c>
      <c r="K30" s="31">
        <v>500</v>
      </c>
      <c r="L30" s="31">
        <v>500</v>
      </c>
      <c r="M30" s="31">
        <f t="shared" si="1"/>
        <v>2279</v>
      </c>
      <c r="N30" s="31">
        <f>(E30-G30)*I30</f>
        <v>427406.91217887081</v>
      </c>
      <c r="O30" s="31">
        <f t="shared" si="27"/>
        <v>1297051.8912178981</v>
      </c>
      <c r="P30" s="31">
        <f t="shared" si="27"/>
        <v>634323.39460389724</v>
      </c>
      <c r="Q30" s="31">
        <f>(F30-H30)*L30</f>
        <v>634323.39460389724</v>
      </c>
      <c r="R30" s="35">
        <f t="shared" si="2"/>
        <v>2993105.5926045636</v>
      </c>
      <c r="S30" s="31"/>
      <c r="T30" s="31"/>
      <c r="U30" s="31"/>
    </row>
    <row r="31" spans="1:21" s="4" customFormat="1" ht="37.5" customHeight="1">
      <c r="A31" s="16"/>
      <c r="B31" s="6" t="s">
        <v>158</v>
      </c>
      <c r="C31" s="6"/>
      <c r="D31" s="6" t="s">
        <v>108</v>
      </c>
      <c r="E31" s="31">
        <f>'2026'!F31*1.04</f>
        <v>2540.2982538718993</v>
      </c>
      <c r="F31" s="31">
        <f t="shared" si="4"/>
        <v>2540.2982538718993</v>
      </c>
      <c r="G31" s="31">
        <f>'2026'!H31</f>
        <v>1045.904</v>
      </c>
      <c r="H31" s="31">
        <f t="shared" si="5"/>
        <v>1106</v>
      </c>
      <c r="I31" s="31">
        <v>250</v>
      </c>
      <c r="J31" s="31">
        <v>250</v>
      </c>
      <c r="K31" s="31">
        <v>250</v>
      </c>
      <c r="L31" s="31">
        <v>250</v>
      </c>
      <c r="M31" s="31">
        <f t="shared" si="1"/>
        <v>1000</v>
      </c>
      <c r="N31" s="31">
        <f t="shared" ref="N31:N33" si="28">(E31-G31)*I31</f>
        <v>373598.56346797483</v>
      </c>
      <c r="O31" s="31">
        <f t="shared" si="27"/>
        <v>373598.56346797483</v>
      </c>
      <c r="P31" s="31">
        <f t="shared" si="27"/>
        <v>358574.56346797483</v>
      </c>
      <c r="Q31" s="31">
        <f t="shared" ref="Q31:Q33" si="29">(F31-H31)*L31</f>
        <v>358574.56346797483</v>
      </c>
      <c r="R31" s="35">
        <f t="shared" si="2"/>
        <v>1464346.2538718993</v>
      </c>
      <c r="S31" s="31"/>
      <c r="T31" s="31"/>
      <c r="U31" s="31"/>
    </row>
    <row r="32" spans="1:21" s="4" customFormat="1" ht="37.5" customHeight="1">
      <c r="A32" s="16"/>
      <c r="B32" s="6" t="s">
        <v>158</v>
      </c>
      <c r="C32" s="6"/>
      <c r="D32" s="6" t="s">
        <v>107</v>
      </c>
      <c r="E32" s="31">
        <f>'2026'!F32*1.04</f>
        <v>2748.7947717960524</v>
      </c>
      <c r="F32" s="31">
        <f t="shared" si="4"/>
        <v>2748.7947717960524</v>
      </c>
      <c r="G32" s="31">
        <f>'2026'!H32</f>
        <v>1224.0640000000001</v>
      </c>
      <c r="H32" s="31">
        <f t="shared" si="5"/>
        <v>1294</v>
      </c>
      <c r="I32" s="31">
        <v>125</v>
      </c>
      <c r="J32" s="31">
        <v>125</v>
      </c>
      <c r="K32" s="31">
        <v>125</v>
      </c>
      <c r="L32" s="31">
        <v>125</v>
      </c>
      <c r="M32" s="31">
        <f t="shared" si="1"/>
        <v>500</v>
      </c>
      <c r="N32" s="31">
        <f t="shared" si="28"/>
        <v>190591.34647450654</v>
      </c>
      <c r="O32" s="31">
        <f t="shared" si="27"/>
        <v>190591.34647450654</v>
      </c>
      <c r="P32" s="31">
        <f t="shared" si="27"/>
        <v>181849.34647450654</v>
      </c>
      <c r="Q32" s="31">
        <f t="shared" si="29"/>
        <v>181849.34647450654</v>
      </c>
      <c r="R32" s="35">
        <f t="shared" si="2"/>
        <v>744881.38589802617</v>
      </c>
      <c r="S32" s="31"/>
      <c r="T32" s="31"/>
      <c r="U32" s="31"/>
    </row>
    <row r="33" spans="1:21" s="4" customFormat="1" ht="37.5" customHeight="1">
      <c r="A33" s="16"/>
      <c r="B33" s="6" t="s">
        <v>158</v>
      </c>
      <c r="C33" s="6"/>
      <c r="D33" s="6" t="s">
        <v>73</v>
      </c>
      <c r="E33" s="31">
        <f>'2026'!F33*1.04</f>
        <v>2768.6819895953868</v>
      </c>
      <c r="F33" s="31">
        <f t="shared" si="4"/>
        <v>2768.6819895953868</v>
      </c>
      <c r="G33" s="31">
        <f>'2026'!H33</f>
        <v>1496.5440000000001</v>
      </c>
      <c r="H33" s="31">
        <f t="shared" si="5"/>
        <v>1582</v>
      </c>
      <c r="I33" s="31">
        <v>375</v>
      </c>
      <c r="J33" s="31">
        <v>375</v>
      </c>
      <c r="K33" s="31">
        <v>375</v>
      </c>
      <c r="L33" s="31">
        <v>375</v>
      </c>
      <c r="M33" s="31">
        <f t="shared" si="1"/>
        <v>1500</v>
      </c>
      <c r="N33" s="31">
        <f t="shared" si="28"/>
        <v>477051.74609827</v>
      </c>
      <c r="O33" s="31">
        <f t="shared" si="27"/>
        <v>477051.74609827</v>
      </c>
      <c r="P33" s="31">
        <f t="shared" si="27"/>
        <v>445005.74609827006</v>
      </c>
      <c r="Q33" s="31">
        <f t="shared" si="29"/>
        <v>445005.74609827006</v>
      </c>
      <c r="R33" s="35">
        <f t="shared" si="2"/>
        <v>1844114.9843930802</v>
      </c>
      <c r="S33" s="31"/>
      <c r="T33" s="31"/>
      <c r="U33" s="31"/>
    </row>
    <row r="34" spans="1:21" ht="37.5" customHeight="1">
      <c r="A34" s="6" t="s">
        <v>28</v>
      </c>
      <c r="B34" s="7" t="s">
        <v>29</v>
      </c>
      <c r="C34" s="7"/>
      <c r="D34" s="25"/>
      <c r="E34" s="37"/>
      <c r="F34" s="37"/>
      <c r="G34" s="37"/>
      <c r="H34" s="37"/>
      <c r="I34" s="31">
        <f>SUM(I35:I37)</f>
        <v>1057</v>
      </c>
      <c r="J34" s="31">
        <f>SUM(J35:J37)</f>
        <v>674.88</v>
      </c>
      <c r="K34" s="31">
        <f t="shared" ref="K34:L34" si="30">SUM(K35:K37)</f>
        <v>1000</v>
      </c>
      <c r="L34" s="31">
        <f t="shared" si="30"/>
        <v>1000</v>
      </c>
      <c r="M34" s="31">
        <f t="shared" si="1"/>
        <v>3731.88</v>
      </c>
      <c r="N34" s="31">
        <f>SUM(N35:N37)</f>
        <v>749751.82126348629</v>
      </c>
      <c r="O34" s="31">
        <f>SUM(O35:O37)</f>
        <v>492399.73978150729</v>
      </c>
      <c r="P34" s="31">
        <f t="shared" ref="P34:Q34" si="31">SUM(P35:P37)</f>
        <v>620717.24915844458</v>
      </c>
      <c r="Q34" s="31">
        <f t="shared" si="31"/>
        <v>620717.24915844458</v>
      </c>
      <c r="R34" s="35">
        <f t="shared" si="2"/>
        <v>2483586.0593618825</v>
      </c>
      <c r="S34" s="31"/>
      <c r="T34" s="31"/>
      <c r="U34" s="31"/>
    </row>
    <row r="35" spans="1:21" ht="37.5" customHeight="1">
      <c r="A35" s="16"/>
      <c r="B35" s="6" t="s">
        <v>74</v>
      </c>
      <c r="C35" s="6"/>
      <c r="D35" s="6" t="s">
        <v>108</v>
      </c>
      <c r="E35" s="31">
        <f>'2026'!F35*1.04</f>
        <v>1790.3400731096535</v>
      </c>
      <c r="F35" s="31">
        <f t="shared" si="4"/>
        <v>1790.3400731096535</v>
      </c>
      <c r="G35" s="31">
        <f>'2026'!H35</f>
        <v>1150.704</v>
      </c>
      <c r="H35" s="31">
        <f t="shared" si="5"/>
        <v>1217</v>
      </c>
      <c r="I35" s="31">
        <v>0</v>
      </c>
      <c r="J35" s="31">
        <v>0</v>
      </c>
      <c r="K35" s="31">
        <v>250</v>
      </c>
      <c r="L35" s="31">
        <v>250</v>
      </c>
      <c r="M35" s="31">
        <f t="shared" si="1"/>
        <v>500</v>
      </c>
      <c r="N35" s="31">
        <f>(E35-G35)*I35</f>
        <v>0</v>
      </c>
      <c r="O35" s="31">
        <f t="shared" ref="O35:P37" si="32">(E35-G35)*J35</f>
        <v>0</v>
      </c>
      <c r="P35" s="31">
        <f t="shared" si="32"/>
        <v>143335.01827741339</v>
      </c>
      <c r="Q35" s="31">
        <f>(F35-H35)*L35</f>
        <v>143335.01827741339</v>
      </c>
      <c r="R35" s="35">
        <f t="shared" si="2"/>
        <v>286670.03655482677</v>
      </c>
      <c r="S35" s="31"/>
      <c r="T35" s="31"/>
      <c r="U35" s="31"/>
    </row>
    <row r="36" spans="1:21" ht="37.5" customHeight="1">
      <c r="A36" s="16"/>
      <c r="B36" s="6" t="s">
        <v>74</v>
      </c>
      <c r="C36" s="6" t="s">
        <v>71</v>
      </c>
      <c r="D36" s="6" t="s">
        <v>107</v>
      </c>
      <c r="E36" s="31">
        <f>'2026'!F36*1.04</f>
        <v>2098.6058302588531</v>
      </c>
      <c r="F36" s="31">
        <f t="shared" si="4"/>
        <v>2098.6058302588531</v>
      </c>
      <c r="G36" s="31">
        <f>'2026'!H36</f>
        <v>1408.5120000000002</v>
      </c>
      <c r="H36" s="31">
        <f t="shared" si="5"/>
        <v>1489</v>
      </c>
      <c r="I36" s="31">
        <v>812.09999999999991</v>
      </c>
      <c r="J36" s="31">
        <v>353.5</v>
      </c>
      <c r="K36" s="31">
        <v>500</v>
      </c>
      <c r="L36" s="31">
        <v>500</v>
      </c>
      <c r="M36" s="31">
        <f t="shared" si="1"/>
        <v>2165.6</v>
      </c>
      <c r="N36" s="31">
        <f>(E36-G36)*I36</f>
        <v>560425.19955321436</v>
      </c>
      <c r="O36" s="31">
        <f t="shared" si="32"/>
        <v>243948.16899650451</v>
      </c>
      <c r="P36" s="31">
        <f t="shared" si="32"/>
        <v>304802.91512942652</v>
      </c>
      <c r="Q36" s="31">
        <f>(F36-H36)*L36</f>
        <v>304802.91512942652</v>
      </c>
      <c r="R36" s="35">
        <f t="shared" si="2"/>
        <v>1413979.1988085718</v>
      </c>
      <c r="S36" s="31"/>
      <c r="T36" s="31"/>
      <c r="U36" s="31"/>
    </row>
    <row r="37" spans="1:21" ht="37.5" customHeight="1">
      <c r="A37" s="16"/>
      <c r="B37" s="6" t="s">
        <v>74</v>
      </c>
      <c r="C37" s="6" t="s">
        <v>71</v>
      </c>
      <c r="D37" s="6" t="s">
        <v>73</v>
      </c>
      <c r="E37" s="31">
        <f>'2026'!F37*1.04</f>
        <v>2219.3172630064187</v>
      </c>
      <c r="F37" s="31">
        <f t="shared" si="4"/>
        <v>2219.3172630064187</v>
      </c>
      <c r="G37" s="31">
        <f>'2026'!H37</f>
        <v>1446.24</v>
      </c>
      <c r="H37" s="31">
        <f t="shared" si="5"/>
        <v>1529</v>
      </c>
      <c r="I37" s="31">
        <v>244.9</v>
      </c>
      <c r="J37" s="31">
        <v>321.38</v>
      </c>
      <c r="K37" s="31">
        <v>250</v>
      </c>
      <c r="L37" s="31">
        <v>250</v>
      </c>
      <c r="M37" s="31">
        <f t="shared" si="1"/>
        <v>1066.28</v>
      </c>
      <c r="N37" s="31">
        <f>(E37-G37)*I37</f>
        <v>189326.62171027192</v>
      </c>
      <c r="O37" s="31">
        <f t="shared" si="32"/>
        <v>248451.57078500281</v>
      </c>
      <c r="P37" s="31">
        <f t="shared" si="32"/>
        <v>172579.31575160468</v>
      </c>
      <c r="Q37" s="31">
        <f>(F37-H37)*L37</f>
        <v>172579.31575160468</v>
      </c>
      <c r="R37" s="35">
        <f t="shared" si="2"/>
        <v>782936.82399848406</v>
      </c>
      <c r="S37" s="31"/>
      <c r="T37" s="31"/>
      <c r="U37" s="31"/>
    </row>
    <row r="38" spans="1:21" s="4" customFormat="1" ht="37.5" customHeight="1">
      <c r="A38" s="7" t="s">
        <v>167</v>
      </c>
      <c r="B38" s="7" t="s">
        <v>163</v>
      </c>
      <c r="C38" s="7"/>
      <c r="D38" s="7"/>
      <c r="E38" s="32"/>
      <c r="F38" s="32"/>
      <c r="G38" s="32"/>
      <c r="H38" s="32"/>
      <c r="I38" s="31">
        <f>SUM(I39)</f>
        <v>2875</v>
      </c>
      <c r="J38" s="31">
        <f t="shared" ref="J38:M38" si="33">SUM(J39)</f>
        <v>2875</v>
      </c>
      <c r="K38" s="31">
        <f t="shared" si="33"/>
        <v>2875</v>
      </c>
      <c r="L38" s="31">
        <f t="shared" si="33"/>
        <v>2875</v>
      </c>
      <c r="M38" s="31">
        <f t="shared" si="33"/>
        <v>11500</v>
      </c>
      <c r="N38" s="31">
        <f t="shared" ref="N38" si="34">SUM(N39)</f>
        <v>0</v>
      </c>
      <c r="O38" s="31">
        <f t="shared" ref="O38" si="35">SUM(O39)</f>
        <v>0</v>
      </c>
      <c r="P38" s="31">
        <f t="shared" ref="P38" si="36">SUM(P39)</f>
        <v>0</v>
      </c>
      <c r="Q38" s="31">
        <f t="shared" ref="Q38" si="37">SUM(Q39)</f>
        <v>0</v>
      </c>
      <c r="R38" s="31">
        <f t="shared" ref="R38" si="38">SUM(R39)</f>
        <v>0</v>
      </c>
      <c r="S38" s="32"/>
      <c r="T38" s="32"/>
      <c r="U38" s="32"/>
    </row>
    <row r="39" spans="1:21" s="4" customFormat="1" ht="37.5" customHeight="1">
      <c r="A39" s="16"/>
      <c r="B39" s="6" t="s">
        <v>74</v>
      </c>
      <c r="C39" s="6"/>
      <c r="D39" s="6" t="s">
        <v>108</v>
      </c>
      <c r="E39" s="31">
        <f>'2026'!F39*1.04</f>
        <v>800.97963851240343</v>
      </c>
      <c r="F39" s="31">
        <f t="shared" si="4"/>
        <v>800.97963851240343</v>
      </c>
      <c r="G39" s="31">
        <f>'2026'!H39</f>
        <v>958.92000000000007</v>
      </c>
      <c r="H39" s="31">
        <f t="shared" si="5"/>
        <v>1014</v>
      </c>
      <c r="I39" s="31">
        <v>2875</v>
      </c>
      <c r="J39" s="31">
        <v>2875</v>
      </c>
      <c r="K39" s="31">
        <v>2875</v>
      </c>
      <c r="L39" s="31">
        <v>2875</v>
      </c>
      <c r="M39" s="31">
        <f t="shared" si="1"/>
        <v>11500</v>
      </c>
      <c r="N39" s="31">
        <v>0</v>
      </c>
      <c r="O39" s="31">
        <v>0</v>
      </c>
      <c r="P39" s="31">
        <v>0</v>
      </c>
      <c r="Q39" s="31">
        <v>0</v>
      </c>
      <c r="R39" s="35">
        <f t="shared" si="2"/>
        <v>0</v>
      </c>
      <c r="S39" s="31"/>
      <c r="T39" s="31"/>
      <c r="U39" s="31"/>
    </row>
    <row r="40" spans="1:21" ht="37.5" customHeight="1">
      <c r="A40" s="6" t="s">
        <v>23</v>
      </c>
      <c r="B40" s="7" t="s">
        <v>24</v>
      </c>
      <c r="C40" s="7"/>
      <c r="D40" s="25"/>
      <c r="E40" s="37"/>
      <c r="F40" s="37"/>
      <c r="G40" s="37"/>
      <c r="H40" s="37"/>
      <c r="I40" s="31">
        <f>SUM(I41:I42)</f>
        <v>4565.5600000000004</v>
      </c>
      <c r="J40" s="31">
        <f>SUM(J41:J42)</f>
        <v>5527.91</v>
      </c>
      <c r="K40" s="31">
        <f t="shared" ref="K40:R40" si="39">SUM(K41:K42)</f>
        <v>3500</v>
      </c>
      <c r="L40" s="31">
        <f t="shared" si="39"/>
        <v>3500</v>
      </c>
      <c r="M40" s="31">
        <f t="shared" si="39"/>
        <v>17093.47</v>
      </c>
      <c r="N40" s="31">
        <f t="shared" si="39"/>
        <v>4912143.6896908255</v>
      </c>
      <c r="O40" s="31">
        <f t="shared" si="39"/>
        <v>6006212.64227264</v>
      </c>
      <c r="P40" s="31">
        <f t="shared" si="39"/>
        <v>3573992.3798859855</v>
      </c>
      <c r="Q40" s="31">
        <f t="shared" si="39"/>
        <v>3573992.3798859855</v>
      </c>
      <c r="R40" s="31">
        <f t="shared" si="39"/>
        <v>18066341.091735438</v>
      </c>
      <c r="S40" s="31"/>
      <c r="T40" s="31"/>
      <c r="U40" s="31"/>
    </row>
    <row r="41" spans="1:21" ht="37.5" customHeight="1">
      <c r="A41" s="16"/>
      <c r="B41" s="6" t="s">
        <v>75</v>
      </c>
      <c r="C41" s="6" t="s">
        <v>71</v>
      </c>
      <c r="D41" s="6" t="s">
        <v>108</v>
      </c>
      <c r="E41" s="31">
        <f>'2026'!F41*1.04</f>
        <v>2165.0507924734748</v>
      </c>
      <c r="F41" s="31">
        <f t="shared" si="4"/>
        <v>2165.0507924734748</v>
      </c>
      <c r="G41" s="31">
        <f>'2026'!H41</f>
        <v>1045.904</v>
      </c>
      <c r="H41" s="31">
        <f t="shared" si="5"/>
        <v>1106</v>
      </c>
      <c r="I41" s="31">
        <v>0</v>
      </c>
      <c r="J41" s="31">
        <v>1356.9</v>
      </c>
      <c r="K41" s="31">
        <v>1000</v>
      </c>
      <c r="L41" s="31">
        <v>1000</v>
      </c>
      <c r="M41" s="31">
        <f t="shared" si="1"/>
        <v>3356.9</v>
      </c>
      <c r="N41" s="31">
        <f>(E41-G41)*I41</f>
        <v>0</v>
      </c>
      <c r="O41" s="31">
        <f>(E41-G41)*J41</f>
        <v>1518570.2827072579</v>
      </c>
      <c r="P41" s="31">
        <f>(F41-H41)*K41</f>
        <v>1059050.7924734748</v>
      </c>
      <c r="Q41" s="31">
        <f>(F41-H41)*L41</f>
        <v>1059050.7924734748</v>
      </c>
      <c r="R41" s="35">
        <f t="shared" si="2"/>
        <v>3636671.8676542072</v>
      </c>
      <c r="S41" s="31"/>
      <c r="T41" s="31"/>
      <c r="U41" s="31"/>
    </row>
    <row r="42" spans="1:21" ht="37.5" customHeight="1">
      <c r="A42" s="16"/>
      <c r="B42" s="6" t="s">
        <v>75</v>
      </c>
      <c r="C42" s="6" t="s">
        <v>71</v>
      </c>
      <c r="D42" s="6" t="s">
        <v>107</v>
      </c>
      <c r="E42" s="31">
        <f>'2026'!F42*1.04</f>
        <v>2299.9766349650045</v>
      </c>
      <c r="F42" s="31">
        <f t="shared" si="4"/>
        <v>2299.9766349650045</v>
      </c>
      <c r="G42" s="31">
        <f>'2026'!H42</f>
        <v>1224.0640000000001</v>
      </c>
      <c r="H42" s="31">
        <f t="shared" si="5"/>
        <v>1294</v>
      </c>
      <c r="I42" s="31">
        <v>4565.5600000000004</v>
      </c>
      <c r="J42" s="31">
        <v>4171.0099999999993</v>
      </c>
      <c r="K42" s="31">
        <v>2500</v>
      </c>
      <c r="L42" s="31">
        <v>2500</v>
      </c>
      <c r="M42" s="31">
        <f t="shared" ref="M42:M73" si="40">I42+J42+K42+L42</f>
        <v>13736.57</v>
      </c>
      <c r="N42" s="31">
        <f>(E42-G42)*I42</f>
        <v>4912143.6896908255</v>
      </c>
      <c r="O42" s="31">
        <f>(E42-G42)*J42</f>
        <v>4487642.3595653819</v>
      </c>
      <c r="P42" s="31">
        <f>(F42-H42)*K42</f>
        <v>2514941.587412511</v>
      </c>
      <c r="Q42" s="31">
        <f>(F42-H42)*L42</f>
        <v>2514941.587412511</v>
      </c>
      <c r="R42" s="35">
        <f t="shared" ref="R42:R73" si="41">N42+O42+P42+Q42</f>
        <v>14429669.224081229</v>
      </c>
      <c r="S42" s="31"/>
      <c r="T42" s="31"/>
      <c r="U42" s="31"/>
    </row>
    <row r="43" spans="1:21" ht="37.5" customHeight="1">
      <c r="A43" s="6" t="s">
        <v>11</v>
      </c>
      <c r="B43" s="7" t="s">
        <v>12</v>
      </c>
      <c r="C43" s="7"/>
      <c r="D43" s="25"/>
      <c r="E43" s="37"/>
      <c r="F43" s="37"/>
      <c r="G43" s="37"/>
      <c r="H43" s="37"/>
      <c r="I43" s="31">
        <f>SUM(I44:I45)</f>
        <v>2970.7887000000001</v>
      </c>
      <c r="J43" s="31">
        <f>SUM(J44:J45)</f>
        <v>604.47839999999997</v>
      </c>
      <c r="K43" s="31">
        <f t="shared" ref="K43:R43" si="42">SUM(K44:K45)</f>
        <v>200</v>
      </c>
      <c r="L43" s="31">
        <f t="shared" si="42"/>
        <v>600</v>
      </c>
      <c r="M43" s="31">
        <f t="shared" si="42"/>
        <v>4375.2671</v>
      </c>
      <c r="N43" s="31">
        <f t="shared" si="42"/>
        <v>2826353.1104625976</v>
      </c>
      <c r="O43" s="31">
        <f t="shared" si="42"/>
        <v>560834.21670008404</v>
      </c>
      <c r="P43" s="31">
        <f t="shared" si="42"/>
        <v>148702.39588984477</v>
      </c>
      <c r="Q43" s="31">
        <f t="shared" si="42"/>
        <v>446107.18766953429</v>
      </c>
      <c r="R43" s="31">
        <f t="shared" si="42"/>
        <v>3981996.9107220606</v>
      </c>
      <c r="S43" s="31"/>
      <c r="T43" s="31"/>
      <c r="U43" s="31"/>
    </row>
    <row r="44" spans="1:21" ht="37.5" customHeight="1">
      <c r="A44" s="16"/>
      <c r="B44" s="6" t="s">
        <v>76</v>
      </c>
      <c r="C44" s="6" t="s">
        <v>71</v>
      </c>
      <c r="D44" s="6" t="s">
        <v>108</v>
      </c>
      <c r="E44" s="31">
        <f>'2026'!F44*1.04</f>
        <v>2102.0853993107612</v>
      </c>
      <c r="F44" s="31">
        <f t="shared" si="4"/>
        <v>2102.0853993107612</v>
      </c>
      <c r="G44" s="31">
        <f>'2026'!H44</f>
        <v>1150.704</v>
      </c>
      <c r="H44" s="31">
        <f t="shared" si="5"/>
        <v>1217</v>
      </c>
      <c r="I44" s="31">
        <v>2970.7887000000001</v>
      </c>
      <c r="J44" s="31">
        <v>550.47839999999997</v>
      </c>
      <c r="K44" s="31">
        <v>100</v>
      </c>
      <c r="L44" s="31">
        <v>300</v>
      </c>
      <c r="M44" s="31">
        <f t="shared" si="40"/>
        <v>3921.2671</v>
      </c>
      <c r="N44" s="31">
        <f>(E44-G44)*I44</f>
        <v>2826353.1104625976</v>
      </c>
      <c r="O44" s="31">
        <f>(E44-G44)*J44</f>
        <v>523714.91048234893</v>
      </c>
      <c r="P44" s="31">
        <f>(F44-H44)*K44</f>
        <v>88508.539931076113</v>
      </c>
      <c r="Q44" s="31">
        <f>(F44-H44)*L44</f>
        <v>265525.61979322834</v>
      </c>
      <c r="R44" s="35">
        <f t="shared" si="41"/>
        <v>3704102.1806692509</v>
      </c>
      <c r="S44" s="31"/>
      <c r="T44" s="31"/>
      <c r="U44" s="31"/>
    </row>
    <row r="45" spans="1:21" ht="37.5" customHeight="1">
      <c r="A45" s="16"/>
      <c r="B45" s="6" t="s">
        <v>76</v>
      </c>
      <c r="C45" s="6" t="s">
        <v>71</v>
      </c>
      <c r="D45" s="6" t="s">
        <v>73</v>
      </c>
      <c r="E45" s="31">
        <f>'2026'!F45*1.04</f>
        <v>2183.9385595876865</v>
      </c>
      <c r="F45" s="31">
        <f t="shared" si="4"/>
        <v>2183.9385595876865</v>
      </c>
      <c r="G45" s="31">
        <f>'2026'!H45</f>
        <v>1496.5440000000001</v>
      </c>
      <c r="H45" s="31">
        <f t="shared" si="5"/>
        <v>1582</v>
      </c>
      <c r="I45" s="31">
        <v>0</v>
      </c>
      <c r="J45" s="31">
        <v>54</v>
      </c>
      <c r="K45" s="31">
        <v>100</v>
      </c>
      <c r="L45" s="31">
        <v>300</v>
      </c>
      <c r="M45" s="31">
        <f t="shared" si="40"/>
        <v>454</v>
      </c>
      <c r="N45" s="31">
        <f>(E45-G45)*I45</f>
        <v>0</v>
      </c>
      <c r="O45" s="31">
        <f>(E45-G45)*J45</f>
        <v>37119.306217735066</v>
      </c>
      <c r="P45" s="31">
        <f>(F45-H45)*K45</f>
        <v>60193.855958768654</v>
      </c>
      <c r="Q45" s="31">
        <f>(F45-H45)*L45</f>
        <v>180581.56787630595</v>
      </c>
      <c r="R45" s="35">
        <f t="shared" si="41"/>
        <v>277894.7300528097</v>
      </c>
      <c r="S45" s="31"/>
      <c r="T45" s="31"/>
      <c r="U45" s="31"/>
    </row>
    <row r="46" spans="1:21" ht="37.5" customHeight="1">
      <c r="A46" s="6" t="s">
        <v>117</v>
      </c>
      <c r="B46" s="7" t="s">
        <v>118</v>
      </c>
      <c r="C46" s="7"/>
      <c r="D46" s="25"/>
      <c r="E46" s="37"/>
      <c r="F46" s="37"/>
      <c r="G46" s="37"/>
      <c r="H46" s="37"/>
      <c r="I46" s="31">
        <f>SUM(I47:I49)</f>
        <v>5216.5380000000005</v>
      </c>
      <c r="J46" s="31">
        <f>SUM(J47:J49)</f>
        <v>1863.203</v>
      </c>
      <c r="K46" s="31">
        <f t="shared" ref="K46:R46" si="43">SUM(K47:K49)</f>
        <v>2500</v>
      </c>
      <c r="L46" s="31">
        <f t="shared" si="43"/>
        <v>2500</v>
      </c>
      <c r="M46" s="31">
        <f t="shared" si="43"/>
        <v>12079.741</v>
      </c>
      <c r="N46" s="31">
        <f t="shared" si="43"/>
        <v>8958838.6655487306</v>
      </c>
      <c r="O46" s="31">
        <f t="shared" si="43"/>
        <v>3106322.4401613236</v>
      </c>
      <c r="P46" s="31">
        <f t="shared" si="43"/>
        <v>4097135.3529501697</v>
      </c>
      <c r="Q46" s="31">
        <f t="shared" si="43"/>
        <v>4097135.3529501697</v>
      </c>
      <c r="R46" s="31">
        <f t="shared" si="43"/>
        <v>20259431.811610393</v>
      </c>
      <c r="S46" s="31"/>
      <c r="T46" s="31"/>
      <c r="U46" s="31"/>
    </row>
    <row r="47" spans="1:21" ht="37.5" customHeight="1">
      <c r="A47" s="16"/>
      <c r="B47" s="6" t="s">
        <v>80</v>
      </c>
      <c r="C47" s="6"/>
      <c r="D47" s="6" t="s">
        <v>108</v>
      </c>
      <c r="E47" s="31">
        <f>'2026'!F47*1.04</f>
        <v>2499.5521301071385</v>
      </c>
      <c r="F47" s="31">
        <f t="shared" si="4"/>
        <v>2499.5521301071385</v>
      </c>
      <c r="G47" s="31">
        <f>'2026'!H47</f>
        <v>778.66399999999999</v>
      </c>
      <c r="H47" s="31">
        <f t="shared" si="5"/>
        <v>824</v>
      </c>
      <c r="I47" s="31">
        <v>3994.8310000000001</v>
      </c>
      <c r="J47" s="31">
        <v>483.065</v>
      </c>
      <c r="K47" s="31">
        <v>1000</v>
      </c>
      <c r="L47" s="31">
        <v>1000</v>
      </c>
      <c r="M47" s="31">
        <f t="shared" si="40"/>
        <v>6477.8959999999997</v>
      </c>
      <c r="N47" s="31">
        <f>(E47-G47)*I47</f>
        <v>6874657.2496840302</v>
      </c>
      <c r="O47" s="31">
        <f t="shared" ref="O47:P49" si="44">(E47-G47)*J47</f>
        <v>831300.82457020483</v>
      </c>
      <c r="P47" s="31">
        <f t="shared" si="44"/>
        <v>1675552.1301071385</v>
      </c>
      <c r="Q47" s="31">
        <f>(F47-H47)*L47</f>
        <v>1675552.1301071385</v>
      </c>
      <c r="R47" s="35">
        <f t="shared" si="41"/>
        <v>11057062.334468512</v>
      </c>
      <c r="S47" s="31"/>
      <c r="T47" s="31"/>
      <c r="U47" s="31"/>
    </row>
    <row r="48" spans="1:21" ht="37.5" customHeight="1">
      <c r="A48" s="16"/>
      <c r="B48" s="6" t="s">
        <v>80</v>
      </c>
      <c r="C48" s="6"/>
      <c r="D48" s="6" t="s">
        <v>107</v>
      </c>
      <c r="E48" s="31">
        <f>'2026'!F48*1.04</f>
        <v>2915.9899155748221</v>
      </c>
      <c r="F48" s="31">
        <f t="shared" si="4"/>
        <v>2915.9899155748221</v>
      </c>
      <c r="G48" s="31">
        <f>'2026'!H48</f>
        <v>915.952</v>
      </c>
      <c r="H48" s="31">
        <f t="shared" si="5"/>
        <v>969</v>
      </c>
      <c r="I48" s="31">
        <v>659.11199999999997</v>
      </c>
      <c r="J48" s="31">
        <v>620.19600000000003</v>
      </c>
      <c r="K48" s="31">
        <v>750</v>
      </c>
      <c r="L48" s="31">
        <v>750</v>
      </c>
      <c r="M48" s="31">
        <f t="shared" si="40"/>
        <v>2779.308</v>
      </c>
      <c r="N48" s="31">
        <f>(E48-G48)*I48</f>
        <v>1318248.990610352</v>
      </c>
      <c r="O48" s="31">
        <f t="shared" si="44"/>
        <v>1240415.5150878425</v>
      </c>
      <c r="P48" s="31">
        <f t="shared" si="44"/>
        <v>1460242.4366811167</v>
      </c>
      <c r="Q48" s="31">
        <f>(F48-H48)*L48</f>
        <v>1460242.4366811167</v>
      </c>
      <c r="R48" s="35">
        <f t="shared" si="41"/>
        <v>5479149.3790604286</v>
      </c>
      <c r="S48" s="31"/>
      <c r="T48" s="31"/>
      <c r="U48" s="31"/>
    </row>
    <row r="49" spans="1:21" ht="37.5" customHeight="1">
      <c r="A49" s="16"/>
      <c r="B49" s="6" t="s">
        <v>80</v>
      </c>
      <c r="C49" s="6"/>
      <c r="D49" s="6" t="s">
        <v>73</v>
      </c>
      <c r="E49" s="31">
        <f>'2026'!F49*1.04</f>
        <v>2744.7877148825523</v>
      </c>
      <c r="F49" s="31">
        <f t="shared" si="4"/>
        <v>2744.7877148825523</v>
      </c>
      <c r="G49" s="31">
        <f>'2026'!H49</f>
        <v>1383.3600000000001</v>
      </c>
      <c r="H49" s="31">
        <f t="shared" si="5"/>
        <v>1463</v>
      </c>
      <c r="I49" s="31">
        <v>562.59500000000003</v>
      </c>
      <c r="J49" s="31">
        <v>759.94200000000001</v>
      </c>
      <c r="K49" s="31">
        <v>750</v>
      </c>
      <c r="L49" s="31">
        <v>750</v>
      </c>
      <c r="M49" s="31">
        <f t="shared" si="40"/>
        <v>2822.5370000000003</v>
      </c>
      <c r="N49" s="31">
        <f>(E49-G49)*I49</f>
        <v>765932.42525434948</v>
      </c>
      <c r="O49" s="31">
        <f t="shared" si="44"/>
        <v>1034606.1005032765</v>
      </c>
      <c r="P49" s="31">
        <f t="shared" si="44"/>
        <v>961340.78616191423</v>
      </c>
      <c r="Q49" s="31">
        <f>(F49-H49)*L49</f>
        <v>961340.78616191423</v>
      </c>
      <c r="R49" s="35">
        <f t="shared" si="41"/>
        <v>3723220.0980814546</v>
      </c>
      <c r="S49" s="31"/>
      <c r="T49" s="31"/>
      <c r="U49" s="31"/>
    </row>
    <row r="50" spans="1:21" ht="37.5" customHeight="1">
      <c r="A50" s="6" t="s">
        <v>38</v>
      </c>
      <c r="B50" s="7" t="s">
        <v>39</v>
      </c>
      <c r="C50" s="7"/>
      <c r="D50" s="25"/>
      <c r="E50" s="37"/>
      <c r="F50" s="37"/>
      <c r="G50" s="37"/>
      <c r="H50" s="37"/>
      <c r="I50" s="31">
        <f t="shared" ref="I50:R50" si="45">SUM(I51)</f>
        <v>925.8</v>
      </c>
      <c r="J50" s="31">
        <f t="shared" si="45"/>
        <v>1253</v>
      </c>
      <c r="K50" s="31">
        <f t="shared" si="45"/>
        <v>700</v>
      </c>
      <c r="L50" s="31">
        <f t="shared" si="45"/>
        <v>600</v>
      </c>
      <c r="M50" s="31">
        <f t="shared" si="45"/>
        <v>3478.8</v>
      </c>
      <c r="N50" s="31">
        <f t="shared" si="45"/>
        <v>3556404.0611130623</v>
      </c>
      <c r="O50" s="31">
        <f t="shared" si="45"/>
        <v>4813322.8435673658</v>
      </c>
      <c r="P50" s="31">
        <f t="shared" si="45"/>
        <v>2629187.9751772992</v>
      </c>
      <c r="Q50" s="31">
        <f t="shared" si="45"/>
        <v>2253589.6930091134</v>
      </c>
      <c r="R50" s="31">
        <f t="shared" si="45"/>
        <v>13252504.57286684</v>
      </c>
      <c r="S50" s="31"/>
      <c r="T50" s="31"/>
      <c r="U50" s="31"/>
    </row>
    <row r="51" spans="1:21" ht="37.5" customHeight="1">
      <c r="A51" s="16"/>
      <c r="B51" s="6" t="s">
        <v>77</v>
      </c>
      <c r="C51" s="6" t="s">
        <v>71</v>
      </c>
      <c r="D51" s="6" t="s">
        <v>73</v>
      </c>
      <c r="E51" s="31">
        <f>'2026'!F51*1.04</f>
        <v>5337.982821681856</v>
      </c>
      <c r="F51" s="31">
        <f t="shared" si="4"/>
        <v>5337.982821681856</v>
      </c>
      <c r="G51" s="31">
        <f>'2026'!H51</f>
        <v>1496.5440000000001</v>
      </c>
      <c r="H51" s="31">
        <f t="shared" si="5"/>
        <v>1582</v>
      </c>
      <c r="I51" s="31">
        <v>925.8</v>
      </c>
      <c r="J51" s="31">
        <v>1253</v>
      </c>
      <c r="K51" s="31">
        <v>700</v>
      </c>
      <c r="L51" s="31">
        <v>600</v>
      </c>
      <c r="M51" s="31">
        <f t="shared" si="40"/>
        <v>3478.8</v>
      </c>
      <c r="N51" s="31">
        <f>(E51-G51)*I51</f>
        <v>3556404.0611130623</v>
      </c>
      <c r="O51" s="31">
        <f>(E51-G51)*J51</f>
        <v>4813322.8435673658</v>
      </c>
      <c r="P51" s="31">
        <f>(F51-H51)*K51</f>
        <v>2629187.9751772992</v>
      </c>
      <c r="Q51" s="31">
        <f>(F51-H51)*L51</f>
        <v>2253589.6930091134</v>
      </c>
      <c r="R51" s="35">
        <f t="shared" si="41"/>
        <v>13252504.57286684</v>
      </c>
      <c r="S51" s="31"/>
      <c r="T51" s="31"/>
      <c r="U51" s="31"/>
    </row>
    <row r="52" spans="1:21" ht="37.5" customHeight="1">
      <c r="A52" s="6" t="s">
        <v>30</v>
      </c>
      <c r="B52" s="7" t="s">
        <v>31</v>
      </c>
      <c r="C52" s="7"/>
      <c r="D52" s="25"/>
      <c r="E52" s="37"/>
      <c r="F52" s="37"/>
      <c r="G52" s="37"/>
      <c r="H52" s="37"/>
      <c r="I52" s="31">
        <f>SUM(I53:I55)</f>
        <v>4619.6559999999999</v>
      </c>
      <c r="J52" s="31">
        <f>SUM(J53:J55)</f>
        <v>5038.0429999999997</v>
      </c>
      <c r="K52" s="31">
        <f t="shared" ref="K52:R52" si="46">SUM(K53:K55)</f>
        <v>5250</v>
      </c>
      <c r="L52" s="31">
        <f t="shared" si="46"/>
        <v>5250</v>
      </c>
      <c r="M52" s="31">
        <f t="shared" si="46"/>
        <v>20157.699000000001</v>
      </c>
      <c r="N52" s="31">
        <f t="shared" si="46"/>
        <v>5285636.0178350024</v>
      </c>
      <c r="O52" s="31">
        <f t="shared" si="46"/>
        <v>5717171.8398202211</v>
      </c>
      <c r="P52" s="31">
        <f t="shared" si="46"/>
        <v>5720784.9702603891</v>
      </c>
      <c r="Q52" s="31">
        <f t="shared" si="46"/>
        <v>5720784.9702603891</v>
      </c>
      <c r="R52" s="31">
        <f t="shared" si="46"/>
        <v>22444377.798176002</v>
      </c>
      <c r="S52" s="31"/>
      <c r="T52" s="31"/>
      <c r="U52" s="31"/>
    </row>
    <row r="53" spans="1:21" ht="60.75" customHeight="1">
      <c r="A53" s="16"/>
      <c r="B53" s="6" t="s">
        <v>119</v>
      </c>
      <c r="C53" s="6"/>
      <c r="D53" s="6" t="s">
        <v>108</v>
      </c>
      <c r="E53" s="31">
        <f>'2026'!F53*1.04</f>
        <v>2246.9132069234111</v>
      </c>
      <c r="F53" s="31">
        <f t="shared" si="4"/>
        <v>2246.9132069234111</v>
      </c>
      <c r="G53" s="31">
        <f>'2026'!H53</f>
        <v>1150.704</v>
      </c>
      <c r="H53" s="31">
        <f t="shared" si="5"/>
        <v>1217</v>
      </c>
      <c r="I53" s="31">
        <v>466.07</v>
      </c>
      <c r="J53" s="31">
        <v>210.91200000000001</v>
      </c>
      <c r="K53" s="31">
        <v>250</v>
      </c>
      <c r="L53" s="31">
        <v>250</v>
      </c>
      <c r="M53" s="31">
        <f t="shared" si="40"/>
        <v>1176.982</v>
      </c>
      <c r="N53" s="31">
        <f>(E53-G53)*I53</f>
        <v>510910.22507079423</v>
      </c>
      <c r="O53" s="31">
        <f t="shared" ref="O53:P55" si="47">(E53-G53)*J53</f>
        <v>231203.67625063049</v>
      </c>
      <c r="P53" s="31">
        <f t="shared" si="47"/>
        <v>257478.30173085275</v>
      </c>
      <c r="Q53" s="31">
        <f>(F53-H53)*L53</f>
        <v>257478.30173085275</v>
      </c>
      <c r="R53" s="35">
        <f t="shared" si="41"/>
        <v>1257070.5047831303</v>
      </c>
      <c r="S53" s="31"/>
      <c r="T53" s="31"/>
      <c r="U53" s="31"/>
    </row>
    <row r="54" spans="1:21" ht="60.75" customHeight="1">
      <c r="A54" s="16"/>
      <c r="B54" s="6" t="s">
        <v>119</v>
      </c>
      <c r="C54" s="6"/>
      <c r="D54" s="6" t="s">
        <v>107</v>
      </c>
      <c r="E54" s="31">
        <f>'2026'!F54*1.04</f>
        <v>2635.588473359915</v>
      </c>
      <c r="F54" s="31">
        <f t="shared" si="4"/>
        <v>2635.588473359915</v>
      </c>
      <c r="G54" s="31">
        <f>'2026'!H54</f>
        <v>1408.5120000000002</v>
      </c>
      <c r="H54" s="31">
        <f t="shared" si="5"/>
        <v>1489</v>
      </c>
      <c r="I54" s="31">
        <v>1993.819</v>
      </c>
      <c r="J54" s="31">
        <v>1894.45</v>
      </c>
      <c r="K54" s="31">
        <v>3250</v>
      </c>
      <c r="L54" s="31">
        <v>3250</v>
      </c>
      <c r="M54" s="31">
        <f t="shared" si="40"/>
        <v>10388.269</v>
      </c>
      <c r="N54" s="31">
        <f>(E54-G54)*I54</f>
        <v>2446568.387037992</v>
      </c>
      <c r="O54" s="31">
        <f t="shared" si="47"/>
        <v>2324635.0249566906</v>
      </c>
      <c r="P54" s="31">
        <f t="shared" si="47"/>
        <v>3726412.538419724</v>
      </c>
      <c r="Q54" s="31">
        <f>(F54-H54)*L54</f>
        <v>3726412.538419724</v>
      </c>
      <c r="R54" s="35">
        <f t="shared" si="41"/>
        <v>12224028.48883413</v>
      </c>
      <c r="S54" s="31"/>
      <c r="T54" s="31"/>
      <c r="U54" s="31"/>
    </row>
    <row r="55" spans="1:21" ht="60.75" customHeight="1">
      <c r="A55" s="16"/>
      <c r="B55" s="6" t="s">
        <v>119</v>
      </c>
      <c r="C55" s="6"/>
      <c r="D55" s="6" t="s">
        <v>73</v>
      </c>
      <c r="E55" s="31">
        <f>'2026'!F55*1.04</f>
        <v>2574.5109314913216</v>
      </c>
      <c r="F55" s="31">
        <f t="shared" si="4"/>
        <v>2574.5109314913216</v>
      </c>
      <c r="G55" s="31">
        <f>'2026'!H55</f>
        <v>1496.5440000000001</v>
      </c>
      <c r="H55" s="31">
        <f t="shared" si="5"/>
        <v>1582</v>
      </c>
      <c r="I55" s="31">
        <v>2159.7669999999998</v>
      </c>
      <c r="J55" s="31">
        <v>2932.681</v>
      </c>
      <c r="K55" s="31">
        <v>1750</v>
      </c>
      <c r="L55" s="31">
        <v>1750</v>
      </c>
      <c r="M55" s="31">
        <f t="shared" si="40"/>
        <v>8592.4480000000003</v>
      </c>
      <c r="N55" s="31">
        <f>(E55-G55)*I55</f>
        <v>2328157.4057262167</v>
      </c>
      <c r="O55" s="31">
        <f t="shared" si="47"/>
        <v>3161333.1386129004</v>
      </c>
      <c r="P55" s="31">
        <f t="shared" si="47"/>
        <v>1736894.1301098128</v>
      </c>
      <c r="Q55" s="31">
        <f>(F55-H55)*L55</f>
        <v>1736894.1301098128</v>
      </c>
      <c r="R55" s="35">
        <f t="shared" si="41"/>
        <v>8963278.8045587428</v>
      </c>
      <c r="S55" s="31"/>
      <c r="T55" s="31"/>
      <c r="U55" s="31"/>
    </row>
    <row r="56" spans="1:21" ht="37.5" customHeight="1">
      <c r="A56" s="6" t="s">
        <v>32</v>
      </c>
      <c r="B56" s="7" t="s">
        <v>33</v>
      </c>
      <c r="C56" s="7"/>
      <c r="D56" s="25"/>
      <c r="E56" s="37"/>
      <c r="F56" s="37"/>
      <c r="G56" s="37"/>
      <c r="H56" s="37"/>
      <c r="I56" s="31">
        <f>SUM(I57:I58)</f>
        <v>1133.96</v>
      </c>
      <c r="J56" s="31">
        <f>SUM(J57:J58)</f>
        <v>0</v>
      </c>
      <c r="K56" s="31">
        <f t="shared" ref="K56:R56" si="48">SUM(K57:K58)</f>
        <v>0</v>
      </c>
      <c r="L56" s="31">
        <f t="shared" si="48"/>
        <v>2650</v>
      </c>
      <c r="M56" s="31">
        <f t="shared" si="48"/>
        <v>3783.9599999999996</v>
      </c>
      <c r="N56" s="31">
        <f t="shared" si="48"/>
        <v>270584.91019393841</v>
      </c>
      <c r="O56" s="31">
        <f t="shared" si="48"/>
        <v>0</v>
      </c>
      <c r="P56" s="31">
        <f t="shared" si="48"/>
        <v>0</v>
      </c>
      <c r="Q56" s="31">
        <f t="shared" si="48"/>
        <v>456087.94464159524</v>
      </c>
      <c r="R56" s="31">
        <f t="shared" si="48"/>
        <v>726672.85483553365</v>
      </c>
      <c r="S56" s="31"/>
      <c r="T56" s="31"/>
      <c r="U56" s="31"/>
    </row>
    <row r="57" spans="1:21" ht="37.5" customHeight="1">
      <c r="A57" s="16"/>
      <c r="B57" s="6" t="s">
        <v>78</v>
      </c>
      <c r="C57" s="6" t="s">
        <v>71</v>
      </c>
      <c r="D57" s="6" t="s">
        <v>108</v>
      </c>
      <c r="E57" s="31">
        <f>'2026'!F57*1.04</f>
        <v>1388.1259515589443</v>
      </c>
      <c r="F57" s="31">
        <f t="shared" si="4"/>
        <v>1388.1259515589443</v>
      </c>
      <c r="G57" s="31">
        <f>'2026'!H57</f>
        <v>1150.704</v>
      </c>
      <c r="H57" s="31">
        <f t="shared" si="5"/>
        <v>1217</v>
      </c>
      <c r="I57" s="31">
        <v>1111.07</v>
      </c>
      <c r="J57" s="31">
        <v>0</v>
      </c>
      <c r="K57" s="31">
        <v>0</v>
      </c>
      <c r="L57" s="31">
        <v>2600</v>
      </c>
      <c r="M57" s="31">
        <f t="shared" si="40"/>
        <v>3711.0699999999997</v>
      </c>
      <c r="N57" s="31">
        <f>(E57-G57)*I57</f>
        <v>263792.40771859628</v>
      </c>
      <c r="O57" s="31">
        <f>(E57-G57)*J57</f>
        <v>0</v>
      </c>
      <c r="P57" s="31">
        <f>(F57-H57)*K57</f>
        <v>0</v>
      </c>
      <c r="Q57" s="31">
        <f>(F57-H57)*L57</f>
        <v>444927.47405325511</v>
      </c>
      <c r="R57" s="35">
        <f t="shared" si="41"/>
        <v>708719.88177185133</v>
      </c>
      <c r="S57" s="31"/>
      <c r="T57" s="31"/>
      <c r="U57" s="31"/>
    </row>
    <row r="58" spans="1:21" ht="37.5" customHeight="1">
      <c r="A58" s="16"/>
      <c r="B58" s="6" t="s">
        <v>78</v>
      </c>
      <c r="C58" s="6" t="s">
        <v>71</v>
      </c>
      <c r="D58" s="6" t="s">
        <v>107</v>
      </c>
      <c r="E58" s="31">
        <f>'2026'!F58*1.04</f>
        <v>1573.2094117668032</v>
      </c>
      <c r="F58" s="31">
        <f t="shared" si="4"/>
        <v>1573.2094117668032</v>
      </c>
      <c r="G58" s="31">
        <f>'2026'!H58</f>
        <v>1276.4639999999999</v>
      </c>
      <c r="H58" s="31">
        <f t="shared" si="5"/>
        <v>1350</v>
      </c>
      <c r="I58" s="31">
        <v>22.89</v>
      </c>
      <c r="J58" s="31">
        <v>0</v>
      </c>
      <c r="K58" s="31">
        <v>0</v>
      </c>
      <c r="L58" s="31">
        <v>50</v>
      </c>
      <c r="M58" s="31">
        <f t="shared" si="40"/>
        <v>72.89</v>
      </c>
      <c r="N58" s="31">
        <f>(E58-G58)*I58</f>
        <v>6792.5024753421267</v>
      </c>
      <c r="O58" s="31">
        <f>(E58-G58)*J58</f>
        <v>0</v>
      </c>
      <c r="P58" s="31">
        <f>(F58-H58)*K58</f>
        <v>0</v>
      </c>
      <c r="Q58" s="31">
        <f>(F58-H58)*L58</f>
        <v>11160.47058834016</v>
      </c>
      <c r="R58" s="35">
        <f t="shared" si="41"/>
        <v>17952.973063682286</v>
      </c>
      <c r="S58" s="31"/>
      <c r="T58" s="31"/>
      <c r="U58" s="31"/>
    </row>
    <row r="59" spans="1:21" ht="37.5" customHeight="1">
      <c r="A59" s="6" t="s">
        <v>34</v>
      </c>
      <c r="B59" s="7" t="s">
        <v>35</v>
      </c>
      <c r="C59" s="7"/>
      <c r="D59" s="25"/>
      <c r="E59" s="37"/>
      <c r="F59" s="37"/>
      <c r="G59" s="37"/>
      <c r="H59" s="37"/>
      <c r="I59" s="31">
        <f>SUM(I60)</f>
        <v>5499.9</v>
      </c>
      <c r="J59" s="31">
        <f>SUM(J60)</f>
        <v>1998.9</v>
      </c>
      <c r="K59" s="31">
        <f t="shared" ref="K59:R59" si="49">SUM(K60)</f>
        <v>0</v>
      </c>
      <c r="L59" s="31">
        <f t="shared" si="49"/>
        <v>2500</v>
      </c>
      <c r="M59" s="31">
        <f t="shared" si="49"/>
        <v>9998.7999999999993</v>
      </c>
      <c r="N59" s="31">
        <f t="shared" si="49"/>
        <v>6365242.4236835493</v>
      </c>
      <c r="O59" s="31">
        <f t="shared" si="49"/>
        <v>2313402.6219933177</v>
      </c>
      <c r="P59" s="31">
        <f t="shared" si="49"/>
        <v>0</v>
      </c>
      <c r="Q59" s="31">
        <f t="shared" si="49"/>
        <v>2766644.6170310136</v>
      </c>
      <c r="R59" s="31">
        <f t="shared" si="49"/>
        <v>11445289.66270788</v>
      </c>
      <c r="S59" s="31"/>
      <c r="T59" s="31"/>
      <c r="U59" s="31"/>
    </row>
    <row r="60" spans="1:21" ht="37.5" customHeight="1">
      <c r="A60" s="16"/>
      <c r="B60" s="6" t="s">
        <v>132</v>
      </c>
      <c r="C60" s="6"/>
      <c r="D60" s="6" t="s">
        <v>108</v>
      </c>
      <c r="E60" s="31">
        <f>'2026'!F60*1.04</f>
        <v>2037.6578468124055</v>
      </c>
      <c r="F60" s="31">
        <f t="shared" si="4"/>
        <v>2037.6578468124055</v>
      </c>
      <c r="G60" s="31">
        <f>'2026'!H60</f>
        <v>880.32</v>
      </c>
      <c r="H60" s="31">
        <f t="shared" si="5"/>
        <v>931</v>
      </c>
      <c r="I60" s="31">
        <v>5499.9</v>
      </c>
      <c r="J60" s="31">
        <v>1998.9</v>
      </c>
      <c r="K60" s="31">
        <v>0</v>
      </c>
      <c r="L60" s="31">
        <v>2500</v>
      </c>
      <c r="M60" s="31">
        <f t="shared" si="40"/>
        <v>9998.7999999999993</v>
      </c>
      <c r="N60" s="31">
        <f>(E60-G60)*I60</f>
        <v>6365242.4236835493</v>
      </c>
      <c r="O60" s="31">
        <f>(E60-G60)*J60</f>
        <v>2313402.6219933177</v>
      </c>
      <c r="P60" s="31">
        <f>(F60-H60)*K60</f>
        <v>0</v>
      </c>
      <c r="Q60" s="31">
        <f>(F60-H60)*L60</f>
        <v>2766644.6170310136</v>
      </c>
      <c r="R60" s="35">
        <f t="shared" si="41"/>
        <v>11445289.66270788</v>
      </c>
      <c r="S60" s="31"/>
      <c r="T60" s="31"/>
      <c r="U60" s="31"/>
    </row>
    <row r="61" spans="1:21" ht="37.5" customHeight="1">
      <c r="A61" s="6" t="s">
        <v>19</v>
      </c>
      <c r="B61" s="7" t="s">
        <v>20</v>
      </c>
      <c r="C61" s="7"/>
      <c r="D61" s="25"/>
      <c r="E61" s="37"/>
      <c r="F61" s="37"/>
      <c r="G61" s="37"/>
      <c r="H61" s="37"/>
      <c r="I61" s="31">
        <f>SUM(I62:I63)</f>
        <v>661.81</v>
      </c>
      <c r="J61" s="31">
        <f>SUM(J62:J63)</f>
        <v>57</v>
      </c>
      <c r="K61" s="31">
        <f t="shared" ref="K61:R61" si="50">SUM(K62:K63)</f>
        <v>0</v>
      </c>
      <c r="L61" s="31">
        <f t="shared" si="50"/>
        <v>426</v>
      </c>
      <c r="M61" s="31">
        <f t="shared" si="50"/>
        <v>1144.81</v>
      </c>
      <c r="N61" s="31">
        <f t="shared" si="50"/>
        <v>619986.67586589581</v>
      </c>
      <c r="O61" s="31">
        <f t="shared" si="50"/>
        <v>59500.214132740803</v>
      </c>
      <c r="P61" s="31">
        <f t="shared" si="50"/>
        <v>0</v>
      </c>
      <c r="Q61" s="31">
        <f t="shared" si="50"/>
        <v>378894.60118683655</v>
      </c>
      <c r="R61" s="31">
        <f t="shared" si="50"/>
        <v>1058381.4911854733</v>
      </c>
      <c r="S61" s="31"/>
      <c r="T61" s="31"/>
      <c r="U61" s="31"/>
    </row>
    <row r="62" spans="1:21" ht="65.25" customHeight="1">
      <c r="A62" s="16"/>
      <c r="B62" s="6" t="s">
        <v>80</v>
      </c>
      <c r="C62" s="6" t="s">
        <v>81</v>
      </c>
      <c r="D62" s="6" t="s">
        <v>108</v>
      </c>
      <c r="E62" s="31">
        <f>'2026'!F62*1.04</f>
        <v>1524.7823244034171</v>
      </c>
      <c r="F62" s="31">
        <f t="shared" si="4"/>
        <v>1524.7823244034171</v>
      </c>
      <c r="G62" s="31">
        <f>'2026'!H62</f>
        <v>778.66399999999999</v>
      </c>
      <c r="H62" s="31">
        <f t="shared" si="5"/>
        <v>824</v>
      </c>
      <c r="I62" s="31">
        <v>371.80999999999995</v>
      </c>
      <c r="J62" s="31">
        <v>18</v>
      </c>
      <c r="K62" s="31">
        <v>0</v>
      </c>
      <c r="L62" s="31">
        <v>238</v>
      </c>
      <c r="M62" s="31">
        <f t="shared" si="40"/>
        <v>627.80999999999995</v>
      </c>
      <c r="N62" s="31">
        <f>(E62-G62)*I62</f>
        <v>277414.25419643446</v>
      </c>
      <c r="O62" s="31">
        <f>(E62-G62)*J62</f>
        <v>13430.129839261508</v>
      </c>
      <c r="P62" s="31">
        <f>(F62-H62)*K62</f>
        <v>0</v>
      </c>
      <c r="Q62" s="31">
        <f>(F62-H62)*L62</f>
        <v>166786.19320801325</v>
      </c>
      <c r="R62" s="35">
        <f t="shared" si="41"/>
        <v>457630.57724370924</v>
      </c>
      <c r="S62" s="31"/>
      <c r="T62" s="31"/>
      <c r="U62" s="31"/>
    </row>
    <row r="63" spans="1:21" ht="65.25" customHeight="1">
      <c r="A63" s="16"/>
      <c r="B63" s="6" t="s">
        <v>80</v>
      </c>
      <c r="C63" s="6" t="s">
        <v>81</v>
      </c>
      <c r="D63" s="6" t="s">
        <v>107</v>
      </c>
      <c r="E63" s="31">
        <f>'2026'!F63*1.04</f>
        <v>2097.2362126533153</v>
      </c>
      <c r="F63" s="31">
        <f t="shared" si="4"/>
        <v>2097.2362126533153</v>
      </c>
      <c r="G63" s="31">
        <f>'2026'!H63</f>
        <v>915.952</v>
      </c>
      <c r="H63" s="31">
        <f t="shared" si="5"/>
        <v>969</v>
      </c>
      <c r="I63" s="31">
        <v>290</v>
      </c>
      <c r="J63" s="31">
        <v>39</v>
      </c>
      <c r="K63" s="31">
        <v>0</v>
      </c>
      <c r="L63" s="31">
        <v>188</v>
      </c>
      <c r="M63" s="31">
        <f t="shared" si="40"/>
        <v>517</v>
      </c>
      <c r="N63" s="31">
        <f>(E63-G63)*I63</f>
        <v>342572.42166946142</v>
      </c>
      <c r="O63" s="31">
        <f>(E63-G63)*J63</f>
        <v>46070.084293479296</v>
      </c>
      <c r="P63" s="31">
        <f>(F63-H63)*K63</f>
        <v>0</v>
      </c>
      <c r="Q63" s="31">
        <f>(F63-H63)*L63</f>
        <v>212108.40797882329</v>
      </c>
      <c r="R63" s="35">
        <f t="shared" si="41"/>
        <v>600750.91394176404</v>
      </c>
      <c r="S63" s="31"/>
      <c r="T63" s="31"/>
      <c r="U63" s="31"/>
    </row>
    <row r="64" spans="1:21" ht="37.5" customHeight="1">
      <c r="A64" s="6" t="s">
        <v>1</v>
      </c>
      <c r="B64" s="7" t="s">
        <v>2</v>
      </c>
      <c r="C64" s="7"/>
      <c r="D64" s="25"/>
      <c r="E64" s="37"/>
      <c r="F64" s="37"/>
      <c r="G64" s="37"/>
      <c r="H64" s="37"/>
      <c r="I64" s="31">
        <f>SUM(I65)</f>
        <v>204</v>
      </c>
      <c r="J64" s="31">
        <f>SUM(J65)</f>
        <v>132</v>
      </c>
      <c r="K64" s="31">
        <f t="shared" ref="K64:R64" si="51">SUM(K65)</f>
        <v>264</v>
      </c>
      <c r="L64" s="31">
        <f t="shared" si="51"/>
        <v>186</v>
      </c>
      <c r="M64" s="31">
        <f t="shared" si="51"/>
        <v>786</v>
      </c>
      <c r="N64" s="31">
        <f t="shared" si="51"/>
        <v>130890.83188002203</v>
      </c>
      <c r="O64" s="31">
        <f t="shared" si="51"/>
        <v>84694.067687073082</v>
      </c>
      <c r="P64" s="31">
        <f t="shared" si="51"/>
        <v>151586.08737414615</v>
      </c>
      <c r="Q64" s="31">
        <f t="shared" si="51"/>
        <v>106799.28883178478</v>
      </c>
      <c r="R64" s="31">
        <f t="shared" si="51"/>
        <v>473970.27577302605</v>
      </c>
      <c r="S64" s="31"/>
      <c r="T64" s="31"/>
      <c r="U64" s="31"/>
    </row>
    <row r="65" spans="1:21" ht="37.5" customHeight="1">
      <c r="A65" s="16"/>
      <c r="B65" s="6" t="s">
        <v>82</v>
      </c>
      <c r="C65" s="6" t="s">
        <v>71</v>
      </c>
      <c r="D65" s="6" t="s">
        <v>108</v>
      </c>
      <c r="E65" s="31">
        <f>'2026'!F65*1.04</f>
        <v>1811.1897249020687</v>
      </c>
      <c r="F65" s="31">
        <f t="shared" si="4"/>
        <v>1811.1897249020687</v>
      </c>
      <c r="G65" s="31">
        <f>'2026'!H65</f>
        <v>1169.568</v>
      </c>
      <c r="H65" s="31">
        <f t="shared" si="5"/>
        <v>1237</v>
      </c>
      <c r="I65" s="31">
        <v>204</v>
      </c>
      <c r="J65" s="31">
        <v>132</v>
      </c>
      <c r="K65" s="31">
        <v>264</v>
      </c>
      <c r="L65" s="31">
        <v>186</v>
      </c>
      <c r="M65" s="31">
        <f t="shared" si="40"/>
        <v>786</v>
      </c>
      <c r="N65" s="31">
        <f>(E65-G65)*I65</f>
        <v>130890.83188002203</v>
      </c>
      <c r="O65" s="31">
        <f>(E65-G65)*J65</f>
        <v>84694.067687073082</v>
      </c>
      <c r="P65" s="31">
        <f>(F65-H65)*K65</f>
        <v>151586.08737414615</v>
      </c>
      <c r="Q65" s="31">
        <f>(F65-H65)*L65</f>
        <v>106799.28883178478</v>
      </c>
      <c r="R65" s="35">
        <f t="shared" si="41"/>
        <v>473970.27577302605</v>
      </c>
      <c r="S65" s="31"/>
      <c r="T65" s="31"/>
      <c r="U65" s="31"/>
    </row>
    <row r="66" spans="1:21" ht="37.5" customHeight="1">
      <c r="A66" s="6" t="s">
        <v>44</v>
      </c>
      <c r="B66" s="7" t="s">
        <v>45</v>
      </c>
      <c r="C66" s="7"/>
      <c r="D66" s="25"/>
      <c r="E66" s="37"/>
      <c r="F66" s="37"/>
      <c r="G66" s="37"/>
      <c r="H66" s="37"/>
      <c r="I66" s="31">
        <f>I67</f>
        <v>1109.4100000000001</v>
      </c>
      <c r="J66" s="31">
        <f>J67</f>
        <v>483.22</v>
      </c>
      <c r="K66" s="31">
        <f t="shared" ref="K66:R66" si="52">K67</f>
        <v>1500</v>
      </c>
      <c r="L66" s="31">
        <f t="shared" si="52"/>
        <v>1500</v>
      </c>
      <c r="M66" s="31">
        <f t="shared" si="52"/>
        <v>4592.63</v>
      </c>
      <c r="N66" s="31">
        <f t="shared" si="52"/>
        <v>1377627.3892722304</v>
      </c>
      <c r="O66" s="31">
        <f t="shared" si="52"/>
        <v>600046.06686808949</v>
      </c>
      <c r="P66" s="31">
        <f t="shared" si="52"/>
        <v>1734464.6906629158</v>
      </c>
      <c r="Q66" s="31">
        <f t="shared" si="52"/>
        <v>1734464.6906629158</v>
      </c>
      <c r="R66" s="31">
        <f t="shared" si="52"/>
        <v>5446602.8374661515</v>
      </c>
      <c r="S66" s="31"/>
      <c r="T66" s="31"/>
      <c r="U66" s="31"/>
    </row>
    <row r="67" spans="1:21" ht="37.5" customHeight="1">
      <c r="A67" s="16"/>
      <c r="B67" s="6" t="s">
        <v>72</v>
      </c>
      <c r="C67" s="6" t="s">
        <v>71</v>
      </c>
      <c r="D67" s="6" t="s">
        <v>73</v>
      </c>
      <c r="E67" s="31">
        <f>'2026'!F67*1.04</f>
        <v>2738.3097937752773</v>
      </c>
      <c r="F67" s="31">
        <f t="shared" si="4"/>
        <v>2738.3097937752773</v>
      </c>
      <c r="G67" s="31">
        <f>'2026'!H67</f>
        <v>1496.5440000000001</v>
      </c>
      <c r="H67" s="31">
        <f t="shared" si="5"/>
        <v>1582</v>
      </c>
      <c r="I67" s="31">
        <v>1109.4100000000001</v>
      </c>
      <c r="J67" s="31">
        <v>483.22</v>
      </c>
      <c r="K67" s="31">
        <v>1500</v>
      </c>
      <c r="L67" s="31">
        <v>1500</v>
      </c>
      <c r="M67" s="31">
        <f t="shared" si="40"/>
        <v>4592.63</v>
      </c>
      <c r="N67" s="31">
        <f>(E67-G67)*I67</f>
        <v>1377627.3892722304</v>
      </c>
      <c r="O67" s="31">
        <f>(E67-G67)*J67</f>
        <v>600046.06686808949</v>
      </c>
      <c r="P67" s="31">
        <f>(F67-H67)*K67</f>
        <v>1734464.6906629158</v>
      </c>
      <c r="Q67" s="31">
        <f>(F67-H67)*L67</f>
        <v>1734464.6906629158</v>
      </c>
      <c r="R67" s="35">
        <f t="shared" si="41"/>
        <v>5446602.8374661515</v>
      </c>
      <c r="S67" s="31"/>
      <c r="T67" s="31"/>
      <c r="U67" s="31"/>
    </row>
    <row r="68" spans="1:21" ht="37.5" customHeight="1">
      <c r="A68" s="6" t="s">
        <v>3</v>
      </c>
      <c r="B68" s="7" t="s">
        <v>4</v>
      </c>
      <c r="C68" s="7"/>
      <c r="D68" s="25"/>
      <c r="E68" s="37"/>
      <c r="F68" s="37"/>
      <c r="G68" s="37"/>
      <c r="H68" s="37"/>
      <c r="I68" s="31">
        <f>SUM(I69:I73)</f>
        <v>4014.5769999999993</v>
      </c>
      <c r="J68" s="31">
        <f>SUM(J69:J73)</f>
        <v>3942.2910000000002</v>
      </c>
      <c r="K68" s="31">
        <f t="shared" ref="K68:R68" si="53">SUM(K69:K73)</f>
        <v>7104</v>
      </c>
      <c r="L68" s="31">
        <f t="shared" si="53"/>
        <v>4788.3500000000004</v>
      </c>
      <c r="M68" s="31">
        <f t="shared" si="53"/>
        <v>19849.218000000001</v>
      </c>
      <c r="N68" s="31">
        <f t="shared" si="53"/>
        <v>13543237.427585091</v>
      </c>
      <c r="O68" s="31">
        <f t="shared" si="53"/>
        <v>13086084.816235669</v>
      </c>
      <c r="P68" s="31">
        <f t="shared" si="53"/>
        <v>23302809.29736032</v>
      </c>
      <c r="Q68" s="31">
        <f t="shared" si="53"/>
        <v>15647751.994170304</v>
      </c>
      <c r="R68" s="31">
        <f t="shared" si="53"/>
        <v>65579883.535351381</v>
      </c>
      <c r="S68" s="31"/>
      <c r="T68" s="31"/>
      <c r="U68" s="31"/>
    </row>
    <row r="69" spans="1:21" ht="65.25" customHeight="1">
      <c r="A69" s="16"/>
      <c r="B69" s="6" t="s">
        <v>72</v>
      </c>
      <c r="C69" s="6" t="s">
        <v>83</v>
      </c>
      <c r="D69" s="6" t="s">
        <v>73</v>
      </c>
      <c r="E69" s="31">
        <f>'2026'!F69*1.04</f>
        <v>4784.3796838541293</v>
      </c>
      <c r="F69" s="31">
        <f t="shared" si="4"/>
        <v>4784.3796838541293</v>
      </c>
      <c r="G69" s="31">
        <f>'2026'!H69</f>
        <v>1496.5440000000001</v>
      </c>
      <c r="H69" s="31">
        <f t="shared" si="5"/>
        <v>1582</v>
      </c>
      <c r="I69" s="31">
        <v>2232.2169999999996</v>
      </c>
      <c r="J69" s="31">
        <v>3084.5410000000002</v>
      </c>
      <c r="K69" s="31">
        <v>3858</v>
      </c>
      <c r="L69" s="31">
        <v>2710</v>
      </c>
      <c r="M69" s="31">
        <f t="shared" si="40"/>
        <v>11884.758</v>
      </c>
      <c r="N69" s="31">
        <f>(E69-G69)*I69</f>
        <v>7339162.7067058124</v>
      </c>
      <c r="O69" s="31">
        <f t="shared" ref="O69:P73" si="54">(E69-G69)*J69</f>
        <v>10141463.968111102</v>
      </c>
      <c r="P69" s="31">
        <f t="shared" si="54"/>
        <v>12354780.820309231</v>
      </c>
      <c r="Q69" s="31">
        <f>(F69-H69)*L69</f>
        <v>8678448.9432446901</v>
      </c>
      <c r="R69" s="35">
        <f t="shared" si="41"/>
        <v>38513856.438370831</v>
      </c>
      <c r="S69" s="31"/>
      <c r="T69" s="31"/>
      <c r="U69" s="31"/>
    </row>
    <row r="70" spans="1:21" ht="37.5" customHeight="1">
      <c r="A70" s="16"/>
      <c r="B70" s="6" t="s">
        <v>72</v>
      </c>
      <c r="C70" s="6" t="s">
        <v>84</v>
      </c>
      <c r="D70" s="6" t="s">
        <v>73</v>
      </c>
      <c r="E70" s="31">
        <f>'2026'!F70*1.04</f>
        <v>4952.3799406848038</v>
      </c>
      <c r="F70" s="31">
        <f t="shared" ref="F70:F131" si="55">E70</f>
        <v>4952.3799406848038</v>
      </c>
      <c r="G70" s="31">
        <f>'2026'!H70</f>
        <v>1496.5440000000001</v>
      </c>
      <c r="H70" s="31">
        <f t="shared" ref="H70:H131" si="56">ROUNDUP(G70*1.057,0)</f>
        <v>1582</v>
      </c>
      <c r="I70" s="31">
        <v>771.31</v>
      </c>
      <c r="J70" s="31">
        <v>740.95</v>
      </c>
      <c r="K70" s="31">
        <v>2535</v>
      </c>
      <c r="L70" s="31">
        <v>1836</v>
      </c>
      <c r="M70" s="31">
        <f t="shared" si="40"/>
        <v>5883.26</v>
      </c>
      <c r="N70" s="31">
        <f>(E70-G70)*I70</f>
        <v>2665520.8194095958</v>
      </c>
      <c r="O70" s="31">
        <f t="shared" si="54"/>
        <v>2560601.6402504058</v>
      </c>
      <c r="P70" s="31">
        <f t="shared" si="54"/>
        <v>8543913.149635978</v>
      </c>
      <c r="Q70" s="31">
        <f>(F70-H70)*L70</f>
        <v>6188017.5710972995</v>
      </c>
      <c r="R70" s="35">
        <f t="shared" si="41"/>
        <v>19958053.180393279</v>
      </c>
      <c r="S70" s="31"/>
      <c r="T70" s="31"/>
      <c r="U70" s="31"/>
    </row>
    <row r="71" spans="1:21" ht="37.5" customHeight="1">
      <c r="A71" s="16"/>
      <c r="B71" s="6" t="s">
        <v>82</v>
      </c>
      <c r="C71" s="6" t="s">
        <v>71</v>
      </c>
      <c r="D71" s="6" t="s">
        <v>73</v>
      </c>
      <c r="E71" s="31">
        <f>'2026'!F71*1.04</f>
        <v>4784.3796838541293</v>
      </c>
      <c r="F71" s="31">
        <f t="shared" si="55"/>
        <v>4784.3796838541293</v>
      </c>
      <c r="G71" s="31">
        <f>'2026'!H71</f>
        <v>1496.5440000000001</v>
      </c>
      <c r="H71" s="31">
        <f t="shared" si="56"/>
        <v>1582</v>
      </c>
      <c r="I71" s="31">
        <v>0</v>
      </c>
      <c r="J71" s="31">
        <v>0</v>
      </c>
      <c r="K71" s="31">
        <v>8</v>
      </c>
      <c r="L71" s="31">
        <v>0</v>
      </c>
      <c r="M71" s="31">
        <f t="shared" si="40"/>
        <v>8</v>
      </c>
      <c r="N71" s="31">
        <f>(E71-G71)*I71</f>
        <v>0</v>
      </c>
      <c r="O71" s="31">
        <f t="shared" si="54"/>
        <v>0</v>
      </c>
      <c r="P71" s="31">
        <f t="shared" si="54"/>
        <v>25619.037470833035</v>
      </c>
      <c r="Q71" s="31">
        <f>(F71-H71)*L71</f>
        <v>0</v>
      </c>
      <c r="R71" s="35">
        <f t="shared" si="41"/>
        <v>25619.037470833035</v>
      </c>
      <c r="S71" s="31"/>
      <c r="T71" s="31"/>
      <c r="U71" s="31"/>
    </row>
    <row r="72" spans="1:21" ht="36.75" customHeight="1">
      <c r="A72" s="16"/>
      <c r="B72" s="6" t="s">
        <v>125</v>
      </c>
      <c r="C72" s="6" t="s">
        <v>126</v>
      </c>
      <c r="D72" s="6" t="s">
        <v>73</v>
      </c>
      <c r="E72" s="31">
        <f>'2026'!F72*1.04</f>
        <v>4784.3796838541293</v>
      </c>
      <c r="F72" s="31">
        <f t="shared" si="55"/>
        <v>4784.3796838541293</v>
      </c>
      <c r="G72" s="31">
        <f>'2026'!H72</f>
        <v>1496.5440000000001</v>
      </c>
      <c r="H72" s="31">
        <f t="shared" si="56"/>
        <v>1582</v>
      </c>
      <c r="I72" s="31">
        <v>87.6</v>
      </c>
      <c r="J72" s="31">
        <v>116.8</v>
      </c>
      <c r="K72" s="31">
        <v>155</v>
      </c>
      <c r="L72" s="31">
        <v>220</v>
      </c>
      <c r="M72" s="31">
        <f t="shared" si="40"/>
        <v>579.4</v>
      </c>
      <c r="N72" s="31">
        <f>(E72-G72)*I72</f>
        <v>288014.40590562171</v>
      </c>
      <c r="O72" s="31">
        <f t="shared" si="54"/>
        <v>384019.2078741623</v>
      </c>
      <c r="P72" s="31">
        <f t="shared" si="54"/>
        <v>496368.85099739005</v>
      </c>
      <c r="Q72" s="31">
        <f>(F72-H72)*L72</f>
        <v>704523.53044790844</v>
      </c>
      <c r="R72" s="35">
        <f t="shared" si="41"/>
        <v>1872925.9952250824</v>
      </c>
      <c r="S72" s="31"/>
      <c r="T72" s="31"/>
      <c r="U72" s="31"/>
    </row>
    <row r="73" spans="1:21" ht="37.5" customHeight="1">
      <c r="A73" s="16"/>
      <c r="B73" s="6" t="s">
        <v>125</v>
      </c>
      <c r="C73" s="6" t="s">
        <v>127</v>
      </c>
      <c r="D73" s="6" t="s">
        <v>73</v>
      </c>
      <c r="E73" s="31">
        <f>'2026'!F73*1.04</f>
        <v>5016.5391221658583</v>
      </c>
      <c r="F73" s="31">
        <f t="shared" si="55"/>
        <v>5016.5391221658583</v>
      </c>
      <c r="G73" s="31">
        <f>'2026'!H73</f>
        <v>1496.5440000000001</v>
      </c>
      <c r="H73" s="31">
        <f t="shared" si="56"/>
        <v>1582</v>
      </c>
      <c r="I73" s="31">
        <v>923.45</v>
      </c>
      <c r="J73" s="31">
        <v>0</v>
      </c>
      <c r="K73" s="31">
        <v>548</v>
      </c>
      <c r="L73" s="31">
        <v>22.35</v>
      </c>
      <c r="M73" s="31">
        <f t="shared" si="40"/>
        <v>1493.8</v>
      </c>
      <c r="N73" s="31">
        <f>(E73-G73)*I73</f>
        <v>3250539.4955640621</v>
      </c>
      <c r="O73" s="31">
        <f t="shared" si="54"/>
        <v>0</v>
      </c>
      <c r="P73" s="31">
        <f t="shared" si="54"/>
        <v>1882127.4389468904</v>
      </c>
      <c r="Q73" s="31">
        <f>(F73-H73)*L73</f>
        <v>76761.949380406935</v>
      </c>
      <c r="R73" s="35">
        <f t="shared" si="41"/>
        <v>5209428.8838913599</v>
      </c>
      <c r="S73" s="31"/>
      <c r="T73" s="31"/>
      <c r="U73" s="31"/>
    </row>
    <row r="74" spans="1:21" ht="37.5" customHeight="1">
      <c r="A74" s="6" t="s">
        <v>46</v>
      </c>
      <c r="B74" s="7" t="s">
        <v>47</v>
      </c>
      <c r="C74" s="7"/>
      <c r="D74" s="25"/>
      <c r="E74" s="37"/>
      <c r="F74" s="37"/>
      <c r="G74" s="37"/>
      <c r="H74" s="37"/>
      <c r="I74" s="31">
        <f>SUM(I75:I80)</f>
        <v>19682.257000000001</v>
      </c>
      <c r="J74" s="31">
        <f>SUM(J75:J80)</f>
        <v>9395</v>
      </c>
      <c r="K74" s="31">
        <f t="shared" ref="K74:R74" si="57">SUM(K75:K80)</f>
        <v>2500</v>
      </c>
      <c r="L74" s="31">
        <f t="shared" si="57"/>
        <v>8700</v>
      </c>
      <c r="M74" s="31">
        <f t="shared" si="57"/>
        <v>40277.256999999998</v>
      </c>
      <c r="N74" s="31">
        <f t="shared" si="57"/>
        <v>41063719.814907886</v>
      </c>
      <c r="O74" s="31">
        <f t="shared" si="57"/>
        <v>19284284.435565829</v>
      </c>
      <c r="P74" s="31">
        <f t="shared" si="57"/>
        <v>5098323.2188335182</v>
      </c>
      <c r="Q74" s="31">
        <f t="shared" si="57"/>
        <v>17855836.984272663</v>
      </c>
      <c r="R74" s="31">
        <f t="shared" si="57"/>
        <v>83302164.453579903</v>
      </c>
      <c r="S74" s="31"/>
      <c r="T74" s="31"/>
      <c r="U74" s="31"/>
    </row>
    <row r="75" spans="1:21" ht="37.5" customHeight="1">
      <c r="A75" s="16"/>
      <c r="B75" s="6" t="s">
        <v>85</v>
      </c>
      <c r="C75" s="6" t="s">
        <v>71</v>
      </c>
      <c r="D75" s="6" t="s">
        <v>108</v>
      </c>
      <c r="E75" s="31">
        <f>'2026'!F75*1.04</f>
        <v>2966.7398003638173</v>
      </c>
      <c r="F75" s="31">
        <f t="shared" si="55"/>
        <v>2966.7398003638173</v>
      </c>
      <c r="G75" s="31">
        <f>'2026'!H75</f>
        <v>804.86400000000003</v>
      </c>
      <c r="H75" s="31">
        <f t="shared" si="56"/>
        <v>851</v>
      </c>
      <c r="I75" s="31">
        <v>11684.5</v>
      </c>
      <c r="J75" s="31">
        <v>4507.5</v>
      </c>
      <c r="K75" s="31">
        <v>1500</v>
      </c>
      <c r="L75" s="31">
        <v>6000</v>
      </c>
      <c r="M75" s="31">
        <f t="shared" ref="M75:M103" si="58">I75+J75+K75+L75</f>
        <v>23692</v>
      </c>
      <c r="N75" s="31">
        <f t="shared" ref="N75:N80" si="59">(E75-G75)*I75</f>
        <v>25260437.789351024</v>
      </c>
      <c r="O75" s="31">
        <f t="shared" ref="O75:P80" si="60">(E75-G75)*J75</f>
        <v>9744655.1701399069</v>
      </c>
      <c r="P75" s="31">
        <f t="shared" si="60"/>
        <v>3173609.7005457259</v>
      </c>
      <c r="Q75" s="31">
        <f t="shared" ref="Q75:Q80" si="61">(F75-H75)*L75</f>
        <v>12694438.802182904</v>
      </c>
      <c r="R75" s="35">
        <f t="shared" ref="R75:R103" si="62">N75+O75+P75+Q75</f>
        <v>50873141.462219566</v>
      </c>
      <c r="S75" s="31"/>
      <c r="T75" s="31"/>
      <c r="U75" s="31"/>
    </row>
    <row r="76" spans="1:21" ht="37.5" customHeight="1">
      <c r="A76" s="16"/>
      <c r="B76" s="6" t="s">
        <v>85</v>
      </c>
      <c r="C76" s="6" t="s">
        <v>71</v>
      </c>
      <c r="D76" s="6" t="s">
        <v>107</v>
      </c>
      <c r="E76" s="31">
        <f>'2026'!F76*1.04</f>
        <v>3060.206947768786</v>
      </c>
      <c r="F76" s="31">
        <f t="shared" si="55"/>
        <v>3060.206947768786</v>
      </c>
      <c r="G76" s="31">
        <f>'2026'!H76</f>
        <v>1023.8960000000001</v>
      </c>
      <c r="H76" s="31">
        <f t="shared" si="56"/>
        <v>1083</v>
      </c>
      <c r="I76" s="31">
        <v>2957.5</v>
      </c>
      <c r="J76" s="31">
        <v>845</v>
      </c>
      <c r="K76" s="31">
        <v>500</v>
      </c>
      <c r="L76" s="31">
        <v>1000</v>
      </c>
      <c r="M76" s="31">
        <f t="shared" si="58"/>
        <v>5302.5</v>
      </c>
      <c r="N76" s="31">
        <f t="shared" si="59"/>
        <v>6022389.6280261837</v>
      </c>
      <c r="O76" s="31">
        <f t="shared" si="60"/>
        <v>1720682.750864624</v>
      </c>
      <c r="P76" s="31">
        <f t="shared" si="60"/>
        <v>988603.473884393</v>
      </c>
      <c r="Q76" s="31">
        <f t="shared" si="61"/>
        <v>1977206.947768786</v>
      </c>
      <c r="R76" s="35">
        <f t="shared" si="62"/>
        <v>10708882.800543986</v>
      </c>
      <c r="S76" s="31"/>
      <c r="T76" s="31"/>
      <c r="U76" s="31"/>
    </row>
    <row r="77" spans="1:21" ht="37.5" customHeight="1">
      <c r="A77" s="16"/>
      <c r="B77" s="6" t="s">
        <v>75</v>
      </c>
      <c r="C77" s="6" t="s">
        <v>71</v>
      </c>
      <c r="D77" s="6" t="s">
        <v>108</v>
      </c>
      <c r="E77" s="31">
        <f>'2026'!F77*1.04</f>
        <v>2966.7398003638173</v>
      </c>
      <c r="F77" s="31">
        <f t="shared" si="55"/>
        <v>2966.7398003638173</v>
      </c>
      <c r="G77" s="31">
        <f>'2026'!H77</f>
        <v>1045.904</v>
      </c>
      <c r="H77" s="31">
        <f t="shared" si="56"/>
        <v>1106</v>
      </c>
      <c r="I77" s="31">
        <v>1243</v>
      </c>
      <c r="J77" s="31">
        <v>1019.5</v>
      </c>
      <c r="K77" s="31">
        <v>100</v>
      </c>
      <c r="L77" s="31">
        <v>1000</v>
      </c>
      <c r="M77" s="31">
        <f t="shared" si="58"/>
        <v>3362.5</v>
      </c>
      <c r="N77" s="31">
        <f t="shared" si="59"/>
        <v>2387598.8998522251</v>
      </c>
      <c r="O77" s="31">
        <f t="shared" si="60"/>
        <v>1958292.0984709116</v>
      </c>
      <c r="P77" s="31">
        <f t="shared" si="60"/>
        <v>186073.98003638172</v>
      </c>
      <c r="Q77" s="31">
        <f t="shared" si="61"/>
        <v>1860739.8003638173</v>
      </c>
      <c r="R77" s="35">
        <f t="shared" si="62"/>
        <v>6392704.7787233358</v>
      </c>
      <c r="S77" s="31"/>
      <c r="T77" s="31"/>
      <c r="U77" s="31"/>
    </row>
    <row r="78" spans="1:21" ht="37.5" customHeight="1">
      <c r="A78" s="16"/>
      <c r="B78" s="6" t="s">
        <v>75</v>
      </c>
      <c r="C78" s="6" t="s">
        <v>71</v>
      </c>
      <c r="D78" s="6" t="s">
        <v>107</v>
      </c>
      <c r="E78" s="31">
        <f>'2026'!F78*1.04</f>
        <v>3060.206947768786</v>
      </c>
      <c r="F78" s="31">
        <f t="shared" si="55"/>
        <v>3060.206947768786</v>
      </c>
      <c r="G78" s="31">
        <f>'2026'!H78</f>
        <v>1224.0640000000001</v>
      </c>
      <c r="H78" s="31">
        <f t="shared" si="56"/>
        <v>1294</v>
      </c>
      <c r="I78" s="31">
        <v>1977.7570000000001</v>
      </c>
      <c r="J78" s="31">
        <v>1629.5</v>
      </c>
      <c r="K78" s="31">
        <v>200</v>
      </c>
      <c r="L78" s="31">
        <v>300</v>
      </c>
      <c r="M78" s="31">
        <f t="shared" si="58"/>
        <v>4107.2569999999996</v>
      </c>
      <c r="N78" s="31">
        <f t="shared" si="59"/>
        <v>3631444.5679503507</v>
      </c>
      <c r="O78" s="31">
        <f t="shared" si="60"/>
        <v>2991994.9333892367</v>
      </c>
      <c r="P78" s="31">
        <f t="shared" si="60"/>
        <v>353241.38955375721</v>
      </c>
      <c r="Q78" s="31">
        <f t="shared" si="61"/>
        <v>529862.08433063584</v>
      </c>
      <c r="R78" s="35">
        <f t="shared" si="62"/>
        <v>7506542.9752239808</v>
      </c>
      <c r="S78" s="31"/>
      <c r="T78" s="31"/>
      <c r="U78" s="31"/>
    </row>
    <row r="79" spans="1:21" ht="37.5" customHeight="1">
      <c r="A79" s="16"/>
      <c r="B79" s="6" t="s">
        <v>132</v>
      </c>
      <c r="C79" s="6"/>
      <c r="D79" s="6" t="s">
        <v>108</v>
      </c>
      <c r="E79" s="31">
        <f>'2026'!F79*1.04</f>
        <v>2966.7398003638173</v>
      </c>
      <c r="F79" s="31">
        <f t="shared" si="55"/>
        <v>2966.7398003638173</v>
      </c>
      <c r="G79" s="31">
        <f>'2026'!H79</f>
        <v>880.32</v>
      </c>
      <c r="H79" s="31">
        <f t="shared" si="56"/>
        <v>931</v>
      </c>
      <c r="I79" s="31">
        <v>1450</v>
      </c>
      <c r="J79" s="31">
        <v>977</v>
      </c>
      <c r="K79" s="31">
        <v>100</v>
      </c>
      <c r="L79" s="31">
        <v>200</v>
      </c>
      <c r="M79" s="31">
        <f t="shared" si="58"/>
        <v>2727</v>
      </c>
      <c r="N79" s="31">
        <f t="shared" si="59"/>
        <v>3025308.7105275346</v>
      </c>
      <c r="O79" s="31">
        <f t="shared" si="60"/>
        <v>2038432.1449554493</v>
      </c>
      <c r="P79" s="31">
        <f t="shared" si="60"/>
        <v>203573.98003638172</v>
      </c>
      <c r="Q79" s="31">
        <f t="shared" si="61"/>
        <v>407147.96007276344</v>
      </c>
      <c r="R79" s="35">
        <f t="shared" si="62"/>
        <v>5674462.7955921292</v>
      </c>
      <c r="S79" s="31"/>
      <c r="T79" s="31"/>
      <c r="U79" s="31"/>
    </row>
    <row r="80" spans="1:21" ht="37.5" customHeight="1">
      <c r="A80" s="16"/>
      <c r="B80" s="6" t="s">
        <v>132</v>
      </c>
      <c r="C80" s="6"/>
      <c r="D80" s="6" t="s">
        <v>107</v>
      </c>
      <c r="E80" s="31">
        <f>'2026'!F80*1.04</f>
        <v>3060.206947768786</v>
      </c>
      <c r="F80" s="31">
        <f t="shared" si="55"/>
        <v>3060.206947768786</v>
      </c>
      <c r="G80" s="31">
        <f>'2026'!H80</f>
        <v>1066.864</v>
      </c>
      <c r="H80" s="31">
        <f t="shared" si="56"/>
        <v>1128</v>
      </c>
      <c r="I80" s="31">
        <v>369.5</v>
      </c>
      <c r="J80" s="31">
        <v>416.5</v>
      </c>
      <c r="K80" s="31">
        <v>100</v>
      </c>
      <c r="L80" s="31">
        <v>200</v>
      </c>
      <c r="M80" s="31">
        <f t="shared" si="58"/>
        <v>1086</v>
      </c>
      <c r="N80" s="31">
        <f t="shared" si="59"/>
        <v>736540.21920056641</v>
      </c>
      <c r="O80" s="31">
        <f t="shared" si="60"/>
        <v>830227.33774569933</v>
      </c>
      <c r="P80" s="31">
        <f t="shared" si="60"/>
        <v>193220.6947768786</v>
      </c>
      <c r="Q80" s="31">
        <f t="shared" si="61"/>
        <v>386441.38955375721</v>
      </c>
      <c r="R80" s="35">
        <f t="shared" si="62"/>
        <v>2146429.6412769016</v>
      </c>
      <c r="S80" s="31"/>
      <c r="T80" s="31"/>
      <c r="U80" s="31"/>
    </row>
    <row r="81" spans="1:21" ht="37.5" customHeight="1">
      <c r="A81" s="6" t="s">
        <v>48</v>
      </c>
      <c r="B81" s="7" t="s">
        <v>49</v>
      </c>
      <c r="C81" s="7"/>
      <c r="D81" s="25"/>
      <c r="E81" s="37"/>
      <c r="F81" s="37"/>
      <c r="G81" s="37"/>
      <c r="H81" s="37"/>
      <c r="I81" s="31">
        <f>SUM(I82)</f>
        <v>1225.1100000000001</v>
      </c>
      <c r="J81" s="31">
        <f>SUM(J82)</f>
        <v>510.03999999999996</v>
      </c>
      <c r="K81" s="31">
        <f t="shared" ref="K81:R81" si="63">SUM(K82)</f>
        <v>1500</v>
      </c>
      <c r="L81" s="31">
        <f t="shared" si="63"/>
        <v>1500</v>
      </c>
      <c r="M81" s="31">
        <f t="shared" si="63"/>
        <v>4735.1499999999996</v>
      </c>
      <c r="N81" s="31">
        <f t="shared" si="63"/>
        <v>1546241.9273849071</v>
      </c>
      <c r="O81" s="31">
        <f t="shared" si="63"/>
        <v>643734.22194202803</v>
      </c>
      <c r="P81" s="31">
        <f t="shared" si="63"/>
        <v>1765003.4615972121</v>
      </c>
      <c r="Q81" s="31">
        <f t="shared" si="63"/>
        <v>1765003.4615972121</v>
      </c>
      <c r="R81" s="31">
        <f t="shared" si="63"/>
        <v>5719983.0725213597</v>
      </c>
      <c r="S81" s="31"/>
      <c r="T81" s="31"/>
      <c r="U81" s="31"/>
    </row>
    <row r="82" spans="1:21" ht="37.5" customHeight="1">
      <c r="A82" s="16"/>
      <c r="B82" s="6" t="s">
        <v>72</v>
      </c>
      <c r="C82" s="6" t="s">
        <v>71</v>
      </c>
      <c r="D82" s="6" t="s">
        <v>73</v>
      </c>
      <c r="E82" s="31">
        <f>'2026'!F82*1.04</f>
        <v>2758.6689743981415</v>
      </c>
      <c r="F82" s="31">
        <f t="shared" si="55"/>
        <v>2758.6689743981415</v>
      </c>
      <c r="G82" s="31">
        <f>'2026'!H82</f>
        <v>1496.5440000000001</v>
      </c>
      <c r="H82" s="31">
        <f t="shared" si="56"/>
        <v>1582</v>
      </c>
      <c r="I82" s="31">
        <v>1225.1100000000001</v>
      </c>
      <c r="J82" s="31">
        <v>510.03999999999996</v>
      </c>
      <c r="K82" s="31">
        <v>1500</v>
      </c>
      <c r="L82" s="31">
        <v>1500</v>
      </c>
      <c r="M82" s="31">
        <f t="shared" si="58"/>
        <v>4735.1499999999996</v>
      </c>
      <c r="N82" s="31">
        <f>(E82-G82)*I82</f>
        <v>1546241.9273849071</v>
      </c>
      <c r="O82" s="31">
        <f>(E82-G82)*J82</f>
        <v>643734.22194202803</v>
      </c>
      <c r="P82" s="31">
        <f>(F82-H82)*K82</f>
        <v>1765003.4615972121</v>
      </c>
      <c r="Q82" s="31">
        <f>(F82-H82)*L82</f>
        <v>1765003.4615972121</v>
      </c>
      <c r="R82" s="35">
        <f t="shared" si="62"/>
        <v>5719983.0725213597</v>
      </c>
      <c r="S82" s="31"/>
      <c r="T82" s="31"/>
      <c r="U82" s="31"/>
    </row>
    <row r="83" spans="1:21" ht="37.5" customHeight="1">
      <c r="A83" s="6">
        <v>2901316500</v>
      </c>
      <c r="B83" s="7" t="s">
        <v>150</v>
      </c>
      <c r="C83" s="7"/>
      <c r="D83" s="25"/>
      <c r="E83" s="37"/>
      <c r="F83" s="37"/>
      <c r="G83" s="37"/>
      <c r="H83" s="37"/>
      <c r="I83" s="31">
        <f>I84</f>
        <v>0</v>
      </c>
      <c r="J83" s="31">
        <f>J84</f>
        <v>200</v>
      </c>
      <c r="K83" s="31">
        <f t="shared" ref="K83:L83" si="64">K84</f>
        <v>1500</v>
      </c>
      <c r="L83" s="31">
        <f t="shared" si="64"/>
        <v>1500</v>
      </c>
      <c r="M83" s="31">
        <f t="shared" si="58"/>
        <v>3200</v>
      </c>
      <c r="N83" s="31">
        <f>N84</f>
        <v>0</v>
      </c>
      <c r="O83" s="31">
        <f>O84</f>
        <v>185737.57333213449</v>
      </c>
      <c r="P83" s="31">
        <f t="shared" ref="P83:Q83" si="65">P84</f>
        <v>1264847.7999910088</v>
      </c>
      <c r="Q83" s="31">
        <f t="shared" si="65"/>
        <v>1264847.7999910088</v>
      </c>
      <c r="R83" s="35">
        <f t="shared" si="62"/>
        <v>2715433.1733141523</v>
      </c>
      <c r="S83" s="31"/>
      <c r="T83" s="31"/>
      <c r="U83" s="31"/>
    </row>
    <row r="84" spans="1:21" ht="37.5" customHeight="1">
      <c r="A84" s="16"/>
      <c r="B84" s="6" t="s">
        <v>72</v>
      </c>
      <c r="C84" s="6"/>
      <c r="D84" s="6" t="s">
        <v>73</v>
      </c>
      <c r="E84" s="31">
        <f>'2026'!F84*1.04</f>
        <v>2425.2318666606725</v>
      </c>
      <c r="F84" s="31">
        <f t="shared" si="55"/>
        <v>2425.2318666606725</v>
      </c>
      <c r="G84" s="31">
        <f>'2026'!H84</f>
        <v>1496.5440000000001</v>
      </c>
      <c r="H84" s="31">
        <f t="shared" si="56"/>
        <v>1582</v>
      </c>
      <c r="I84" s="33">
        <v>0</v>
      </c>
      <c r="J84" s="31">
        <v>200</v>
      </c>
      <c r="K84" s="33">
        <v>1500</v>
      </c>
      <c r="L84" s="33">
        <v>1500</v>
      </c>
      <c r="M84" s="31">
        <f t="shared" si="58"/>
        <v>3200</v>
      </c>
      <c r="N84" s="31">
        <f>(E84-G84)*I84</f>
        <v>0</v>
      </c>
      <c r="O84" s="31">
        <f>(E84-G84)*J84</f>
        <v>185737.57333213449</v>
      </c>
      <c r="P84" s="31">
        <f>(F84-H84)*K84</f>
        <v>1264847.7999910088</v>
      </c>
      <c r="Q84" s="31">
        <f>(F84-H84)*L84</f>
        <v>1264847.7999910088</v>
      </c>
      <c r="R84" s="35">
        <f t="shared" si="62"/>
        <v>2715433.1733141523</v>
      </c>
      <c r="S84" s="31"/>
      <c r="T84" s="31"/>
      <c r="U84" s="31"/>
    </row>
    <row r="85" spans="1:21" ht="37.5" customHeight="1">
      <c r="A85" s="6" t="s">
        <v>50</v>
      </c>
      <c r="B85" s="7" t="s">
        <v>51</v>
      </c>
      <c r="C85" s="7"/>
      <c r="D85" s="25"/>
      <c r="E85" s="37"/>
      <c r="F85" s="37"/>
      <c r="G85" s="37"/>
      <c r="H85" s="37"/>
      <c r="I85" s="33">
        <f t="shared" ref="I85:Q85" si="66">SUM(I86)</f>
        <v>0</v>
      </c>
      <c r="J85" s="31">
        <f t="shared" si="66"/>
        <v>0</v>
      </c>
      <c r="K85" s="33">
        <f t="shared" si="66"/>
        <v>10</v>
      </c>
      <c r="L85" s="33">
        <f t="shared" si="66"/>
        <v>275</v>
      </c>
      <c r="M85" s="31">
        <f t="shared" si="58"/>
        <v>285</v>
      </c>
      <c r="N85" s="31">
        <f t="shared" si="66"/>
        <v>0</v>
      </c>
      <c r="O85" s="31">
        <f t="shared" si="66"/>
        <v>0</v>
      </c>
      <c r="P85" s="31">
        <f t="shared" si="66"/>
        <v>284.40825608045088</v>
      </c>
      <c r="Q85" s="31">
        <f t="shared" si="66"/>
        <v>7821.2270422123993</v>
      </c>
      <c r="R85" s="35">
        <f t="shared" si="62"/>
        <v>8105.6352982928502</v>
      </c>
      <c r="S85" s="31"/>
      <c r="T85" s="31"/>
      <c r="U85" s="31"/>
    </row>
    <row r="86" spans="1:21" ht="37.5" customHeight="1">
      <c r="A86" s="16"/>
      <c r="B86" s="6" t="s">
        <v>86</v>
      </c>
      <c r="C86" s="6" t="s">
        <v>71</v>
      </c>
      <c r="D86" s="6" t="s">
        <v>108</v>
      </c>
      <c r="E86" s="31">
        <f>'2026'!F86*1.04</f>
        <v>1134.4408256080451</v>
      </c>
      <c r="F86" s="31">
        <f t="shared" si="55"/>
        <v>1134.4408256080451</v>
      </c>
      <c r="G86" s="31">
        <f>'2026'!H86</f>
        <v>1045.904</v>
      </c>
      <c r="H86" s="31">
        <f t="shared" si="56"/>
        <v>1106</v>
      </c>
      <c r="I86" s="33">
        <v>0</v>
      </c>
      <c r="J86" s="31">
        <v>0</v>
      </c>
      <c r="K86" s="33">
        <v>10</v>
      </c>
      <c r="L86" s="33">
        <v>275</v>
      </c>
      <c r="M86" s="31">
        <f t="shared" si="58"/>
        <v>285</v>
      </c>
      <c r="N86" s="31">
        <f>(E86-G86)*I86</f>
        <v>0</v>
      </c>
      <c r="O86" s="31">
        <f>(E86-G86)*J86</f>
        <v>0</v>
      </c>
      <c r="P86" s="31">
        <f>(F86-H86)*K86</f>
        <v>284.40825608045088</v>
      </c>
      <c r="Q86" s="31">
        <f>(F86-H86)*L86</f>
        <v>7821.2270422123993</v>
      </c>
      <c r="R86" s="35">
        <f t="shared" si="62"/>
        <v>8105.6352982928502</v>
      </c>
      <c r="S86" s="31"/>
      <c r="T86" s="31"/>
      <c r="U86" s="31"/>
    </row>
    <row r="87" spans="1:21" ht="37.5" customHeight="1">
      <c r="A87" s="6" t="s">
        <v>52</v>
      </c>
      <c r="B87" s="7" t="s">
        <v>53</v>
      </c>
      <c r="C87" s="7"/>
      <c r="D87" s="25"/>
      <c r="E87" s="37"/>
      <c r="F87" s="37"/>
      <c r="G87" s="37"/>
      <c r="H87" s="37"/>
      <c r="I87" s="31">
        <f>SUM(I88:I89)</f>
        <v>190</v>
      </c>
      <c r="J87" s="31">
        <f>SUM(J88:J89)</f>
        <v>144.59</v>
      </c>
      <c r="K87" s="31">
        <f t="shared" ref="K87:L87" si="67">SUM(K88:K89)</f>
        <v>1300</v>
      </c>
      <c r="L87" s="31">
        <f t="shared" si="67"/>
        <v>587.9</v>
      </c>
      <c r="M87" s="31">
        <f t="shared" si="58"/>
        <v>2222.4900000000002</v>
      </c>
      <c r="N87" s="31">
        <f>SUM(N88:N89)</f>
        <v>177892.7339483776</v>
      </c>
      <c r="O87" s="31">
        <f>SUM(O88:O89)</f>
        <v>135376.37053471536</v>
      </c>
      <c r="P87" s="31">
        <f t="shared" ref="P87:Q87" si="68">SUM(P88:P89)</f>
        <v>1106068.0112257416</v>
      </c>
      <c r="Q87" s="31">
        <f t="shared" si="68"/>
        <v>500197.98753816425</v>
      </c>
      <c r="R87" s="35">
        <f t="shared" si="62"/>
        <v>1919535.1032469987</v>
      </c>
      <c r="S87" s="31"/>
      <c r="T87" s="31"/>
      <c r="U87" s="31"/>
    </row>
    <row r="88" spans="1:21" ht="37.5" customHeight="1">
      <c r="A88" s="16"/>
      <c r="B88" s="6" t="s">
        <v>72</v>
      </c>
      <c r="C88" s="6" t="s">
        <v>71</v>
      </c>
      <c r="D88" s="6" t="s">
        <v>73</v>
      </c>
      <c r="E88" s="31">
        <f>'2026'!F88*1.04</f>
        <v>2432.8215470967243</v>
      </c>
      <c r="F88" s="31">
        <f t="shared" si="55"/>
        <v>2432.8215470967243</v>
      </c>
      <c r="G88" s="31">
        <f>'2026'!H88</f>
        <v>1496.5440000000001</v>
      </c>
      <c r="H88" s="31">
        <f t="shared" si="56"/>
        <v>1582</v>
      </c>
      <c r="I88" s="31">
        <v>170</v>
      </c>
      <c r="J88" s="31">
        <v>144.59</v>
      </c>
      <c r="K88" s="31">
        <v>1000</v>
      </c>
      <c r="L88" s="31">
        <v>337.9</v>
      </c>
      <c r="M88" s="31">
        <f t="shared" si="58"/>
        <v>1652.4900000000002</v>
      </c>
      <c r="N88" s="31">
        <f>(E88-G88)*I88</f>
        <v>159167.18300644311</v>
      </c>
      <c r="O88" s="31">
        <f>(E88-G88)*J88</f>
        <v>135376.37053471536</v>
      </c>
      <c r="P88" s="31">
        <f>(F88-H88)*K88</f>
        <v>850821.54709672427</v>
      </c>
      <c r="Q88" s="31">
        <f>(F88-H88)*L88</f>
        <v>287492.60076398315</v>
      </c>
      <c r="R88" s="35">
        <f t="shared" si="62"/>
        <v>1432857.7014018658</v>
      </c>
      <c r="S88" s="31"/>
      <c r="T88" s="31"/>
      <c r="U88" s="31"/>
    </row>
    <row r="89" spans="1:21" ht="63.75" customHeight="1">
      <c r="A89" s="16"/>
      <c r="B89" s="6" t="s">
        <v>122</v>
      </c>
      <c r="C89" s="6" t="s">
        <v>134</v>
      </c>
      <c r="D89" s="6" t="s">
        <v>73</v>
      </c>
      <c r="E89" s="31">
        <f>'2026'!F89*1.04</f>
        <v>2432.8215470967243</v>
      </c>
      <c r="F89" s="31">
        <f t="shared" si="55"/>
        <v>2432.8215470967243</v>
      </c>
      <c r="G89" s="31">
        <f>'2026'!H89</f>
        <v>1496.5440000000001</v>
      </c>
      <c r="H89" s="31">
        <f t="shared" si="56"/>
        <v>1582</v>
      </c>
      <c r="I89" s="31">
        <v>20</v>
      </c>
      <c r="J89" s="31">
        <v>0</v>
      </c>
      <c r="K89" s="31">
        <v>300</v>
      </c>
      <c r="L89" s="31">
        <v>250</v>
      </c>
      <c r="M89" s="31">
        <f t="shared" si="58"/>
        <v>570</v>
      </c>
      <c r="N89" s="31">
        <f>(E89-G89)*I89</f>
        <v>18725.550941934485</v>
      </c>
      <c r="O89" s="31">
        <f>(E89-G89)*J89</f>
        <v>0</v>
      </c>
      <c r="P89" s="31">
        <f>(F89-H89)*K89</f>
        <v>255246.46412901729</v>
      </c>
      <c r="Q89" s="31">
        <f>(F89-H89)*L89</f>
        <v>212705.38677418107</v>
      </c>
      <c r="R89" s="35">
        <f t="shared" si="62"/>
        <v>486677.40184513282</v>
      </c>
      <c r="S89" s="31"/>
      <c r="T89" s="31"/>
      <c r="U89" s="31"/>
    </row>
    <row r="90" spans="1:21" ht="37.5" customHeight="1">
      <c r="A90" s="6" t="s">
        <v>54</v>
      </c>
      <c r="B90" s="7" t="s">
        <v>55</v>
      </c>
      <c r="C90" s="7"/>
      <c r="D90" s="25"/>
      <c r="E90" s="37"/>
      <c r="F90" s="37"/>
      <c r="G90" s="37"/>
      <c r="H90" s="37"/>
      <c r="I90" s="31">
        <f>SUM(I91:I93)</f>
        <v>9893.7000000000007</v>
      </c>
      <c r="J90" s="31">
        <f>SUM(J91:J93)</f>
        <v>2930</v>
      </c>
      <c r="K90" s="31">
        <f t="shared" ref="K90:L90" si="69">SUM(K91:K93)</f>
        <v>2200</v>
      </c>
      <c r="L90" s="31">
        <f t="shared" si="69"/>
        <v>4700</v>
      </c>
      <c r="M90" s="31">
        <f t="shared" si="58"/>
        <v>19723.7</v>
      </c>
      <c r="N90" s="31">
        <f>SUM(N91:N93)</f>
        <v>21337230.472385522</v>
      </c>
      <c r="O90" s="31">
        <f>SUM(O91:O93)</f>
        <v>7140417.7578312512</v>
      </c>
      <c r="P90" s="31">
        <f t="shared" ref="P90:Q90" si="70">SUM(P91:P93)</f>
        <v>5153491.0446506096</v>
      </c>
      <c r="Q90" s="31">
        <f t="shared" si="70"/>
        <v>10196606.151984032</v>
      </c>
      <c r="R90" s="35">
        <f t="shared" si="62"/>
        <v>43827745.426851407</v>
      </c>
      <c r="S90" s="31"/>
      <c r="T90" s="31"/>
      <c r="U90" s="31"/>
    </row>
    <row r="91" spans="1:21" ht="37.5" customHeight="1">
      <c r="A91" s="16"/>
      <c r="B91" s="6" t="s">
        <v>85</v>
      </c>
      <c r="C91" s="6" t="s">
        <v>71</v>
      </c>
      <c r="D91" s="6" t="s">
        <v>108</v>
      </c>
      <c r="E91" s="31">
        <f>'2026'!F91*1.04</f>
        <v>2818.4097324670379</v>
      </c>
      <c r="F91" s="31">
        <f t="shared" si="55"/>
        <v>2818.4097324670379</v>
      </c>
      <c r="G91" s="31">
        <f>'2026'!H91</f>
        <v>804.86400000000003</v>
      </c>
      <c r="H91" s="31">
        <f t="shared" si="56"/>
        <v>851</v>
      </c>
      <c r="I91" s="31">
        <v>6285.7</v>
      </c>
      <c r="J91" s="31">
        <v>696</v>
      </c>
      <c r="K91" s="31">
        <v>100</v>
      </c>
      <c r="L91" s="31">
        <v>1650</v>
      </c>
      <c r="M91" s="31">
        <f t="shared" si="58"/>
        <v>8731.7000000000007</v>
      </c>
      <c r="N91" s="31">
        <f>(E91-G91)*I91</f>
        <v>12656544.41056806</v>
      </c>
      <c r="O91" s="31">
        <f t="shared" ref="O91:P93" si="71">(E91-G91)*J91</f>
        <v>1401427.8297970584</v>
      </c>
      <c r="P91" s="31">
        <f t="shared" si="71"/>
        <v>196740.9732467038</v>
      </c>
      <c r="Q91" s="31">
        <f>(F91-H91)*L91</f>
        <v>3246226.0585706127</v>
      </c>
      <c r="R91" s="35">
        <f t="shared" si="62"/>
        <v>17500939.272182435</v>
      </c>
      <c r="S91" s="31"/>
      <c r="T91" s="31"/>
      <c r="U91" s="31"/>
    </row>
    <row r="92" spans="1:21" ht="37.5" customHeight="1">
      <c r="A92" s="16"/>
      <c r="B92" s="6" t="s">
        <v>85</v>
      </c>
      <c r="C92" s="6" t="s">
        <v>71</v>
      </c>
      <c r="D92" s="6" t="s">
        <v>107</v>
      </c>
      <c r="E92" s="31">
        <f>'2026'!F92*1.04</f>
        <v>3181.5579179047531</v>
      </c>
      <c r="F92" s="31">
        <f t="shared" si="55"/>
        <v>3181.5579179047531</v>
      </c>
      <c r="G92" s="31">
        <f>'2026'!H92</f>
        <v>1023.8960000000001</v>
      </c>
      <c r="H92" s="31">
        <f t="shared" si="56"/>
        <v>1083</v>
      </c>
      <c r="I92" s="31">
        <v>1662.5</v>
      </c>
      <c r="J92" s="31">
        <v>238.7</v>
      </c>
      <c r="K92" s="31">
        <v>900</v>
      </c>
      <c r="L92" s="31">
        <v>1850</v>
      </c>
      <c r="M92" s="31">
        <f t="shared" si="58"/>
        <v>4651.2</v>
      </c>
      <c r="N92" s="31">
        <f>(E92-G92)*I92</f>
        <v>3587112.9385166517</v>
      </c>
      <c r="O92" s="31">
        <f t="shared" si="71"/>
        <v>515033.89980386448</v>
      </c>
      <c r="P92" s="31">
        <f t="shared" si="71"/>
        <v>1888702.1261142779</v>
      </c>
      <c r="Q92" s="31">
        <f>(F92-H92)*L92</f>
        <v>3882332.1481237933</v>
      </c>
      <c r="R92" s="35">
        <f t="shared" si="62"/>
        <v>9873181.1125585884</v>
      </c>
      <c r="S92" s="31"/>
      <c r="T92" s="31"/>
      <c r="U92" s="31"/>
    </row>
    <row r="93" spans="1:21" ht="37.5" customHeight="1">
      <c r="A93" s="16"/>
      <c r="B93" s="6" t="s">
        <v>85</v>
      </c>
      <c r="C93" s="6" t="s">
        <v>71</v>
      </c>
      <c r="D93" s="6" t="s">
        <v>73</v>
      </c>
      <c r="E93" s="31">
        <f>'2026'!F93*1.04</f>
        <v>3678.7066210746898</v>
      </c>
      <c r="F93" s="31">
        <f t="shared" si="55"/>
        <v>3678.7066210746898</v>
      </c>
      <c r="G93" s="31">
        <f>'2026'!H93</f>
        <v>1060.576</v>
      </c>
      <c r="H93" s="31">
        <f t="shared" si="56"/>
        <v>1122</v>
      </c>
      <c r="I93" s="31">
        <v>1945.5</v>
      </c>
      <c r="J93" s="31">
        <v>1995.3</v>
      </c>
      <c r="K93" s="31">
        <v>1200</v>
      </c>
      <c r="L93" s="31">
        <v>1200</v>
      </c>
      <c r="M93" s="31">
        <f t="shared" si="58"/>
        <v>6340.8</v>
      </c>
      <c r="N93" s="31">
        <f>(E93-G93)*I93</f>
        <v>5093573.1233008094</v>
      </c>
      <c r="O93" s="31">
        <f t="shared" si="71"/>
        <v>5223956.0282303281</v>
      </c>
      <c r="P93" s="31">
        <f t="shared" si="71"/>
        <v>3068047.9452896276</v>
      </c>
      <c r="Q93" s="31">
        <f>(F93-H93)*L93</f>
        <v>3068047.9452896276</v>
      </c>
      <c r="R93" s="35">
        <f t="shared" si="62"/>
        <v>16453625.042110391</v>
      </c>
      <c r="S93" s="31"/>
      <c r="T93" s="31"/>
      <c r="U93" s="31"/>
    </row>
    <row r="94" spans="1:21" ht="37.5" customHeight="1">
      <c r="A94" s="6" t="s">
        <v>56</v>
      </c>
      <c r="B94" s="7" t="s">
        <v>57</v>
      </c>
      <c r="C94" s="7"/>
      <c r="D94" s="25"/>
      <c r="E94" s="37"/>
      <c r="F94" s="37"/>
      <c r="G94" s="37"/>
      <c r="H94" s="37"/>
      <c r="I94" s="31">
        <f>SUM(I95:I96)</f>
        <v>761.4</v>
      </c>
      <c r="J94" s="31">
        <f>SUM(J95:J96)</f>
        <v>731.09999999999991</v>
      </c>
      <c r="K94" s="31">
        <f t="shared" ref="K94:L94" si="72">SUM(K95:K96)</f>
        <v>250</v>
      </c>
      <c r="L94" s="31">
        <f t="shared" si="72"/>
        <v>400</v>
      </c>
      <c r="M94" s="31">
        <f t="shared" si="58"/>
        <v>2142.5</v>
      </c>
      <c r="N94" s="31">
        <f>SUM(N95:N96)</f>
        <v>1934216.66985319</v>
      </c>
      <c r="O94" s="31">
        <f>SUM(O95:O96)</f>
        <v>1845282.6582419381</v>
      </c>
      <c r="P94" s="31">
        <f t="shared" ref="P94:Q94" si="73">SUM(P95:P96)</f>
        <v>620149.45979372761</v>
      </c>
      <c r="Q94" s="31">
        <f t="shared" si="73"/>
        <v>1052064.9810402947</v>
      </c>
      <c r="R94" s="35">
        <f t="shared" si="62"/>
        <v>5451713.76892915</v>
      </c>
      <c r="S94" s="31"/>
      <c r="T94" s="31"/>
      <c r="U94" s="31"/>
    </row>
    <row r="95" spans="1:21" ht="37.5" customHeight="1">
      <c r="A95" s="16"/>
      <c r="B95" s="6" t="s">
        <v>77</v>
      </c>
      <c r="C95" s="6" t="s">
        <v>71</v>
      </c>
      <c r="D95" s="6" t="s">
        <v>107</v>
      </c>
      <c r="E95" s="31">
        <f>'2026'!F95*1.04</f>
        <v>3909.8880968910262</v>
      </c>
      <c r="F95" s="31">
        <f t="shared" si="55"/>
        <v>3909.8880968910262</v>
      </c>
      <c r="G95" s="31">
        <f>'2026'!H95</f>
        <v>1446.24</v>
      </c>
      <c r="H95" s="31">
        <f t="shared" si="56"/>
        <v>1529</v>
      </c>
      <c r="I95" s="31">
        <v>644.9</v>
      </c>
      <c r="J95" s="31">
        <v>643.09999999999991</v>
      </c>
      <c r="K95" s="31">
        <v>200</v>
      </c>
      <c r="L95" s="31">
        <v>200</v>
      </c>
      <c r="M95" s="31">
        <f t="shared" si="58"/>
        <v>1688</v>
      </c>
      <c r="N95" s="31">
        <f>(E95-G95)*I95</f>
        <v>1588806.6576850228</v>
      </c>
      <c r="O95" s="31">
        <f>(E95-G95)*J95</f>
        <v>1584372.0911106188</v>
      </c>
      <c r="P95" s="31">
        <f>(F95-H95)*K95</f>
        <v>476177.61937820521</v>
      </c>
      <c r="Q95" s="31">
        <f>(F95-H95)*L95</f>
        <v>476177.61937820521</v>
      </c>
      <c r="R95" s="35">
        <f t="shared" si="62"/>
        <v>4125533.9875520524</v>
      </c>
      <c r="S95" s="31"/>
      <c r="T95" s="31"/>
      <c r="U95" s="31"/>
    </row>
    <row r="96" spans="1:21" ht="37.5" customHeight="1">
      <c r="A96" s="16"/>
      <c r="B96" s="6" t="s">
        <v>77</v>
      </c>
      <c r="C96" s="6" t="s">
        <v>71</v>
      </c>
      <c r="D96" s="6" t="s">
        <v>73</v>
      </c>
      <c r="E96" s="31">
        <f>'2026'!F96*1.04</f>
        <v>4461.4368083104473</v>
      </c>
      <c r="F96" s="31">
        <f t="shared" si="55"/>
        <v>4461.4368083104473</v>
      </c>
      <c r="G96" s="31">
        <f>'2026'!H96</f>
        <v>1496.5440000000001</v>
      </c>
      <c r="H96" s="31">
        <f t="shared" si="56"/>
        <v>1582</v>
      </c>
      <c r="I96" s="31">
        <v>116.5</v>
      </c>
      <c r="J96" s="31">
        <v>88</v>
      </c>
      <c r="K96" s="31">
        <v>50</v>
      </c>
      <c r="L96" s="31">
        <v>200</v>
      </c>
      <c r="M96" s="31">
        <f t="shared" si="58"/>
        <v>454.5</v>
      </c>
      <c r="N96" s="31">
        <f>(E96-G96)*I96</f>
        <v>345410.0121681671</v>
      </c>
      <c r="O96" s="31">
        <f>(E96-G96)*J96</f>
        <v>260910.56713131937</v>
      </c>
      <c r="P96" s="31">
        <f>(F96-H96)*K96</f>
        <v>143971.84041552237</v>
      </c>
      <c r="Q96" s="31">
        <f>(F96-H96)*L96</f>
        <v>575887.36166208948</v>
      </c>
      <c r="R96" s="35">
        <f t="shared" si="62"/>
        <v>1326179.7813770983</v>
      </c>
      <c r="S96" s="31"/>
      <c r="T96" s="31"/>
      <c r="U96" s="31"/>
    </row>
    <row r="97" spans="1:21" ht="37.5" customHeight="1">
      <c r="A97" s="6" t="s">
        <v>42</v>
      </c>
      <c r="B97" s="7" t="s">
        <v>43</v>
      </c>
      <c r="C97" s="7"/>
      <c r="D97" s="25"/>
      <c r="E97" s="37"/>
      <c r="F97" s="37"/>
      <c r="G97" s="37"/>
      <c r="H97" s="37"/>
      <c r="I97" s="31">
        <f>SUM(I98:I99)</f>
        <v>3607.08</v>
      </c>
      <c r="J97" s="31">
        <f>SUM(J98:J99)</f>
        <v>2624.45</v>
      </c>
      <c r="K97" s="31">
        <f t="shared" ref="K97:L97" si="74">SUM(K98:K99)</f>
        <v>2250</v>
      </c>
      <c r="L97" s="31">
        <f t="shared" si="74"/>
        <v>4500</v>
      </c>
      <c r="M97" s="31">
        <f t="shared" si="58"/>
        <v>12981.529999999999</v>
      </c>
      <c r="N97" s="31">
        <f>SUM(N98:N99)</f>
        <v>4678338.5536362901</v>
      </c>
      <c r="O97" s="31">
        <f>SUM(O98:O99)</f>
        <v>3403879.4862023471</v>
      </c>
      <c r="P97" s="31">
        <f t="shared" ref="P97:Q97" si="75">SUM(P98:P99)</f>
        <v>2691056.4252530173</v>
      </c>
      <c r="Q97" s="31">
        <f t="shared" si="75"/>
        <v>5382112.8505060347</v>
      </c>
      <c r="R97" s="35">
        <f t="shared" si="62"/>
        <v>16155387.315597691</v>
      </c>
      <c r="S97" s="31"/>
      <c r="T97" s="31"/>
      <c r="U97" s="31"/>
    </row>
    <row r="98" spans="1:21" ht="37.5" customHeight="1">
      <c r="A98" s="16"/>
      <c r="B98" s="6" t="s">
        <v>74</v>
      </c>
      <c r="C98" s="6"/>
      <c r="D98" s="6" t="s">
        <v>108</v>
      </c>
      <c r="E98" s="31">
        <f>'2026'!F98*1.04</f>
        <v>2447.6917445568965</v>
      </c>
      <c r="F98" s="31">
        <f t="shared" si="55"/>
        <v>2447.6917445568965</v>
      </c>
      <c r="G98" s="31">
        <f>'2026'!H98</f>
        <v>1150.704</v>
      </c>
      <c r="H98" s="31">
        <f t="shared" si="56"/>
        <v>1217</v>
      </c>
      <c r="I98" s="31">
        <v>3607.08</v>
      </c>
      <c r="J98" s="31">
        <v>2624.45</v>
      </c>
      <c r="K98" s="31">
        <v>2000</v>
      </c>
      <c r="L98" s="31">
        <v>4000</v>
      </c>
      <c r="M98" s="31">
        <f t="shared" si="58"/>
        <v>12231.529999999999</v>
      </c>
      <c r="N98" s="31">
        <f>(E98-G98)*I98</f>
        <v>4678338.5536362901</v>
      </c>
      <c r="O98" s="31">
        <f>(E98-G98)*J98</f>
        <v>3403879.4862023471</v>
      </c>
      <c r="P98" s="31">
        <f>(F98-H98)*K98</f>
        <v>2461383.4891137932</v>
      </c>
      <c r="Q98" s="31">
        <f>(F98-H98)*L98</f>
        <v>4922766.9782275865</v>
      </c>
      <c r="R98" s="35">
        <f t="shared" si="62"/>
        <v>15466368.507180016</v>
      </c>
      <c r="S98" s="31"/>
      <c r="T98" s="31"/>
      <c r="U98" s="31"/>
    </row>
    <row r="99" spans="1:21" ht="37.5" customHeight="1">
      <c r="A99" s="16"/>
      <c r="B99" s="6" t="s">
        <v>74</v>
      </c>
      <c r="C99" s="6"/>
      <c r="D99" s="6" t="s">
        <v>73</v>
      </c>
      <c r="E99" s="31">
        <f>'2026'!F99*1.04</f>
        <v>2447.6917445568965</v>
      </c>
      <c r="F99" s="31">
        <f t="shared" si="55"/>
        <v>2447.6917445568965</v>
      </c>
      <c r="G99" s="31">
        <f>'2026'!H99</f>
        <v>1446.24</v>
      </c>
      <c r="H99" s="31">
        <f t="shared" si="56"/>
        <v>1529</v>
      </c>
      <c r="I99" s="31">
        <v>0</v>
      </c>
      <c r="J99" s="31">
        <v>0</v>
      </c>
      <c r="K99" s="31">
        <v>250</v>
      </c>
      <c r="L99" s="31">
        <v>500</v>
      </c>
      <c r="M99" s="31">
        <f t="shared" si="58"/>
        <v>750</v>
      </c>
      <c r="N99" s="31">
        <f>(E99-G99)*I99</f>
        <v>0</v>
      </c>
      <c r="O99" s="31">
        <f>(E99-G99)*J99</f>
        <v>0</v>
      </c>
      <c r="P99" s="31">
        <f>(F99-H99)*K99</f>
        <v>229672.93613922413</v>
      </c>
      <c r="Q99" s="31">
        <f>(F99-H99)*L99</f>
        <v>459345.87227844825</v>
      </c>
      <c r="R99" s="35">
        <f t="shared" si="62"/>
        <v>689018.80841767241</v>
      </c>
      <c r="S99" s="31"/>
      <c r="T99" s="31"/>
      <c r="U99" s="31"/>
    </row>
    <row r="100" spans="1:21" ht="30.75" customHeight="1">
      <c r="A100" s="6" t="s">
        <v>21</v>
      </c>
      <c r="B100" s="7" t="s">
        <v>22</v>
      </c>
      <c r="C100" s="7"/>
      <c r="D100" s="25"/>
      <c r="E100" s="37"/>
      <c r="F100" s="37"/>
      <c r="G100" s="37"/>
      <c r="H100" s="37"/>
      <c r="I100" s="31">
        <f t="shared" ref="I100:Q100" si="76">SUM(I101)</f>
        <v>0</v>
      </c>
      <c r="J100" s="31">
        <f t="shared" si="76"/>
        <v>0</v>
      </c>
      <c r="K100" s="31">
        <f t="shared" si="76"/>
        <v>100</v>
      </c>
      <c r="L100" s="31">
        <f t="shared" si="76"/>
        <v>300</v>
      </c>
      <c r="M100" s="31">
        <f t="shared" si="58"/>
        <v>400</v>
      </c>
      <c r="N100" s="31">
        <f t="shared" si="76"/>
        <v>0</v>
      </c>
      <c r="O100" s="31">
        <f t="shared" si="76"/>
        <v>0</v>
      </c>
      <c r="P100" s="31">
        <f t="shared" si="76"/>
        <v>0</v>
      </c>
      <c r="Q100" s="31">
        <f t="shared" si="76"/>
        <v>0</v>
      </c>
      <c r="R100" s="35">
        <f t="shared" si="62"/>
        <v>0</v>
      </c>
      <c r="S100" s="31"/>
      <c r="T100" s="31"/>
      <c r="U100" s="31"/>
    </row>
    <row r="101" spans="1:21" ht="30.75" customHeight="1">
      <c r="A101" s="16"/>
      <c r="B101" s="6" t="s">
        <v>86</v>
      </c>
      <c r="C101" s="6" t="s">
        <v>71</v>
      </c>
      <c r="D101" s="6" t="s">
        <v>108</v>
      </c>
      <c r="E101" s="31">
        <f>'2026'!F101*1.04</f>
        <v>938.57528215491232</v>
      </c>
      <c r="F101" s="31">
        <f t="shared" si="55"/>
        <v>938.57528215491232</v>
      </c>
      <c r="G101" s="31">
        <f>'2026'!H101</f>
        <v>1045.904</v>
      </c>
      <c r="H101" s="31">
        <f t="shared" si="56"/>
        <v>1106</v>
      </c>
      <c r="I101" s="33">
        <v>0</v>
      </c>
      <c r="J101" s="31">
        <v>0</v>
      </c>
      <c r="K101" s="33">
        <v>100</v>
      </c>
      <c r="L101" s="33">
        <v>300</v>
      </c>
      <c r="M101" s="31">
        <f t="shared" si="58"/>
        <v>400</v>
      </c>
      <c r="N101" s="31">
        <f>(E101-G101)*I101</f>
        <v>0</v>
      </c>
      <c r="O101" s="31">
        <f>(E101-G101)*J101</f>
        <v>0</v>
      </c>
      <c r="P101" s="31">
        <v>0</v>
      </c>
      <c r="Q101" s="31">
        <v>0</v>
      </c>
      <c r="R101" s="35">
        <f t="shared" si="62"/>
        <v>0</v>
      </c>
      <c r="S101" s="31"/>
      <c r="T101" s="31"/>
      <c r="U101" s="31"/>
    </row>
    <row r="102" spans="1:21" ht="37.5" customHeight="1">
      <c r="A102" s="6" t="s">
        <v>13</v>
      </c>
      <c r="B102" s="7" t="s">
        <v>14</v>
      </c>
      <c r="C102" s="7"/>
      <c r="D102" s="25"/>
      <c r="E102" s="37"/>
      <c r="F102" s="37"/>
      <c r="G102" s="37"/>
      <c r="H102" s="37"/>
      <c r="I102" s="31">
        <f>SUM(I103:I114)</f>
        <v>1684.1100000000001</v>
      </c>
      <c r="J102" s="31">
        <f t="shared" ref="J102:R102" si="77">SUM(J103:J114)</f>
        <v>1885.44</v>
      </c>
      <c r="K102" s="31">
        <f t="shared" si="77"/>
        <v>4092.5</v>
      </c>
      <c r="L102" s="31">
        <f t="shared" si="77"/>
        <v>3062.5</v>
      </c>
      <c r="M102" s="31">
        <f t="shared" si="77"/>
        <v>10724.55</v>
      </c>
      <c r="N102" s="31">
        <f t="shared" si="77"/>
        <v>2967720.2519417102</v>
      </c>
      <c r="O102" s="31">
        <f t="shared" si="77"/>
        <v>4773953.9939481802</v>
      </c>
      <c r="P102" s="31">
        <f t="shared" si="77"/>
        <v>8486758.1613318529</v>
      </c>
      <c r="Q102" s="31">
        <f t="shared" si="77"/>
        <v>4123996.2729585813</v>
      </c>
      <c r="R102" s="31">
        <f t="shared" si="77"/>
        <v>20352428.680180322</v>
      </c>
      <c r="S102" s="31"/>
      <c r="T102" s="31"/>
      <c r="U102" s="31"/>
    </row>
    <row r="103" spans="1:21" ht="141.75" customHeight="1">
      <c r="A103" s="16"/>
      <c r="B103" s="6" t="s">
        <v>125</v>
      </c>
      <c r="C103" s="6" t="s">
        <v>159</v>
      </c>
      <c r="D103" s="6" t="s">
        <v>107</v>
      </c>
      <c r="E103" s="31">
        <f>'2026'!F103*1.04</f>
        <v>2713.7122019136527</v>
      </c>
      <c r="F103" s="31">
        <f t="shared" si="55"/>
        <v>2713.7122019136527</v>
      </c>
      <c r="G103" s="31">
        <f>'2026'!H103</f>
        <v>1408.5120000000002</v>
      </c>
      <c r="H103" s="31">
        <f t="shared" si="56"/>
        <v>1489</v>
      </c>
      <c r="I103" s="31">
        <v>574.23</v>
      </c>
      <c r="J103" s="31">
        <v>297.8</v>
      </c>
      <c r="K103" s="31">
        <v>100</v>
      </c>
      <c r="L103" s="31">
        <v>100</v>
      </c>
      <c r="M103" s="31">
        <f t="shared" si="58"/>
        <v>1072.03</v>
      </c>
      <c r="N103" s="31">
        <f t="shared" ref="N103:N114" si="78">(E103-G103)*I103</f>
        <v>749485.11194487673</v>
      </c>
      <c r="O103" s="31">
        <f t="shared" ref="O103:O114" si="79">(E103-G103)*J103</f>
        <v>388688.62012988573</v>
      </c>
      <c r="P103" s="31">
        <f t="shared" ref="P103:P114" si="80">(F103-H103)*K103</f>
        <v>122471.22019136527</v>
      </c>
      <c r="Q103" s="31">
        <f t="shared" ref="Q103:Q114" si="81">(F103-H103)*L103</f>
        <v>122471.22019136527</v>
      </c>
      <c r="R103" s="35">
        <f t="shared" si="62"/>
        <v>1383116.1724574931</v>
      </c>
      <c r="S103" s="31"/>
      <c r="T103" s="31"/>
      <c r="U103" s="31"/>
    </row>
    <row r="104" spans="1:21" ht="141.75" customHeight="1">
      <c r="A104" s="16"/>
      <c r="B104" s="6" t="s">
        <v>125</v>
      </c>
      <c r="C104" s="6" t="s">
        <v>159</v>
      </c>
      <c r="D104" s="6" t="s">
        <v>73</v>
      </c>
      <c r="E104" s="31">
        <f>'2026'!F104*1.04</f>
        <v>3922.9087183166484</v>
      </c>
      <c r="F104" s="31">
        <f t="shared" si="55"/>
        <v>3922.9087183166484</v>
      </c>
      <c r="G104" s="31">
        <f>'2026'!H104</f>
        <v>1496.5440000000001</v>
      </c>
      <c r="H104" s="31">
        <f t="shared" si="56"/>
        <v>1582</v>
      </c>
      <c r="I104" s="31">
        <v>634.98</v>
      </c>
      <c r="J104" s="31">
        <v>830.46</v>
      </c>
      <c r="K104" s="31">
        <v>850</v>
      </c>
      <c r="L104" s="31">
        <v>700</v>
      </c>
      <c r="M104" s="31">
        <f t="shared" ref="M104:M141" si="82">I104+J104+K104+L104</f>
        <v>3015.44</v>
      </c>
      <c r="N104" s="31">
        <f t="shared" si="78"/>
        <v>1540693.0688367055</v>
      </c>
      <c r="O104" s="31">
        <f t="shared" si="79"/>
        <v>2014998.8439732441</v>
      </c>
      <c r="P104" s="31">
        <f t="shared" si="80"/>
        <v>1989772.4105691512</v>
      </c>
      <c r="Q104" s="31">
        <f t="shared" si="81"/>
        <v>1638636.1028216539</v>
      </c>
      <c r="R104" s="35">
        <f t="shared" ref="R104:R141" si="83">N104+O104+P104+Q104</f>
        <v>7184100.426200754</v>
      </c>
      <c r="S104" s="31"/>
      <c r="T104" s="31"/>
      <c r="U104" s="31"/>
    </row>
    <row r="105" spans="1:21" ht="51" customHeight="1">
      <c r="A105" s="16"/>
      <c r="B105" s="6" t="s">
        <v>125</v>
      </c>
      <c r="C105" s="6" t="s">
        <v>128</v>
      </c>
      <c r="D105" s="6" t="s">
        <v>107</v>
      </c>
      <c r="E105" s="31">
        <f>'2026'!F105*1.04</f>
        <v>0</v>
      </c>
      <c r="F105" s="31">
        <f t="shared" si="55"/>
        <v>0</v>
      </c>
      <c r="G105" s="31">
        <f>'2026'!H105</f>
        <v>0</v>
      </c>
      <c r="H105" s="31">
        <f t="shared" si="56"/>
        <v>0</v>
      </c>
      <c r="I105" s="31">
        <v>169.9</v>
      </c>
      <c r="J105" s="31">
        <v>0</v>
      </c>
      <c r="K105" s="31">
        <v>1000</v>
      </c>
      <c r="L105" s="31">
        <v>1000</v>
      </c>
      <c r="M105" s="31">
        <f t="shared" si="82"/>
        <v>2169.9</v>
      </c>
      <c r="N105" s="31">
        <f t="shared" si="78"/>
        <v>0</v>
      </c>
      <c r="O105" s="31">
        <f t="shared" si="79"/>
        <v>0</v>
      </c>
      <c r="P105" s="31">
        <f t="shared" si="80"/>
        <v>0</v>
      </c>
      <c r="Q105" s="31">
        <f t="shared" si="81"/>
        <v>0</v>
      </c>
      <c r="R105" s="35">
        <f t="shared" si="83"/>
        <v>0</v>
      </c>
      <c r="S105" s="31"/>
      <c r="T105" s="31"/>
      <c r="U105" s="31"/>
    </row>
    <row r="106" spans="1:21" ht="158.25" customHeight="1">
      <c r="A106" s="16"/>
      <c r="B106" s="6" t="s">
        <v>125</v>
      </c>
      <c r="C106" s="6" t="s">
        <v>159</v>
      </c>
      <c r="D106" s="6" t="s">
        <v>73</v>
      </c>
      <c r="E106" s="31">
        <f>'2026'!F106*1.04</f>
        <v>3052.3779174019933</v>
      </c>
      <c r="F106" s="31">
        <f t="shared" si="55"/>
        <v>3052.3779174019933</v>
      </c>
      <c r="G106" s="31">
        <f>'2026'!H106</f>
        <v>1496.5440000000001</v>
      </c>
      <c r="H106" s="31">
        <f t="shared" si="56"/>
        <v>1582</v>
      </c>
      <c r="I106" s="31">
        <v>30</v>
      </c>
      <c r="J106" s="31">
        <v>0</v>
      </c>
      <c r="K106" s="31">
        <v>150</v>
      </c>
      <c r="L106" s="31">
        <v>200</v>
      </c>
      <c r="M106" s="31">
        <f t="shared" si="82"/>
        <v>380</v>
      </c>
      <c r="N106" s="31">
        <f t="shared" si="78"/>
        <v>46675.017522059796</v>
      </c>
      <c r="O106" s="31">
        <f t="shared" si="79"/>
        <v>0</v>
      </c>
      <c r="P106" s="31">
        <f t="shared" si="80"/>
        <v>220556.68761029898</v>
      </c>
      <c r="Q106" s="31">
        <f t="shared" si="81"/>
        <v>294075.58348039864</v>
      </c>
      <c r="R106" s="35">
        <f t="shared" si="83"/>
        <v>561307.28861275734</v>
      </c>
      <c r="S106" s="31"/>
      <c r="T106" s="31"/>
      <c r="U106" s="31"/>
    </row>
    <row r="107" spans="1:21" s="4" customFormat="1" ht="126" customHeight="1">
      <c r="A107" s="16"/>
      <c r="B107" s="6" t="s">
        <v>125</v>
      </c>
      <c r="C107" s="6" t="s">
        <v>160</v>
      </c>
      <c r="D107" s="6" t="s">
        <v>73</v>
      </c>
      <c r="E107" s="31">
        <f>'2026'!F107*1.04</f>
        <v>3605.4535673681285</v>
      </c>
      <c r="F107" s="31">
        <f t="shared" si="55"/>
        <v>3605.4535673681285</v>
      </c>
      <c r="G107" s="31">
        <f>'2026'!H107</f>
        <v>1496.5440000000001</v>
      </c>
      <c r="H107" s="31">
        <f t="shared" si="56"/>
        <v>1582</v>
      </c>
      <c r="I107" s="31">
        <v>125</v>
      </c>
      <c r="J107" s="31">
        <v>125</v>
      </c>
      <c r="K107" s="31">
        <v>125</v>
      </c>
      <c r="L107" s="31">
        <v>125</v>
      </c>
      <c r="M107" s="31">
        <f t="shared" si="82"/>
        <v>500</v>
      </c>
      <c r="N107" s="31">
        <f t="shared" si="78"/>
        <v>263613.6959210161</v>
      </c>
      <c r="O107" s="31">
        <f t="shared" si="79"/>
        <v>263613.6959210161</v>
      </c>
      <c r="P107" s="31">
        <f t="shared" si="80"/>
        <v>252931.69592101607</v>
      </c>
      <c r="Q107" s="31">
        <f t="shared" si="81"/>
        <v>252931.69592101607</v>
      </c>
      <c r="R107" s="35">
        <f t="shared" si="83"/>
        <v>1033090.7836840643</v>
      </c>
      <c r="S107" s="31"/>
      <c r="T107" s="31"/>
      <c r="U107" s="31"/>
    </row>
    <row r="108" spans="1:21" s="4" customFormat="1" ht="51" customHeight="1">
      <c r="A108" s="16"/>
      <c r="B108" s="6" t="s">
        <v>125</v>
      </c>
      <c r="C108" s="6" t="s">
        <v>129</v>
      </c>
      <c r="D108" s="6" t="s">
        <v>107</v>
      </c>
      <c r="E108" s="31">
        <f>'2026'!F108*1.04</f>
        <v>3416.3167793817174</v>
      </c>
      <c r="F108" s="31">
        <f t="shared" si="55"/>
        <v>3416.3167793817174</v>
      </c>
      <c r="G108" s="31">
        <f>'2026'!H108</f>
        <v>1408.5120000000002</v>
      </c>
      <c r="H108" s="31">
        <f t="shared" si="56"/>
        <v>1489</v>
      </c>
      <c r="I108" s="31">
        <v>0</v>
      </c>
      <c r="J108" s="31">
        <v>0</v>
      </c>
      <c r="K108" s="31">
        <v>30</v>
      </c>
      <c r="L108" s="31">
        <v>0</v>
      </c>
      <c r="M108" s="31">
        <f t="shared" si="82"/>
        <v>30</v>
      </c>
      <c r="N108" s="31">
        <f t="shared" si="78"/>
        <v>0</v>
      </c>
      <c r="O108" s="31">
        <f t="shared" si="79"/>
        <v>0</v>
      </c>
      <c r="P108" s="31">
        <f t="shared" si="80"/>
        <v>57819.503381451519</v>
      </c>
      <c r="Q108" s="31">
        <f t="shared" si="81"/>
        <v>0</v>
      </c>
      <c r="R108" s="35">
        <f t="shared" si="83"/>
        <v>57819.503381451519</v>
      </c>
      <c r="S108" s="31"/>
      <c r="T108" s="31"/>
      <c r="U108" s="31"/>
    </row>
    <row r="109" spans="1:21" s="4" customFormat="1" ht="51" customHeight="1">
      <c r="A109" s="16"/>
      <c r="B109" s="6" t="s">
        <v>125</v>
      </c>
      <c r="C109" s="6" t="s">
        <v>129</v>
      </c>
      <c r="D109" s="6" t="s">
        <v>73</v>
      </c>
      <c r="E109" s="31">
        <f>'2026'!F109*1.04</f>
        <v>4539.116336559684</v>
      </c>
      <c r="F109" s="31">
        <f t="shared" si="55"/>
        <v>4539.116336559684</v>
      </c>
      <c r="G109" s="31">
        <f>'2026'!H109</f>
        <v>1496.5440000000001</v>
      </c>
      <c r="H109" s="31">
        <f t="shared" si="56"/>
        <v>1582</v>
      </c>
      <c r="I109" s="31">
        <v>50</v>
      </c>
      <c r="J109" s="31">
        <v>0</v>
      </c>
      <c r="K109" s="31">
        <v>0</v>
      </c>
      <c r="L109" s="31">
        <v>0</v>
      </c>
      <c r="M109" s="31">
        <f t="shared" si="82"/>
        <v>50</v>
      </c>
      <c r="N109" s="31">
        <f t="shared" si="78"/>
        <v>152128.61682798419</v>
      </c>
      <c r="O109" s="31">
        <f t="shared" si="79"/>
        <v>0</v>
      </c>
      <c r="P109" s="31">
        <f t="shared" si="80"/>
        <v>0</v>
      </c>
      <c r="Q109" s="31">
        <f t="shared" si="81"/>
        <v>0</v>
      </c>
      <c r="R109" s="35">
        <f t="shared" si="83"/>
        <v>152128.61682798419</v>
      </c>
      <c r="S109" s="31"/>
      <c r="T109" s="31"/>
      <c r="U109" s="31"/>
    </row>
    <row r="110" spans="1:21" ht="33.75" customHeight="1">
      <c r="A110" s="16"/>
      <c r="B110" s="6" t="s">
        <v>125</v>
      </c>
      <c r="C110" s="6" t="s">
        <v>130</v>
      </c>
      <c r="D110" s="6" t="s">
        <v>107</v>
      </c>
      <c r="E110" s="31">
        <f>'2026'!F110*1.04</f>
        <v>5963.805525682691</v>
      </c>
      <c r="F110" s="31">
        <f t="shared" si="55"/>
        <v>5963.805525682691</v>
      </c>
      <c r="G110" s="31">
        <f>'2026'!H110</f>
        <v>1408.5120000000002</v>
      </c>
      <c r="H110" s="31">
        <f t="shared" si="56"/>
        <v>1489</v>
      </c>
      <c r="I110" s="31">
        <v>0</v>
      </c>
      <c r="J110" s="31">
        <v>0</v>
      </c>
      <c r="K110" s="31">
        <v>900</v>
      </c>
      <c r="L110" s="31">
        <v>0</v>
      </c>
      <c r="M110" s="31">
        <f t="shared" si="82"/>
        <v>900</v>
      </c>
      <c r="N110" s="31">
        <f t="shared" si="78"/>
        <v>0</v>
      </c>
      <c r="O110" s="31">
        <f t="shared" si="79"/>
        <v>0</v>
      </c>
      <c r="P110" s="31">
        <f t="shared" si="80"/>
        <v>4027324.9731144221</v>
      </c>
      <c r="Q110" s="31">
        <f t="shared" si="81"/>
        <v>0</v>
      </c>
      <c r="R110" s="35">
        <f t="shared" si="83"/>
        <v>4027324.9731144221</v>
      </c>
      <c r="S110" s="31"/>
      <c r="T110" s="31"/>
      <c r="U110" s="31"/>
    </row>
    <row r="111" spans="1:21" ht="33.75" customHeight="1">
      <c r="A111" s="16"/>
      <c r="B111" s="6" t="s">
        <v>125</v>
      </c>
      <c r="C111" s="6" t="s">
        <v>131</v>
      </c>
      <c r="D111" s="6" t="s">
        <v>107</v>
      </c>
      <c r="E111" s="31">
        <f>'2026'!F111*1.04</f>
        <v>6809.0076550679023</v>
      </c>
      <c r="F111" s="31">
        <f t="shared" si="55"/>
        <v>6809.0076550679023</v>
      </c>
      <c r="G111" s="31">
        <f>'2026'!H111</f>
        <v>1408.5120000000002</v>
      </c>
      <c r="H111" s="31">
        <f t="shared" si="56"/>
        <v>1489</v>
      </c>
      <c r="I111" s="31">
        <v>0</v>
      </c>
      <c r="J111" s="31">
        <v>229.8</v>
      </c>
      <c r="K111" s="31">
        <v>0</v>
      </c>
      <c r="L111" s="31">
        <v>0</v>
      </c>
      <c r="M111" s="31">
        <f t="shared" si="82"/>
        <v>229.8</v>
      </c>
      <c r="N111" s="31">
        <f t="shared" si="78"/>
        <v>0</v>
      </c>
      <c r="O111" s="31">
        <f t="shared" si="79"/>
        <v>1241033.9015346039</v>
      </c>
      <c r="P111" s="31">
        <f t="shared" si="80"/>
        <v>0</v>
      </c>
      <c r="Q111" s="31">
        <f t="shared" si="81"/>
        <v>0</v>
      </c>
      <c r="R111" s="35">
        <f t="shared" si="83"/>
        <v>1241033.9015346039</v>
      </c>
      <c r="S111" s="31"/>
      <c r="T111" s="31"/>
      <c r="U111" s="31"/>
    </row>
    <row r="112" spans="1:21" ht="33.75" customHeight="1">
      <c r="A112" s="16"/>
      <c r="B112" s="6" t="s">
        <v>82</v>
      </c>
      <c r="C112" s="6" t="s">
        <v>71</v>
      </c>
      <c r="D112" s="6" t="s">
        <v>108</v>
      </c>
      <c r="E112" s="31">
        <f>'2026'!F112*1.04</f>
        <v>2831.0366073394143</v>
      </c>
      <c r="F112" s="31">
        <f t="shared" si="55"/>
        <v>2831.0366073394143</v>
      </c>
      <c r="G112" s="31">
        <f>'2026'!H112</f>
        <v>1169.568</v>
      </c>
      <c r="H112" s="31">
        <f t="shared" si="56"/>
        <v>1237</v>
      </c>
      <c r="I112" s="31">
        <v>0</v>
      </c>
      <c r="J112" s="31">
        <v>0</v>
      </c>
      <c r="K112" s="31">
        <v>93.75</v>
      </c>
      <c r="L112" s="31">
        <v>93.75</v>
      </c>
      <c r="M112" s="31">
        <f t="shared" si="82"/>
        <v>187.5</v>
      </c>
      <c r="N112" s="31">
        <f t="shared" si="78"/>
        <v>0</v>
      </c>
      <c r="O112" s="31">
        <f t="shared" si="79"/>
        <v>0</v>
      </c>
      <c r="P112" s="31">
        <f t="shared" si="80"/>
        <v>149440.93193807011</v>
      </c>
      <c r="Q112" s="31">
        <f t="shared" si="81"/>
        <v>149440.93193807011</v>
      </c>
      <c r="R112" s="35">
        <f t="shared" si="83"/>
        <v>298881.86387614021</v>
      </c>
      <c r="S112" s="31"/>
      <c r="T112" s="31"/>
      <c r="U112" s="31"/>
    </row>
    <row r="113" spans="1:21" ht="33.75" customHeight="1">
      <c r="A113" s="16"/>
      <c r="B113" s="6" t="s">
        <v>82</v>
      </c>
      <c r="C113" s="6" t="s">
        <v>71</v>
      </c>
      <c r="D113" s="6" t="s">
        <v>73</v>
      </c>
      <c r="E113" s="31">
        <f>'2026'!F113*1.04</f>
        <v>2831.0366073394143</v>
      </c>
      <c r="F113" s="31">
        <f t="shared" si="55"/>
        <v>2831.0366073394143</v>
      </c>
      <c r="G113" s="31">
        <f>'2026'!H113</f>
        <v>1496.5440000000001</v>
      </c>
      <c r="H113" s="31">
        <f t="shared" si="56"/>
        <v>1582</v>
      </c>
      <c r="I113" s="31">
        <v>0</v>
      </c>
      <c r="J113" s="31">
        <v>0</v>
      </c>
      <c r="K113" s="31">
        <v>93.75</v>
      </c>
      <c r="L113" s="31">
        <v>93.75</v>
      </c>
      <c r="M113" s="31">
        <f t="shared" si="82"/>
        <v>187.5</v>
      </c>
      <c r="N113" s="31">
        <f t="shared" si="78"/>
        <v>0</v>
      </c>
      <c r="O113" s="31">
        <f t="shared" si="79"/>
        <v>0</v>
      </c>
      <c r="P113" s="31">
        <f t="shared" si="80"/>
        <v>117097.18193807009</v>
      </c>
      <c r="Q113" s="31">
        <f t="shared" si="81"/>
        <v>117097.18193807009</v>
      </c>
      <c r="R113" s="35">
        <f t="shared" si="83"/>
        <v>234194.36387614018</v>
      </c>
      <c r="S113" s="31"/>
      <c r="T113" s="31"/>
      <c r="U113" s="31"/>
    </row>
    <row r="114" spans="1:21" ht="33.75" customHeight="1">
      <c r="A114" s="16"/>
      <c r="B114" s="6" t="s">
        <v>72</v>
      </c>
      <c r="C114" s="6" t="s">
        <v>71</v>
      </c>
      <c r="D114" s="6" t="s">
        <v>73</v>
      </c>
      <c r="E114" s="31">
        <f>'2026'!F114*1.04</f>
        <v>3647.7914088906768</v>
      </c>
      <c r="F114" s="31">
        <f t="shared" si="55"/>
        <v>3647.7914088906768</v>
      </c>
      <c r="G114" s="31">
        <f>'2026'!H114</f>
        <v>1496.5440000000001</v>
      </c>
      <c r="H114" s="31">
        <f t="shared" si="56"/>
        <v>1582</v>
      </c>
      <c r="I114" s="31">
        <v>100</v>
      </c>
      <c r="J114" s="31">
        <v>402.38</v>
      </c>
      <c r="K114" s="31">
        <v>750</v>
      </c>
      <c r="L114" s="31">
        <v>750</v>
      </c>
      <c r="M114" s="31">
        <f t="shared" si="82"/>
        <v>2002.38</v>
      </c>
      <c r="N114" s="31">
        <f t="shared" si="78"/>
        <v>215124.74088906765</v>
      </c>
      <c r="O114" s="31">
        <f t="shared" si="79"/>
        <v>865618.93238943035</v>
      </c>
      <c r="P114" s="31">
        <f t="shared" si="80"/>
        <v>1549343.5566680077</v>
      </c>
      <c r="Q114" s="31">
        <f t="shared" si="81"/>
        <v>1549343.5566680077</v>
      </c>
      <c r="R114" s="35">
        <f t="shared" si="83"/>
        <v>4179430.7866145135</v>
      </c>
      <c r="S114" s="31"/>
      <c r="T114" s="31"/>
      <c r="U114" s="31"/>
    </row>
    <row r="115" spans="1:21" ht="30.75" customHeight="1">
      <c r="A115" s="6" t="s">
        <v>60</v>
      </c>
      <c r="B115" s="7" t="s">
        <v>61</v>
      </c>
      <c r="C115" s="7"/>
      <c r="D115" s="25"/>
      <c r="E115" s="37"/>
      <c r="F115" s="37"/>
      <c r="G115" s="37"/>
      <c r="H115" s="37"/>
      <c r="I115" s="31">
        <f t="shared" ref="I115:R115" si="84">SUM(I116)</f>
        <v>1102.5</v>
      </c>
      <c r="J115" s="31">
        <f t="shared" si="84"/>
        <v>1652.2</v>
      </c>
      <c r="K115" s="31">
        <f t="shared" si="84"/>
        <v>2000</v>
      </c>
      <c r="L115" s="31">
        <f t="shared" si="84"/>
        <v>2000</v>
      </c>
      <c r="M115" s="31">
        <f t="shared" si="84"/>
        <v>6754.7</v>
      </c>
      <c r="N115" s="31">
        <f t="shared" si="84"/>
        <v>972313.7970834272</v>
      </c>
      <c r="O115" s="31">
        <f t="shared" si="84"/>
        <v>1457103.7238469284</v>
      </c>
      <c r="P115" s="31">
        <f t="shared" si="84"/>
        <v>1592922.5525322945</v>
      </c>
      <c r="Q115" s="31">
        <f t="shared" si="84"/>
        <v>1592922.5525322945</v>
      </c>
      <c r="R115" s="31">
        <f t="shared" si="84"/>
        <v>5615262.6259949449</v>
      </c>
      <c r="S115" s="31"/>
      <c r="T115" s="31"/>
      <c r="U115" s="31"/>
    </row>
    <row r="116" spans="1:21" ht="59.25" customHeight="1">
      <c r="A116" s="16"/>
      <c r="B116" s="6" t="s">
        <v>119</v>
      </c>
      <c r="C116" s="6"/>
      <c r="D116" s="6" t="s">
        <v>73</v>
      </c>
      <c r="E116" s="31">
        <f>'2026'!F116*1.04</f>
        <v>2378.4612762661473</v>
      </c>
      <c r="F116" s="31">
        <f t="shared" si="55"/>
        <v>2378.4612762661473</v>
      </c>
      <c r="G116" s="31">
        <f>'2026'!H116</f>
        <v>1496.5440000000001</v>
      </c>
      <c r="H116" s="31">
        <f t="shared" si="56"/>
        <v>1582</v>
      </c>
      <c r="I116" s="31">
        <v>1102.5</v>
      </c>
      <c r="J116" s="31">
        <v>1652.2</v>
      </c>
      <c r="K116" s="31">
        <v>2000</v>
      </c>
      <c r="L116" s="31">
        <v>2000</v>
      </c>
      <c r="M116" s="31">
        <f t="shared" si="82"/>
        <v>6754.7</v>
      </c>
      <c r="N116" s="31">
        <f>(E116-G116)*I116</f>
        <v>972313.7970834272</v>
      </c>
      <c r="O116" s="31">
        <f>(E116-G116)*J116</f>
        <v>1457103.7238469284</v>
      </c>
      <c r="P116" s="31">
        <f>(F116-H116)*K116</f>
        <v>1592922.5525322945</v>
      </c>
      <c r="Q116" s="31">
        <f>(F116-H116)*L116</f>
        <v>1592922.5525322945</v>
      </c>
      <c r="R116" s="35">
        <f t="shared" si="83"/>
        <v>5615262.6259949449</v>
      </c>
      <c r="S116" s="31"/>
      <c r="T116" s="31"/>
      <c r="U116" s="31"/>
    </row>
    <row r="117" spans="1:21" ht="30.75" customHeight="1">
      <c r="A117" s="6" t="s">
        <v>40</v>
      </c>
      <c r="B117" s="7" t="s">
        <v>41</v>
      </c>
      <c r="C117" s="7"/>
      <c r="D117" s="25"/>
      <c r="E117" s="37"/>
      <c r="F117" s="37"/>
      <c r="G117" s="37"/>
      <c r="H117" s="37"/>
      <c r="I117" s="31">
        <f>SUM(I118:I126)</f>
        <v>4562</v>
      </c>
      <c r="J117" s="31">
        <f t="shared" ref="J117:R117" si="85">SUM(J118:J126)</f>
        <v>5913</v>
      </c>
      <c r="K117" s="31">
        <f t="shared" si="85"/>
        <v>5600</v>
      </c>
      <c r="L117" s="31">
        <f t="shared" si="85"/>
        <v>5189</v>
      </c>
      <c r="M117" s="31">
        <f t="shared" si="85"/>
        <v>21264</v>
      </c>
      <c r="N117" s="31">
        <f t="shared" si="85"/>
        <v>18746701.554608438</v>
      </c>
      <c r="O117" s="31">
        <f t="shared" si="85"/>
        <v>21174199.753235921</v>
      </c>
      <c r="P117" s="31">
        <f t="shared" si="85"/>
        <v>22813169.0139293</v>
      </c>
      <c r="Q117" s="31">
        <f t="shared" si="85"/>
        <v>17995532.919980127</v>
      </c>
      <c r="R117" s="31">
        <f t="shared" si="85"/>
        <v>80729603.241753787</v>
      </c>
      <c r="S117" s="31"/>
      <c r="T117" s="31"/>
      <c r="U117" s="31"/>
    </row>
    <row r="118" spans="1:21" ht="51.75" customHeight="1">
      <c r="A118" s="16"/>
      <c r="B118" s="6" t="s">
        <v>79</v>
      </c>
      <c r="C118" s="6" t="s">
        <v>112</v>
      </c>
      <c r="D118" s="6" t="s">
        <v>107</v>
      </c>
      <c r="E118" s="31">
        <f>'2026'!F118*1.04</f>
        <v>4273.5797799096417</v>
      </c>
      <c r="F118" s="31">
        <f t="shared" si="55"/>
        <v>4273.5797799096417</v>
      </c>
      <c r="G118" s="31">
        <f>'2026'!H118</f>
        <v>1446.24</v>
      </c>
      <c r="H118" s="31">
        <f t="shared" si="56"/>
        <v>1529</v>
      </c>
      <c r="I118" s="31">
        <v>139</v>
      </c>
      <c r="J118" s="31">
        <v>0</v>
      </c>
      <c r="K118" s="31">
        <v>400</v>
      </c>
      <c r="L118" s="31">
        <v>160</v>
      </c>
      <c r="M118" s="31">
        <f t="shared" si="82"/>
        <v>699</v>
      </c>
      <c r="N118" s="31">
        <f t="shared" ref="N118:N126" si="86">(E118-G118)*I118</f>
        <v>393000.22940744023</v>
      </c>
      <c r="O118" s="31">
        <f t="shared" ref="O118:P126" si="87">(E118-G118)*J118</f>
        <v>0</v>
      </c>
      <c r="P118" s="31">
        <f t="shared" si="87"/>
        <v>1097831.9119638568</v>
      </c>
      <c r="Q118" s="31">
        <f t="shared" ref="Q118:Q126" si="88">(F118-H118)*L118</f>
        <v>439132.76478554268</v>
      </c>
      <c r="R118" s="35">
        <f t="shared" si="83"/>
        <v>1929964.9061568396</v>
      </c>
      <c r="S118" s="31"/>
      <c r="T118" s="31"/>
      <c r="U118" s="31"/>
    </row>
    <row r="119" spans="1:21" ht="51.75" customHeight="1">
      <c r="A119" s="16"/>
      <c r="B119" s="6" t="s">
        <v>77</v>
      </c>
      <c r="C119" s="6" t="s">
        <v>135</v>
      </c>
      <c r="D119" s="6" t="s">
        <v>107</v>
      </c>
      <c r="E119" s="31">
        <f>'2026'!F119*1.04</f>
        <v>4547.268328310367</v>
      </c>
      <c r="F119" s="31">
        <f t="shared" si="55"/>
        <v>4547.268328310367</v>
      </c>
      <c r="G119" s="31">
        <f>'2026'!H119</f>
        <v>1446.24</v>
      </c>
      <c r="H119" s="31">
        <f t="shared" si="56"/>
        <v>1529</v>
      </c>
      <c r="I119" s="31">
        <v>869</v>
      </c>
      <c r="J119" s="31">
        <v>663</v>
      </c>
      <c r="K119" s="31">
        <v>400</v>
      </c>
      <c r="L119" s="31">
        <v>400</v>
      </c>
      <c r="M119" s="31">
        <f t="shared" si="82"/>
        <v>2332</v>
      </c>
      <c r="N119" s="31">
        <f t="shared" si="86"/>
        <v>2694793.617301709</v>
      </c>
      <c r="O119" s="31">
        <f t="shared" si="87"/>
        <v>2055981.7816697734</v>
      </c>
      <c r="P119" s="31">
        <f t="shared" si="87"/>
        <v>1207307.3313241468</v>
      </c>
      <c r="Q119" s="31">
        <f t="shared" si="88"/>
        <v>1207307.3313241468</v>
      </c>
      <c r="R119" s="35">
        <f t="shared" si="83"/>
        <v>7165390.0616197763</v>
      </c>
      <c r="S119" s="31"/>
      <c r="T119" s="31"/>
      <c r="U119" s="31"/>
    </row>
    <row r="120" spans="1:21" ht="35.25" customHeight="1">
      <c r="A120" s="16"/>
      <c r="B120" s="6" t="s">
        <v>77</v>
      </c>
      <c r="C120" s="6" t="s">
        <v>136</v>
      </c>
      <c r="D120" s="6" t="s">
        <v>107</v>
      </c>
      <c r="E120" s="31">
        <f>'2026'!F120*1.04</f>
        <v>10722.860952247902</v>
      </c>
      <c r="F120" s="31">
        <f t="shared" si="55"/>
        <v>10722.860952247902</v>
      </c>
      <c r="G120" s="31">
        <f>'2026'!H120</f>
        <v>1446.24</v>
      </c>
      <c r="H120" s="31">
        <f t="shared" si="56"/>
        <v>1529</v>
      </c>
      <c r="I120" s="31">
        <v>454</v>
      </c>
      <c r="J120" s="31">
        <v>0</v>
      </c>
      <c r="K120" s="31">
        <v>0</v>
      </c>
      <c r="L120" s="31">
        <v>0</v>
      </c>
      <c r="M120" s="31">
        <f t="shared" si="82"/>
        <v>454</v>
      </c>
      <c r="N120" s="31">
        <f t="shared" si="86"/>
        <v>4211585.9123205477</v>
      </c>
      <c r="O120" s="31">
        <f t="shared" si="87"/>
        <v>0</v>
      </c>
      <c r="P120" s="31">
        <f t="shared" si="87"/>
        <v>0</v>
      </c>
      <c r="Q120" s="31">
        <f t="shared" si="88"/>
        <v>0</v>
      </c>
      <c r="R120" s="35">
        <f t="shared" si="83"/>
        <v>4211585.9123205477</v>
      </c>
      <c r="S120" s="31"/>
      <c r="T120" s="31"/>
      <c r="U120" s="31"/>
    </row>
    <row r="121" spans="1:21" ht="30.75" customHeight="1">
      <c r="A121" s="16"/>
      <c r="B121" s="6" t="s">
        <v>77</v>
      </c>
      <c r="C121" s="6" t="s">
        <v>111</v>
      </c>
      <c r="D121" s="6" t="s">
        <v>107</v>
      </c>
      <c r="E121" s="31">
        <f>'2026'!F121*1.04</f>
        <v>9352.6838579178821</v>
      </c>
      <c r="F121" s="31">
        <f t="shared" si="55"/>
        <v>9352.6838579178821</v>
      </c>
      <c r="G121" s="31">
        <f>'2026'!H121</f>
        <v>1446.24</v>
      </c>
      <c r="H121" s="31">
        <f t="shared" si="56"/>
        <v>1529</v>
      </c>
      <c r="I121" s="31">
        <v>0</v>
      </c>
      <c r="J121" s="31">
        <v>0</v>
      </c>
      <c r="K121" s="31">
        <v>800</v>
      </c>
      <c r="L121" s="31">
        <v>0</v>
      </c>
      <c r="M121" s="31">
        <f t="shared" si="82"/>
        <v>800</v>
      </c>
      <c r="N121" s="31">
        <f t="shared" si="86"/>
        <v>0</v>
      </c>
      <c r="O121" s="31">
        <f t="shared" si="87"/>
        <v>0</v>
      </c>
      <c r="P121" s="31">
        <f t="shared" si="87"/>
        <v>6258947.0863343058</v>
      </c>
      <c r="Q121" s="31">
        <f t="shared" si="88"/>
        <v>0</v>
      </c>
      <c r="R121" s="35">
        <f t="shared" si="83"/>
        <v>6258947.0863343058</v>
      </c>
      <c r="S121" s="31"/>
      <c r="T121" s="31"/>
      <c r="U121" s="31"/>
    </row>
    <row r="122" spans="1:21" ht="30.75" customHeight="1">
      <c r="A122" s="16"/>
      <c r="B122" s="6" t="s">
        <v>77</v>
      </c>
      <c r="C122" s="6" t="s">
        <v>137</v>
      </c>
      <c r="D122" s="6" t="s">
        <v>107</v>
      </c>
      <c r="E122" s="31">
        <f>'2026'!F122*1.04</f>
        <v>5036.6172905710882</v>
      </c>
      <c r="F122" s="31">
        <f t="shared" si="55"/>
        <v>5036.6172905710882</v>
      </c>
      <c r="G122" s="31">
        <f>'2026'!H122</f>
        <v>1446.24</v>
      </c>
      <c r="H122" s="31">
        <f t="shared" si="56"/>
        <v>1529</v>
      </c>
      <c r="I122" s="31">
        <v>558</v>
      </c>
      <c r="J122" s="31">
        <v>0</v>
      </c>
      <c r="K122" s="31">
        <v>0</v>
      </c>
      <c r="L122" s="31">
        <v>0</v>
      </c>
      <c r="M122" s="31">
        <f t="shared" si="82"/>
        <v>558</v>
      </c>
      <c r="N122" s="31">
        <f t="shared" si="86"/>
        <v>2003430.5281386673</v>
      </c>
      <c r="O122" s="31">
        <f t="shared" si="87"/>
        <v>0</v>
      </c>
      <c r="P122" s="31">
        <f t="shared" si="87"/>
        <v>0</v>
      </c>
      <c r="Q122" s="31">
        <f t="shared" si="88"/>
        <v>0</v>
      </c>
      <c r="R122" s="35">
        <f t="shared" si="83"/>
        <v>2003430.5281386673</v>
      </c>
      <c r="S122" s="31"/>
      <c r="T122" s="31"/>
      <c r="U122" s="31"/>
    </row>
    <row r="123" spans="1:21" ht="141.75" customHeight="1">
      <c r="A123" s="16"/>
      <c r="B123" s="6" t="s">
        <v>77</v>
      </c>
      <c r="C123" s="6" t="s">
        <v>138</v>
      </c>
      <c r="D123" s="6" t="s">
        <v>73</v>
      </c>
      <c r="E123" s="31">
        <f>'2026'!F123*1.04</f>
        <v>4968.105529118845</v>
      </c>
      <c r="F123" s="31">
        <f t="shared" si="55"/>
        <v>4968.105529118845</v>
      </c>
      <c r="G123" s="31">
        <f>'2026'!H123</f>
        <v>1496.5440000000001</v>
      </c>
      <c r="H123" s="31">
        <f t="shared" si="56"/>
        <v>1582</v>
      </c>
      <c r="I123" s="31">
        <v>1336</v>
      </c>
      <c r="J123" s="31">
        <v>1505</v>
      </c>
      <c r="K123" s="31">
        <v>2000</v>
      </c>
      <c r="L123" s="31">
        <v>2679</v>
      </c>
      <c r="M123" s="31">
        <f t="shared" si="82"/>
        <v>7520</v>
      </c>
      <c r="N123" s="31">
        <f t="shared" si="86"/>
        <v>4638006.2029027771</v>
      </c>
      <c r="O123" s="31">
        <f t="shared" si="87"/>
        <v>5224700.1013238616</v>
      </c>
      <c r="P123" s="31">
        <f t="shared" si="87"/>
        <v>6772211.0582376895</v>
      </c>
      <c r="Q123" s="31">
        <f t="shared" si="88"/>
        <v>9071376.7125093862</v>
      </c>
      <c r="R123" s="35">
        <f t="shared" si="83"/>
        <v>25706294.074973714</v>
      </c>
      <c r="S123" s="31"/>
      <c r="T123" s="31"/>
      <c r="U123" s="31"/>
    </row>
    <row r="124" spans="1:21" ht="34.5" customHeight="1">
      <c r="A124" s="16"/>
      <c r="B124" s="6" t="s">
        <v>77</v>
      </c>
      <c r="C124" s="6" t="s">
        <v>139</v>
      </c>
      <c r="D124" s="6" t="s">
        <v>73</v>
      </c>
      <c r="E124" s="31">
        <f>'2026'!F124*1.04</f>
        <v>5075.7613319042894</v>
      </c>
      <c r="F124" s="31">
        <f t="shared" si="55"/>
        <v>5075.7613319042894</v>
      </c>
      <c r="G124" s="31">
        <f>'2026'!H124</f>
        <v>1496.5440000000001</v>
      </c>
      <c r="H124" s="31">
        <f t="shared" si="56"/>
        <v>1582</v>
      </c>
      <c r="I124" s="31">
        <v>206</v>
      </c>
      <c r="J124" s="31">
        <v>2745</v>
      </c>
      <c r="K124" s="31">
        <v>1000</v>
      </c>
      <c r="L124" s="31">
        <v>1000</v>
      </c>
      <c r="M124" s="31">
        <f t="shared" si="82"/>
        <v>4951</v>
      </c>
      <c r="N124" s="31">
        <f t="shared" si="86"/>
        <v>737318.77037228364</v>
      </c>
      <c r="O124" s="31">
        <f t="shared" si="87"/>
        <v>9824951.576077275</v>
      </c>
      <c r="P124" s="31">
        <f t="shared" si="87"/>
        <v>3493761.3319042893</v>
      </c>
      <c r="Q124" s="31">
        <f t="shared" si="88"/>
        <v>3493761.3319042893</v>
      </c>
      <c r="R124" s="35">
        <f t="shared" si="83"/>
        <v>17549793.010258134</v>
      </c>
      <c r="S124" s="31"/>
      <c r="T124" s="31"/>
      <c r="U124" s="31"/>
    </row>
    <row r="125" spans="1:21" ht="34.5" customHeight="1">
      <c r="A125" s="16"/>
      <c r="B125" s="6" t="s">
        <v>77</v>
      </c>
      <c r="C125" s="6" t="s">
        <v>137</v>
      </c>
      <c r="D125" s="6" t="s">
        <v>73</v>
      </c>
      <c r="E125" s="31">
        <f>'2026'!F125*1.04</f>
        <v>5565.1102941650115</v>
      </c>
      <c r="F125" s="31">
        <f t="shared" si="55"/>
        <v>5565.1102941650115</v>
      </c>
      <c r="G125" s="31">
        <f>'2026'!H125</f>
        <v>1496.5440000000001</v>
      </c>
      <c r="H125" s="31">
        <f t="shared" si="56"/>
        <v>1582</v>
      </c>
      <c r="I125" s="31">
        <v>400</v>
      </c>
      <c r="J125" s="31">
        <v>400</v>
      </c>
      <c r="K125" s="31">
        <v>400</v>
      </c>
      <c r="L125" s="31">
        <v>400</v>
      </c>
      <c r="M125" s="31">
        <f t="shared" si="82"/>
        <v>1600</v>
      </c>
      <c r="N125" s="31">
        <f t="shared" si="86"/>
        <v>1627426.5176660046</v>
      </c>
      <c r="O125" s="31">
        <f t="shared" si="87"/>
        <v>1627426.5176660046</v>
      </c>
      <c r="P125" s="31">
        <f t="shared" si="87"/>
        <v>1593244.1176660047</v>
      </c>
      <c r="Q125" s="31">
        <f t="shared" si="88"/>
        <v>1593244.1176660047</v>
      </c>
      <c r="R125" s="35">
        <f t="shared" si="83"/>
        <v>6441341.2706640176</v>
      </c>
      <c r="S125" s="31"/>
      <c r="T125" s="31"/>
      <c r="U125" s="31"/>
    </row>
    <row r="126" spans="1:21" s="4" customFormat="1" ht="34.5" customHeight="1">
      <c r="A126" s="16"/>
      <c r="B126" s="6" t="s">
        <v>77</v>
      </c>
      <c r="C126" s="6" t="s">
        <v>161</v>
      </c>
      <c r="D126" s="6" t="s">
        <v>73</v>
      </c>
      <c r="E126" s="31">
        <f>'2026'!F126*1.04</f>
        <v>5565.1102941650115</v>
      </c>
      <c r="F126" s="31">
        <f t="shared" si="55"/>
        <v>5565.1102941650115</v>
      </c>
      <c r="G126" s="31">
        <f>'2026'!H126</f>
        <v>1496.5440000000001</v>
      </c>
      <c r="H126" s="31">
        <f t="shared" si="56"/>
        <v>1582</v>
      </c>
      <c r="I126" s="31">
        <v>600</v>
      </c>
      <c r="J126" s="31">
        <v>600</v>
      </c>
      <c r="K126" s="31">
        <v>600</v>
      </c>
      <c r="L126" s="31">
        <v>550</v>
      </c>
      <c r="M126" s="31">
        <f t="shared" si="82"/>
        <v>2350</v>
      </c>
      <c r="N126" s="31">
        <f t="shared" si="86"/>
        <v>2441139.7764990069</v>
      </c>
      <c r="O126" s="31">
        <f t="shared" si="87"/>
        <v>2441139.7764990069</v>
      </c>
      <c r="P126" s="31">
        <f t="shared" si="87"/>
        <v>2389866.1764990068</v>
      </c>
      <c r="Q126" s="31">
        <f t="shared" si="88"/>
        <v>2190710.6617907565</v>
      </c>
      <c r="R126" s="35">
        <f t="shared" si="83"/>
        <v>9462856.3912877776</v>
      </c>
      <c r="S126" s="31"/>
      <c r="T126" s="31"/>
      <c r="U126" s="31"/>
    </row>
    <row r="127" spans="1:21" ht="37.5" customHeight="1">
      <c r="A127" s="6" t="s">
        <v>36</v>
      </c>
      <c r="B127" s="7" t="s">
        <v>37</v>
      </c>
      <c r="C127" s="7"/>
      <c r="D127" s="25"/>
      <c r="E127" s="31"/>
      <c r="F127" s="31"/>
      <c r="G127" s="31"/>
      <c r="H127" s="31"/>
      <c r="I127" s="31">
        <f>SUM(I128)</f>
        <v>1799.78</v>
      </c>
      <c r="J127" s="31">
        <f t="shared" ref="J127:R127" si="89">SUM(J128)</f>
        <v>445.99</v>
      </c>
      <c r="K127" s="31">
        <f t="shared" si="89"/>
        <v>0</v>
      </c>
      <c r="L127" s="31">
        <f t="shared" si="89"/>
        <v>500</v>
      </c>
      <c r="M127" s="31">
        <f t="shared" si="89"/>
        <v>2745.77</v>
      </c>
      <c r="N127" s="31">
        <f t="shared" si="89"/>
        <v>774195.06514243898</v>
      </c>
      <c r="O127" s="31">
        <f t="shared" si="89"/>
        <v>191847.47974912287</v>
      </c>
      <c r="P127" s="31">
        <f t="shared" si="89"/>
        <v>0</v>
      </c>
      <c r="Q127" s="31">
        <f t="shared" si="89"/>
        <v>168020.47237507894</v>
      </c>
      <c r="R127" s="31">
        <f t="shared" si="89"/>
        <v>1134063.0172666409</v>
      </c>
      <c r="S127" s="31"/>
      <c r="T127" s="31"/>
      <c r="U127" s="31"/>
    </row>
    <row r="128" spans="1:21" ht="37.5" customHeight="1">
      <c r="A128" s="16"/>
      <c r="B128" s="6" t="s">
        <v>79</v>
      </c>
      <c r="C128" s="6" t="s">
        <v>71</v>
      </c>
      <c r="D128" s="6" t="s">
        <v>107</v>
      </c>
      <c r="E128" s="31">
        <f>'2026'!F128*1.04</f>
        <v>2065.0409447501579</v>
      </c>
      <c r="F128" s="31">
        <f t="shared" si="55"/>
        <v>2065.0409447501579</v>
      </c>
      <c r="G128" s="31">
        <f>'2026'!H128</f>
        <v>1634.88</v>
      </c>
      <c r="H128" s="31">
        <f t="shared" si="56"/>
        <v>1729</v>
      </c>
      <c r="I128" s="31">
        <v>1799.78</v>
      </c>
      <c r="J128" s="31">
        <v>445.99</v>
      </c>
      <c r="K128" s="31">
        <v>0</v>
      </c>
      <c r="L128" s="31">
        <v>500</v>
      </c>
      <c r="M128" s="31">
        <f t="shared" si="82"/>
        <v>2745.77</v>
      </c>
      <c r="N128" s="31">
        <f>(E128-G128)*I128</f>
        <v>774195.06514243898</v>
      </c>
      <c r="O128" s="31">
        <f>(E128-G128)*J128</f>
        <v>191847.47974912287</v>
      </c>
      <c r="P128" s="31">
        <f>(F128-H128)*K128</f>
        <v>0</v>
      </c>
      <c r="Q128" s="31">
        <f>(F128-H128)*L128</f>
        <v>168020.47237507894</v>
      </c>
      <c r="R128" s="35">
        <f t="shared" si="83"/>
        <v>1134063.0172666409</v>
      </c>
      <c r="S128" s="31"/>
      <c r="T128" s="31"/>
      <c r="U128" s="31"/>
    </row>
    <row r="129" spans="1:21" ht="37.5" customHeight="1">
      <c r="A129" s="6" t="s">
        <v>15</v>
      </c>
      <c r="B129" s="7" t="s">
        <v>16</v>
      </c>
      <c r="C129" s="7"/>
      <c r="D129" s="25"/>
      <c r="E129" s="37"/>
      <c r="F129" s="37"/>
      <c r="G129" s="37"/>
      <c r="H129" s="37"/>
      <c r="I129" s="31">
        <f t="shared" ref="I129:R129" si="90">SUM(I130:I132)</f>
        <v>2213.8819999999996</v>
      </c>
      <c r="J129" s="31">
        <f t="shared" si="90"/>
        <v>2244.518</v>
      </c>
      <c r="K129" s="31">
        <f t="shared" si="90"/>
        <v>1100</v>
      </c>
      <c r="L129" s="31">
        <f t="shared" si="90"/>
        <v>2400</v>
      </c>
      <c r="M129" s="31">
        <f t="shared" si="90"/>
        <v>7958.4000000000005</v>
      </c>
      <c r="N129" s="31">
        <f t="shared" si="90"/>
        <v>3810578.270059919</v>
      </c>
      <c r="O129" s="31">
        <f t="shared" si="90"/>
        <v>3845512.0214059902</v>
      </c>
      <c r="P129" s="31">
        <f t="shared" si="90"/>
        <v>1828177.1172637714</v>
      </c>
      <c r="Q129" s="31">
        <f t="shared" si="90"/>
        <v>3970844.4643138377</v>
      </c>
      <c r="R129" s="31">
        <f t="shared" si="90"/>
        <v>13455111.87304352</v>
      </c>
      <c r="S129" s="31"/>
      <c r="T129" s="31"/>
      <c r="U129" s="31"/>
    </row>
    <row r="130" spans="1:21" ht="37.5" customHeight="1">
      <c r="A130" s="16"/>
      <c r="B130" s="6" t="s">
        <v>87</v>
      </c>
      <c r="C130" s="6" t="s">
        <v>71</v>
      </c>
      <c r="D130" s="6" t="s">
        <v>114</v>
      </c>
      <c r="E130" s="31">
        <f>'2026'!F130*1.04</f>
        <v>2814.7029919760712</v>
      </c>
      <c r="F130" s="31">
        <f t="shared" si="55"/>
        <v>2814.7029919760712</v>
      </c>
      <c r="G130" s="31">
        <f>'2026'!H130</f>
        <v>1045.904</v>
      </c>
      <c r="H130" s="31">
        <f t="shared" si="56"/>
        <v>1106</v>
      </c>
      <c r="I130" s="31">
        <v>1463.1859999999999</v>
      </c>
      <c r="J130" s="31">
        <v>1396.306</v>
      </c>
      <c r="K130" s="31">
        <v>700</v>
      </c>
      <c r="L130" s="31">
        <v>1300</v>
      </c>
      <c r="M130" s="31">
        <f t="shared" si="82"/>
        <v>4859.4920000000002</v>
      </c>
      <c r="N130" s="31">
        <f>(E130-G130)*I130</f>
        <v>2588081.9218734996</v>
      </c>
      <c r="O130" s="31">
        <f t="shared" ref="O130:P132" si="91">(E130-G130)*J130</f>
        <v>2469784.6452901401</v>
      </c>
      <c r="P130" s="31">
        <f t="shared" si="91"/>
        <v>1196092.0943832498</v>
      </c>
      <c r="Q130" s="31">
        <f>(F130-H130)*L130</f>
        <v>2221313.8895688928</v>
      </c>
      <c r="R130" s="35">
        <f t="shared" si="83"/>
        <v>8475272.5511157829</v>
      </c>
      <c r="S130" s="31"/>
      <c r="T130" s="31"/>
      <c r="U130" s="31"/>
    </row>
    <row r="131" spans="1:21" ht="37.5" customHeight="1">
      <c r="A131" s="16"/>
      <c r="B131" s="6" t="s">
        <v>87</v>
      </c>
      <c r="C131" s="6"/>
      <c r="D131" s="6" t="s">
        <v>107</v>
      </c>
      <c r="E131" s="31">
        <f>'2026'!F131*1.04</f>
        <v>2954.9037130835245</v>
      </c>
      <c r="F131" s="31">
        <f t="shared" si="55"/>
        <v>2954.9037130835245</v>
      </c>
      <c r="G131" s="31">
        <f>'2026'!H131</f>
        <v>1224.0640000000001</v>
      </c>
      <c r="H131" s="31">
        <f t="shared" si="56"/>
        <v>1294</v>
      </c>
      <c r="I131" s="31">
        <v>74.22</v>
      </c>
      <c r="J131" s="31">
        <v>34.804000000000002</v>
      </c>
      <c r="K131" s="31">
        <v>150</v>
      </c>
      <c r="L131" s="31">
        <v>500</v>
      </c>
      <c r="M131" s="31">
        <f t="shared" si="82"/>
        <v>759.024</v>
      </c>
      <c r="N131" s="31">
        <f>(E131-G131)*I131</f>
        <v>128462.92350505918</v>
      </c>
      <c r="O131" s="31">
        <f t="shared" si="91"/>
        <v>60240.145374158987</v>
      </c>
      <c r="P131" s="31">
        <f t="shared" si="91"/>
        <v>249135.55696252867</v>
      </c>
      <c r="Q131" s="31">
        <f>(F131-H131)*L131</f>
        <v>830451.85654176224</v>
      </c>
      <c r="R131" s="35">
        <f t="shared" si="83"/>
        <v>1268290.4823835092</v>
      </c>
      <c r="S131" s="31"/>
      <c r="T131" s="31"/>
      <c r="U131" s="31"/>
    </row>
    <row r="132" spans="1:21" ht="37.5" customHeight="1">
      <c r="A132" s="16"/>
      <c r="B132" s="6" t="s">
        <v>87</v>
      </c>
      <c r="C132" s="6" t="s">
        <v>71</v>
      </c>
      <c r="D132" s="6" t="s">
        <v>73</v>
      </c>
      <c r="E132" s="31">
        <f>'2026'!F132*1.04</f>
        <v>3113.7978636719713</v>
      </c>
      <c r="F132" s="31">
        <f t="shared" ref="F132:F156" si="92">E132</f>
        <v>3113.7978636719713</v>
      </c>
      <c r="G132" s="31">
        <f>'2026'!H132</f>
        <v>1496.5440000000001</v>
      </c>
      <c r="H132" s="31">
        <f t="shared" ref="H132:H156" si="93">ROUNDUP(G132*1.057,0)</f>
        <v>1582</v>
      </c>
      <c r="I132" s="31">
        <v>676.47599999999989</v>
      </c>
      <c r="J132" s="31">
        <v>813.40800000000013</v>
      </c>
      <c r="K132" s="31">
        <v>250</v>
      </c>
      <c r="L132" s="31">
        <v>600</v>
      </c>
      <c r="M132" s="31">
        <f t="shared" si="82"/>
        <v>2339.884</v>
      </c>
      <c r="N132" s="31">
        <f>(E132-G132)*I132</f>
        <v>1094033.4246813601</v>
      </c>
      <c r="O132" s="31">
        <f t="shared" si="91"/>
        <v>1315487.2307416911</v>
      </c>
      <c r="P132" s="31">
        <f t="shared" si="91"/>
        <v>382949.46591799281</v>
      </c>
      <c r="Q132" s="31">
        <f>(F132-H132)*L132</f>
        <v>919078.7182031828</v>
      </c>
      <c r="R132" s="35">
        <f t="shared" si="83"/>
        <v>3711548.8395442269</v>
      </c>
      <c r="S132" s="31"/>
      <c r="T132" s="31"/>
      <c r="U132" s="31"/>
    </row>
    <row r="133" spans="1:21" ht="37.5" customHeight="1">
      <c r="A133" s="6" t="s">
        <v>66</v>
      </c>
      <c r="B133" s="7" t="s">
        <v>67</v>
      </c>
      <c r="C133" s="7"/>
      <c r="D133" s="25"/>
      <c r="E133" s="37"/>
      <c r="F133" s="37"/>
      <c r="G133" s="37"/>
      <c r="H133" s="37"/>
      <c r="I133" s="31">
        <f>SUM(I134:I136)</f>
        <v>770</v>
      </c>
      <c r="J133" s="31">
        <f t="shared" ref="J133:R133" si="94">SUM(J134:J136)</f>
        <v>234</v>
      </c>
      <c r="K133" s="31">
        <f t="shared" si="94"/>
        <v>1970</v>
      </c>
      <c r="L133" s="31">
        <f t="shared" si="94"/>
        <v>3235</v>
      </c>
      <c r="M133" s="31">
        <f t="shared" si="94"/>
        <v>6209</v>
      </c>
      <c r="N133" s="31">
        <f t="shared" si="94"/>
        <v>2645835.4865323072</v>
      </c>
      <c r="O133" s="31">
        <f t="shared" si="94"/>
        <v>811387.2245078847</v>
      </c>
      <c r="P133" s="31">
        <f t="shared" si="94"/>
        <v>6591002.3673777971</v>
      </c>
      <c r="Q133" s="31">
        <f t="shared" si="94"/>
        <v>10821393.659480341</v>
      </c>
      <c r="R133" s="31">
        <f t="shared" si="94"/>
        <v>20869618.737898327</v>
      </c>
      <c r="S133" s="31"/>
      <c r="T133" s="31"/>
      <c r="U133" s="31"/>
    </row>
    <row r="134" spans="1:21" ht="37.5" customHeight="1">
      <c r="A134" s="16"/>
      <c r="B134" s="6" t="s">
        <v>87</v>
      </c>
      <c r="C134" s="6" t="s">
        <v>71</v>
      </c>
      <c r="D134" s="6" t="s">
        <v>107</v>
      </c>
      <c r="E134" s="31">
        <f>'2026'!F134*1.04</f>
        <v>4415.0734015283779</v>
      </c>
      <c r="F134" s="31">
        <f t="shared" si="92"/>
        <v>4415.0734015283779</v>
      </c>
      <c r="G134" s="31">
        <f>'2026'!H134</f>
        <v>1045.904</v>
      </c>
      <c r="H134" s="31">
        <f t="shared" si="93"/>
        <v>1106</v>
      </c>
      <c r="I134" s="31">
        <v>575</v>
      </c>
      <c r="J134" s="31">
        <v>150</v>
      </c>
      <c r="K134" s="31">
        <v>570</v>
      </c>
      <c r="L134" s="31">
        <v>930</v>
      </c>
      <c r="M134" s="31">
        <f t="shared" si="82"/>
        <v>2225</v>
      </c>
      <c r="N134" s="31">
        <f>(E134-G134)*I134</f>
        <v>1937272.4058788172</v>
      </c>
      <c r="O134" s="31">
        <f t="shared" ref="O134:P136" si="95">(E134-G134)*J134</f>
        <v>505375.41022925667</v>
      </c>
      <c r="P134" s="31">
        <f t="shared" si="95"/>
        <v>1886171.8388711754</v>
      </c>
      <c r="Q134" s="31">
        <f>(F134-H134)*L134</f>
        <v>3077438.2634213916</v>
      </c>
      <c r="R134" s="35">
        <f t="shared" si="83"/>
        <v>7406257.9184006415</v>
      </c>
      <c r="S134" s="31"/>
      <c r="T134" s="31"/>
      <c r="U134" s="31"/>
    </row>
    <row r="135" spans="1:21" ht="37.5" customHeight="1">
      <c r="A135" s="16"/>
      <c r="B135" s="6" t="s">
        <v>103</v>
      </c>
      <c r="C135" s="6"/>
      <c r="D135" s="6" t="s">
        <v>107</v>
      </c>
      <c r="E135" s="31">
        <f>'2026'!F135*1.04</f>
        <v>4362.1580402549516</v>
      </c>
      <c r="F135" s="31">
        <f t="shared" si="92"/>
        <v>4362.1580402549516</v>
      </c>
      <c r="G135" s="31">
        <f>'2026'!H135</f>
        <v>1224.0640000000001</v>
      </c>
      <c r="H135" s="31">
        <f t="shared" si="93"/>
        <v>1294</v>
      </c>
      <c r="I135" s="31">
        <v>15</v>
      </c>
      <c r="J135" s="31">
        <v>5</v>
      </c>
      <c r="K135" s="31">
        <v>620</v>
      </c>
      <c r="L135" s="31">
        <v>1025</v>
      </c>
      <c r="M135" s="31">
        <f t="shared" si="82"/>
        <v>1665</v>
      </c>
      <c r="N135" s="31">
        <f>(E135-G135)*I135</f>
        <v>47071.410603824268</v>
      </c>
      <c r="O135" s="31">
        <f t="shared" si="95"/>
        <v>15690.470201274757</v>
      </c>
      <c r="P135" s="31">
        <f t="shared" si="95"/>
        <v>1902257.9849580701</v>
      </c>
      <c r="Q135" s="31">
        <f>(F135-H135)*L135</f>
        <v>3144861.9912613253</v>
      </c>
      <c r="R135" s="35">
        <f t="shared" si="83"/>
        <v>5109881.8570244946</v>
      </c>
      <c r="S135" s="31"/>
      <c r="T135" s="31"/>
      <c r="U135" s="31"/>
    </row>
    <row r="136" spans="1:21" ht="37.5" customHeight="1">
      <c r="A136" s="16"/>
      <c r="B136" s="6" t="s">
        <v>103</v>
      </c>
      <c r="C136" s="6"/>
      <c r="D136" s="6" t="s">
        <v>73</v>
      </c>
      <c r="E136" s="31">
        <f>'2026'!F136*1.04</f>
        <v>5096.0417224981429</v>
      </c>
      <c r="F136" s="31">
        <f t="shared" si="92"/>
        <v>5096.0417224981429</v>
      </c>
      <c r="G136" s="31">
        <f>'2026'!H136</f>
        <v>1421.088</v>
      </c>
      <c r="H136" s="31">
        <f t="shared" si="93"/>
        <v>1503</v>
      </c>
      <c r="I136" s="31">
        <v>180</v>
      </c>
      <c r="J136" s="31">
        <v>79</v>
      </c>
      <c r="K136" s="31">
        <v>780</v>
      </c>
      <c r="L136" s="31">
        <v>1280</v>
      </c>
      <c r="M136" s="31">
        <f t="shared" si="82"/>
        <v>2319</v>
      </c>
      <c r="N136" s="31">
        <f>(E136-G136)*I136</f>
        <v>661491.67004966573</v>
      </c>
      <c r="O136" s="31">
        <f t="shared" si="95"/>
        <v>290321.34407735331</v>
      </c>
      <c r="P136" s="31">
        <f t="shared" si="95"/>
        <v>2802572.5435485514</v>
      </c>
      <c r="Q136" s="31">
        <f>(F136-H136)*L136</f>
        <v>4599093.4047976229</v>
      </c>
      <c r="R136" s="35">
        <f t="shared" si="83"/>
        <v>8353478.9624731932</v>
      </c>
      <c r="S136" s="31"/>
      <c r="T136" s="31"/>
      <c r="U136" s="31"/>
    </row>
    <row r="137" spans="1:21" ht="30.75" customHeight="1">
      <c r="A137" s="6" t="s">
        <v>58</v>
      </c>
      <c r="B137" s="7" t="s">
        <v>59</v>
      </c>
      <c r="C137" s="7"/>
      <c r="D137" s="25"/>
      <c r="E137" s="37"/>
      <c r="F137" s="37"/>
      <c r="G137" s="37"/>
      <c r="H137" s="37"/>
      <c r="I137" s="31">
        <f t="shared" ref="I137:R137" si="96">SUM(I138)</f>
        <v>1454.85</v>
      </c>
      <c r="J137" s="31">
        <f t="shared" si="96"/>
        <v>1323.31</v>
      </c>
      <c r="K137" s="31">
        <f t="shared" si="96"/>
        <v>1500</v>
      </c>
      <c r="L137" s="31">
        <f t="shared" si="96"/>
        <v>1500</v>
      </c>
      <c r="M137" s="31">
        <f t="shared" si="96"/>
        <v>5778.16</v>
      </c>
      <c r="N137" s="31">
        <f t="shared" si="96"/>
        <v>1347285.9788009904</v>
      </c>
      <c r="O137" s="31">
        <f t="shared" si="96"/>
        <v>1225471.3603513343</v>
      </c>
      <c r="P137" s="31">
        <f t="shared" si="96"/>
        <v>1260913.823281772</v>
      </c>
      <c r="Q137" s="31">
        <f t="shared" si="96"/>
        <v>1260913.823281772</v>
      </c>
      <c r="R137" s="31">
        <f t="shared" si="96"/>
        <v>5094584.9857158689</v>
      </c>
      <c r="S137" s="31"/>
      <c r="T137" s="31"/>
      <c r="U137" s="31"/>
    </row>
    <row r="138" spans="1:21" ht="30.75" customHeight="1">
      <c r="A138" s="16"/>
      <c r="B138" s="6" t="s">
        <v>72</v>
      </c>
      <c r="C138" s="6" t="s">
        <v>71</v>
      </c>
      <c r="D138" s="6" t="s">
        <v>73</v>
      </c>
      <c r="E138" s="31">
        <f>'2026'!F138*1.04</f>
        <v>2422.6092155211813</v>
      </c>
      <c r="F138" s="31">
        <f t="shared" si="92"/>
        <v>2422.6092155211813</v>
      </c>
      <c r="G138" s="31">
        <f>'2026'!H138</f>
        <v>1496.5440000000001</v>
      </c>
      <c r="H138" s="31">
        <f t="shared" si="93"/>
        <v>1582</v>
      </c>
      <c r="I138" s="31">
        <v>1454.85</v>
      </c>
      <c r="J138" s="31">
        <v>1323.31</v>
      </c>
      <c r="K138" s="31">
        <v>1500</v>
      </c>
      <c r="L138" s="31">
        <v>1500</v>
      </c>
      <c r="M138" s="31">
        <f t="shared" si="82"/>
        <v>5778.16</v>
      </c>
      <c r="N138" s="31">
        <f>(E138-G138)*I138</f>
        <v>1347285.9788009904</v>
      </c>
      <c r="O138" s="31">
        <f>(E138-G138)*J138</f>
        <v>1225471.3603513343</v>
      </c>
      <c r="P138" s="31">
        <f>(F138-H138)*K138</f>
        <v>1260913.823281772</v>
      </c>
      <c r="Q138" s="31">
        <f>(F138-H138)*L138</f>
        <v>1260913.823281772</v>
      </c>
      <c r="R138" s="35">
        <f t="shared" si="83"/>
        <v>5094584.9857158689</v>
      </c>
      <c r="S138" s="31"/>
      <c r="T138" s="31"/>
      <c r="U138" s="31"/>
    </row>
    <row r="139" spans="1:21" ht="30.75" customHeight="1">
      <c r="A139" s="6" t="s">
        <v>168</v>
      </c>
      <c r="B139" s="7" t="s">
        <v>166</v>
      </c>
      <c r="C139" s="7"/>
      <c r="D139" s="25"/>
      <c r="E139" s="31"/>
      <c r="F139" s="31"/>
      <c r="G139" s="31"/>
      <c r="H139" s="31"/>
      <c r="I139" s="33">
        <f>SUM(I140:I141)</f>
        <v>17500</v>
      </c>
      <c r="J139" s="33">
        <f t="shared" ref="J139:L139" si="97">SUM(J140:J141)</f>
        <v>17500</v>
      </c>
      <c r="K139" s="33">
        <f t="shared" si="97"/>
        <v>17500</v>
      </c>
      <c r="L139" s="33">
        <f t="shared" si="97"/>
        <v>17500</v>
      </c>
      <c r="M139" s="33">
        <f t="shared" ref="M139" si="98">SUM(M140:M141)</f>
        <v>70000</v>
      </c>
      <c r="N139" s="33">
        <f t="shared" ref="N139" si="99">SUM(N140:N141)</f>
        <v>39536224.879175298</v>
      </c>
      <c r="O139" s="33">
        <f t="shared" ref="O139" si="100">SUM(O140:O141)</f>
        <v>39536224.879175298</v>
      </c>
      <c r="P139" s="33">
        <f t="shared" ref="P139" si="101">SUM(P140:P141)</f>
        <v>38577644.879175298</v>
      </c>
      <c r="Q139" s="33">
        <f t="shared" ref="Q139" si="102">SUM(Q140:Q141)</f>
        <v>38577644.879175298</v>
      </c>
      <c r="R139" s="33">
        <f t="shared" ref="R139" si="103">SUM(R140:R141)</f>
        <v>156227739.51670119</v>
      </c>
      <c r="S139" s="31"/>
      <c r="T139" s="31"/>
      <c r="U139" s="31"/>
    </row>
    <row r="140" spans="1:21" s="4" customFormat="1" ht="30.75" customHeight="1">
      <c r="A140" s="16"/>
      <c r="B140" s="6" t="s">
        <v>90</v>
      </c>
      <c r="C140" s="6"/>
      <c r="D140" s="6" t="s">
        <v>108</v>
      </c>
      <c r="E140" s="31">
        <f>'2026'!F140*1.04</f>
        <v>2859.0489890418739</v>
      </c>
      <c r="F140" s="31">
        <f>E140</f>
        <v>2859.0489890418739</v>
      </c>
      <c r="G140" s="31">
        <f>'2026'!H140</f>
        <v>1150.704</v>
      </c>
      <c r="H140" s="31">
        <f>ROUNDUP(G140*1.057,0)</f>
        <v>1217</v>
      </c>
      <c r="I140" s="33">
        <v>7500</v>
      </c>
      <c r="J140" s="31">
        <v>7500</v>
      </c>
      <c r="K140" s="33">
        <v>7500</v>
      </c>
      <c r="L140" s="33">
        <v>7500</v>
      </c>
      <c r="M140" s="33">
        <f t="shared" si="82"/>
        <v>30000</v>
      </c>
      <c r="N140" s="31">
        <f t="shared" ref="N140:N141" si="104">(E140-G140)*I140</f>
        <v>12812587.417814055</v>
      </c>
      <c r="O140" s="31">
        <f t="shared" ref="O140:O141" si="105">(E140-G140)*J140</f>
        <v>12812587.417814055</v>
      </c>
      <c r="P140" s="31">
        <f t="shared" ref="P140:P141" si="106">(F140-H140)*K140</f>
        <v>12315367.417814055</v>
      </c>
      <c r="Q140" s="31">
        <f t="shared" ref="Q140:Q141" si="107">(F140-H140)*L140</f>
        <v>12315367.417814055</v>
      </c>
      <c r="R140" s="35">
        <f t="shared" si="83"/>
        <v>50255909.671256222</v>
      </c>
      <c r="S140" s="31"/>
      <c r="T140" s="31"/>
      <c r="U140" s="31"/>
    </row>
    <row r="141" spans="1:21" s="4" customFormat="1" ht="30.75" customHeight="1">
      <c r="A141" s="16"/>
      <c r="B141" s="6" t="s">
        <v>85</v>
      </c>
      <c r="C141" s="6"/>
      <c r="D141" s="6" t="s">
        <v>108</v>
      </c>
      <c r="E141" s="31">
        <f>'2026'!F141*1.04</f>
        <v>3477.2277461361241</v>
      </c>
      <c r="F141" s="31">
        <f t="shared" si="92"/>
        <v>3477.2277461361241</v>
      </c>
      <c r="G141" s="31">
        <f>'2026'!H141</f>
        <v>804.86400000000003</v>
      </c>
      <c r="H141" s="31">
        <f>ROUNDUP(G141*1.057,0)</f>
        <v>851</v>
      </c>
      <c r="I141" s="33">
        <v>10000</v>
      </c>
      <c r="J141" s="31">
        <v>10000</v>
      </c>
      <c r="K141" s="33">
        <v>10000</v>
      </c>
      <c r="L141" s="33">
        <v>10000</v>
      </c>
      <c r="M141" s="33">
        <f t="shared" si="82"/>
        <v>40000</v>
      </c>
      <c r="N141" s="31">
        <f t="shared" si="104"/>
        <v>26723637.461361241</v>
      </c>
      <c r="O141" s="31">
        <f t="shared" si="105"/>
        <v>26723637.461361241</v>
      </c>
      <c r="P141" s="31">
        <f t="shared" si="106"/>
        <v>26262277.461361241</v>
      </c>
      <c r="Q141" s="31">
        <f t="shared" si="107"/>
        <v>26262277.461361241</v>
      </c>
      <c r="R141" s="35">
        <f t="shared" si="83"/>
        <v>105971829.84544496</v>
      </c>
      <c r="S141" s="31"/>
      <c r="T141" s="31"/>
      <c r="U141" s="31"/>
    </row>
    <row r="142" spans="1:21" ht="30.75" customHeight="1">
      <c r="A142" s="6" t="s">
        <v>17</v>
      </c>
      <c r="B142" s="7" t="s">
        <v>18</v>
      </c>
      <c r="C142" s="7"/>
      <c r="D142" s="25"/>
      <c r="E142" s="37"/>
      <c r="F142" s="37"/>
      <c r="G142" s="37"/>
      <c r="H142" s="37"/>
      <c r="I142" s="31">
        <f t="shared" ref="I142:R142" si="108">SUM(I143)</f>
        <v>0</v>
      </c>
      <c r="J142" s="31">
        <f t="shared" si="108"/>
        <v>199</v>
      </c>
      <c r="K142" s="31">
        <f t="shared" si="108"/>
        <v>3375</v>
      </c>
      <c r="L142" s="31">
        <f t="shared" si="108"/>
        <v>3375</v>
      </c>
      <c r="M142" s="31">
        <f t="shared" si="108"/>
        <v>6949</v>
      </c>
      <c r="N142" s="31">
        <f t="shared" si="108"/>
        <v>0</v>
      </c>
      <c r="O142" s="31">
        <f t="shared" si="108"/>
        <v>177131.33665668857</v>
      </c>
      <c r="P142" s="31">
        <f t="shared" si="108"/>
        <v>2715697.8654086632</v>
      </c>
      <c r="Q142" s="31">
        <f t="shared" si="108"/>
        <v>2715697.8654086632</v>
      </c>
      <c r="R142" s="31">
        <f t="shared" si="108"/>
        <v>5608527.0674740151</v>
      </c>
      <c r="S142" s="31"/>
      <c r="T142" s="31"/>
      <c r="U142" s="31"/>
    </row>
    <row r="143" spans="1:21" ht="40.5" customHeight="1">
      <c r="A143" s="16"/>
      <c r="B143" s="6" t="s">
        <v>72</v>
      </c>
      <c r="C143" s="6"/>
      <c r="D143" s="6" t="s">
        <v>73</v>
      </c>
      <c r="E143" s="31">
        <f>'2026'!F143*1.04</f>
        <v>2386.6512193803446</v>
      </c>
      <c r="F143" s="31">
        <f t="shared" si="92"/>
        <v>2386.6512193803446</v>
      </c>
      <c r="G143" s="31">
        <f>'2026'!H143</f>
        <v>1496.5440000000001</v>
      </c>
      <c r="H143" s="31">
        <f t="shared" si="93"/>
        <v>1582</v>
      </c>
      <c r="I143" s="33">
        <v>0</v>
      </c>
      <c r="J143" s="31">
        <v>199</v>
      </c>
      <c r="K143" s="33">
        <v>3375</v>
      </c>
      <c r="L143" s="33">
        <v>3375</v>
      </c>
      <c r="M143" s="31">
        <f t="shared" ref="M143:M150" si="109">I143+J143+K143+L143</f>
        <v>6949</v>
      </c>
      <c r="N143" s="31">
        <f>(E143-G143)*I143</f>
        <v>0</v>
      </c>
      <c r="O143" s="31">
        <f>(E143-G143)*J143</f>
        <v>177131.33665668857</v>
      </c>
      <c r="P143" s="31">
        <f>(F143-H143)*K143</f>
        <v>2715697.8654086632</v>
      </c>
      <c r="Q143" s="31">
        <f>(F143-H143)*L143</f>
        <v>2715697.8654086632</v>
      </c>
      <c r="R143" s="35">
        <f t="shared" ref="R143:R150" si="110">N143+O143+P143+Q143</f>
        <v>5608527.0674740151</v>
      </c>
      <c r="S143" s="31"/>
      <c r="T143" s="31"/>
      <c r="U143" s="31"/>
    </row>
    <row r="144" spans="1:21" ht="30.75" customHeight="1">
      <c r="A144" s="6" t="s">
        <v>123</v>
      </c>
      <c r="B144" s="7" t="s">
        <v>124</v>
      </c>
      <c r="C144" s="7"/>
      <c r="D144" s="25"/>
      <c r="E144" s="37"/>
      <c r="F144" s="37"/>
      <c r="G144" s="37"/>
      <c r="H144" s="37"/>
      <c r="I144" s="31">
        <f>SUM(I145:I146)</f>
        <v>1408</v>
      </c>
      <c r="J144" s="31">
        <f t="shared" ref="J144:R144" si="111">SUM(J145:J146)</f>
        <v>2041</v>
      </c>
      <c r="K144" s="31">
        <f t="shared" si="111"/>
        <v>1250</v>
      </c>
      <c r="L144" s="31">
        <f t="shared" si="111"/>
        <v>2250</v>
      </c>
      <c r="M144" s="31">
        <f t="shared" si="111"/>
        <v>6949</v>
      </c>
      <c r="N144" s="31">
        <f t="shared" si="111"/>
        <v>2926539.9021697314</v>
      </c>
      <c r="O144" s="31">
        <f t="shared" si="111"/>
        <v>4221033.8496650718</v>
      </c>
      <c r="P144" s="31">
        <f t="shared" si="111"/>
        <v>2488617.6688296623</v>
      </c>
      <c r="Q144" s="31">
        <f t="shared" si="111"/>
        <v>4439511.803893392</v>
      </c>
      <c r="R144" s="31">
        <f t="shared" si="111"/>
        <v>14075703.224557858</v>
      </c>
      <c r="S144" s="31"/>
      <c r="T144" s="31"/>
      <c r="U144" s="31"/>
    </row>
    <row r="145" spans="1:21" ht="41.25" customHeight="1">
      <c r="A145" s="16"/>
      <c r="B145" s="6" t="s">
        <v>79</v>
      </c>
      <c r="C145" s="6"/>
      <c r="D145" s="6" t="s">
        <v>113</v>
      </c>
      <c r="E145" s="31">
        <f>'2026'!F145*1.04</f>
        <v>3679.8941350637297</v>
      </c>
      <c r="F145" s="31">
        <f t="shared" si="92"/>
        <v>3679.8941350637297</v>
      </c>
      <c r="G145" s="31">
        <f>'2026'!H145</f>
        <v>1446.24</v>
      </c>
      <c r="H145" s="31">
        <f t="shared" si="93"/>
        <v>1529</v>
      </c>
      <c r="I145" s="31">
        <v>250</v>
      </c>
      <c r="J145" s="31">
        <v>250</v>
      </c>
      <c r="K145" s="31">
        <v>250</v>
      </c>
      <c r="L145" s="31">
        <v>250</v>
      </c>
      <c r="M145" s="31">
        <f t="shared" si="109"/>
        <v>1000</v>
      </c>
      <c r="N145" s="31">
        <f t="shared" ref="N145:N146" si="112">(E145-G145)*I145</f>
        <v>558413.53376593243</v>
      </c>
      <c r="O145" s="31">
        <f t="shared" ref="O145:O146" si="113">(E145-G145)*J145</f>
        <v>558413.53376593243</v>
      </c>
      <c r="P145" s="31">
        <f t="shared" ref="P145:P146" si="114">(F145-H145)*K145</f>
        <v>537723.53376593243</v>
      </c>
      <c r="Q145" s="31">
        <f t="shared" ref="Q145:Q146" si="115">(F145-H145)*L145</f>
        <v>537723.53376593243</v>
      </c>
      <c r="R145" s="35">
        <f t="shared" si="110"/>
        <v>2192274.1350637297</v>
      </c>
      <c r="S145" s="31"/>
      <c r="T145" s="31"/>
      <c r="U145" s="31"/>
    </row>
    <row r="146" spans="1:21" ht="41.25" customHeight="1">
      <c r="A146" s="16"/>
      <c r="B146" s="6" t="s">
        <v>79</v>
      </c>
      <c r="C146" s="6"/>
      <c r="D146" s="6" t="s">
        <v>73</v>
      </c>
      <c r="E146" s="31">
        <f>'2026'!F146*1.04</f>
        <v>3679.8941350637297</v>
      </c>
      <c r="F146" s="31">
        <f t="shared" si="92"/>
        <v>3679.8941350637297</v>
      </c>
      <c r="G146" s="31">
        <f>'2026'!H146</f>
        <v>1634.88</v>
      </c>
      <c r="H146" s="31">
        <f t="shared" si="93"/>
        <v>1729</v>
      </c>
      <c r="I146" s="31">
        <v>1158</v>
      </c>
      <c r="J146" s="31">
        <v>1791</v>
      </c>
      <c r="K146" s="31">
        <v>1000</v>
      </c>
      <c r="L146" s="31">
        <v>2000</v>
      </c>
      <c r="M146" s="31">
        <f t="shared" si="109"/>
        <v>5949</v>
      </c>
      <c r="N146" s="31">
        <f t="shared" si="112"/>
        <v>2368126.3684037989</v>
      </c>
      <c r="O146" s="31">
        <f t="shared" si="113"/>
        <v>3662620.3158991397</v>
      </c>
      <c r="P146" s="31">
        <f t="shared" si="114"/>
        <v>1950894.1350637297</v>
      </c>
      <c r="Q146" s="31">
        <f t="shared" si="115"/>
        <v>3901788.2701274594</v>
      </c>
      <c r="R146" s="35">
        <f t="shared" si="110"/>
        <v>11883429.089494128</v>
      </c>
      <c r="S146" s="31"/>
      <c r="T146" s="31"/>
      <c r="U146" s="31"/>
    </row>
    <row r="147" spans="1:21" ht="37.5" customHeight="1">
      <c r="A147" s="6" t="s">
        <v>62</v>
      </c>
      <c r="B147" s="7" t="s">
        <v>63</v>
      </c>
      <c r="C147" s="7"/>
      <c r="D147" s="25"/>
      <c r="E147" s="37"/>
      <c r="F147" s="37"/>
      <c r="G147" s="37"/>
      <c r="H147" s="37"/>
      <c r="I147" s="31">
        <f>SUM(I148:I148)</f>
        <v>45</v>
      </c>
      <c r="J147" s="31">
        <f t="shared" ref="J147:R147" si="116">SUM(J148:J148)</f>
        <v>367.79999999999995</v>
      </c>
      <c r="K147" s="31">
        <f t="shared" si="116"/>
        <v>0</v>
      </c>
      <c r="L147" s="31">
        <f t="shared" si="116"/>
        <v>50</v>
      </c>
      <c r="M147" s="31">
        <f t="shared" si="116"/>
        <v>462.79999999999995</v>
      </c>
      <c r="N147" s="31">
        <f t="shared" si="116"/>
        <v>67938.173871872845</v>
      </c>
      <c r="O147" s="31">
        <f t="shared" si="116"/>
        <v>555281.34111277398</v>
      </c>
      <c r="P147" s="31">
        <f t="shared" si="116"/>
        <v>0</v>
      </c>
      <c r="Q147" s="31">
        <f t="shared" si="116"/>
        <v>71348.859857636489</v>
      </c>
      <c r="R147" s="31">
        <f t="shared" si="116"/>
        <v>694568.37484228332</v>
      </c>
      <c r="S147" s="31"/>
      <c r="T147" s="31"/>
      <c r="U147" s="31"/>
    </row>
    <row r="148" spans="1:21" ht="54.75" customHeight="1">
      <c r="A148" s="16"/>
      <c r="B148" s="6" t="s">
        <v>88</v>
      </c>
      <c r="C148" s="6" t="s">
        <v>89</v>
      </c>
      <c r="D148" s="6" t="s">
        <v>107</v>
      </c>
      <c r="E148" s="31">
        <f>'2026'!F148*1.04</f>
        <v>2955.9771971527298</v>
      </c>
      <c r="F148" s="31">
        <f t="shared" si="92"/>
        <v>2955.9771971527298</v>
      </c>
      <c r="G148" s="31">
        <f>'2026'!H148</f>
        <v>1446.24</v>
      </c>
      <c r="H148" s="31">
        <f t="shared" si="93"/>
        <v>1529</v>
      </c>
      <c r="I148" s="31">
        <v>45</v>
      </c>
      <c r="J148" s="31">
        <v>367.79999999999995</v>
      </c>
      <c r="K148" s="31">
        <v>0</v>
      </c>
      <c r="L148" s="31">
        <v>50</v>
      </c>
      <c r="M148" s="31">
        <f t="shared" si="109"/>
        <v>462.79999999999995</v>
      </c>
      <c r="N148" s="31">
        <f>(E148-G148)*I148</f>
        <v>67938.173871872845</v>
      </c>
      <c r="O148" s="31">
        <f>(E148-G148)*J148</f>
        <v>555281.34111277398</v>
      </c>
      <c r="P148" s="31">
        <f>(F148-H148)*K148</f>
        <v>0</v>
      </c>
      <c r="Q148" s="31">
        <f>(F148-H148)*L148</f>
        <v>71348.859857636489</v>
      </c>
      <c r="R148" s="35">
        <f t="shared" si="110"/>
        <v>694568.37484228332</v>
      </c>
      <c r="S148" s="31"/>
      <c r="T148" s="31"/>
      <c r="U148" s="31"/>
    </row>
    <row r="149" spans="1:21" ht="46.5" customHeight="1">
      <c r="A149" s="6" t="s">
        <v>64</v>
      </c>
      <c r="B149" s="7" t="s">
        <v>65</v>
      </c>
      <c r="C149" s="7"/>
      <c r="D149" s="25"/>
      <c r="E149" s="37"/>
      <c r="F149" s="37"/>
      <c r="G149" s="37"/>
      <c r="H149" s="37"/>
      <c r="I149" s="31">
        <f>SUM(I150)</f>
        <v>119</v>
      </c>
      <c r="J149" s="31">
        <f t="shared" ref="J149:R149" si="117">SUM(J150)</f>
        <v>0</v>
      </c>
      <c r="K149" s="31">
        <f t="shared" si="117"/>
        <v>0</v>
      </c>
      <c r="L149" s="31">
        <f t="shared" si="117"/>
        <v>0</v>
      </c>
      <c r="M149" s="31">
        <f t="shared" si="117"/>
        <v>119</v>
      </c>
      <c r="N149" s="31">
        <f t="shared" si="117"/>
        <v>444942.27174764016</v>
      </c>
      <c r="O149" s="31">
        <f t="shared" si="117"/>
        <v>0</v>
      </c>
      <c r="P149" s="31">
        <f t="shared" si="117"/>
        <v>0</v>
      </c>
      <c r="Q149" s="31">
        <f t="shared" si="117"/>
        <v>0</v>
      </c>
      <c r="R149" s="31">
        <f t="shared" si="117"/>
        <v>444942.27174764016</v>
      </c>
      <c r="S149" s="31"/>
      <c r="T149" s="31"/>
      <c r="U149" s="31"/>
    </row>
    <row r="150" spans="1:21" ht="39" customHeight="1">
      <c r="A150" s="16"/>
      <c r="B150" s="6" t="s">
        <v>125</v>
      </c>
      <c r="C150" s="6" t="s">
        <v>133</v>
      </c>
      <c r="D150" s="6" t="s">
        <v>107</v>
      </c>
      <c r="E150" s="31">
        <f>'2026'!F150*1.04</f>
        <v>5147.5226869549597</v>
      </c>
      <c r="F150" s="31">
        <f t="shared" si="92"/>
        <v>5147.5226869549597</v>
      </c>
      <c r="G150" s="31">
        <f>'2026'!H150</f>
        <v>1408.5120000000002</v>
      </c>
      <c r="H150" s="31">
        <f t="shared" si="93"/>
        <v>1489</v>
      </c>
      <c r="I150" s="31">
        <v>119</v>
      </c>
      <c r="J150" s="31">
        <v>0</v>
      </c>
      <c r="K150" s="31">
        <v>0</v>
      </c>
      <c r="L150" s="31">
        <v>0</v>
      </c>
      <c r="M150" s="31">
        <f t="shared" si="109"/>
        <v>119</v>
      </c>
      <c r="N150" s="31">
        <f>(E150-G150)*I150</f>
        <v>444942.27174764016</v>
      </c>
      <c r="O150" s="31">
        <f>(E150-G150)*J150</f>
        <v>0</v>
      </c>
      <c r="P150" s="31">
        <f>(F150-H150)*K150</f>
        <v>0</v>
      </c>
      <c r="Q150" s="31">
        <f>(F150-H150)*L150</f>
        <v>0</v>
      </c>
      <c r="R150" s="35">
        <f t="shared" si="110"/>
        <v>444942.27174764016</v>
      </c>
      <c r="S150" s="31"/>
      <c r="T150" s="31"/>
      <c r="U150" s="31"/>
    </row>
    <row r="151" spans="1:21" s="3" customFormat="1" ht="39" customHeight="1">
      <c r="A151" s="53" t="s">
        <v>99</v>
      </c>
      <c r="B151" s="54"/>
      <c r="C151" s="7"/>
      <c r="D151" s="7"/>
      <c r="E151" s="32"/>
      <c r="F151" s="32"/>
      <c r="G151" s="32"/>
      <c r="H151" s="32"/>
      <c r="I151" s="31">
        <f t="shared" ref="I151:R151" si="118">SUM(I7:I150)/2</f>
        <v>116811.51769999998</v>
      </c>
      <c r="J151" s="31">
        <f t="shared" si="118"/>
        <v>86269.988399999987</v>
      </c>
      <c r="K151" s="31">
        <f t="shared" si="118"/>
        <v>88000.5</v>
      </c>
      <c r="L151" s="31">
        <f t="shared" si="118"/>
        <v>104977.75</v>
      </c>
      <c r="M151" s="31">
        <f t="shared" si="118"/>
        <v>396059.75610000006</v>
      </c>
      <c r="N151" s="31">
        <f t="shared" si="118"/>
        <v>211907065.09357071</v>
      </c>
      <c r="O151" s="31">
        <f t="shared" si="118"/>
        <v>163324698.68890879</v>
      </c>
      <c r="P151" s="31">
        <f t="shared" si="118"/>
        <v>161667477.13632709</v>
      </c>
      <c r="Q151" s="31">
        <f t="shared" si="118"/>
        <v>175889951.68561849</v>
      </c>
      <c r="R151" s="31">
        <f t="shared" si="118"/>
        <v>712789192.6044246</v>
      </c>
      <c r="S151" s="31">
        <f>'2026'!T151</f>
        <v>57046743.535931103</v>
      </c>
      <c r="T151" s="31">
        <f>Q151/3</f>
        <v>58629983.895206161</v>
      </c>
      <c r="U151" s="31">
        <f>R151+S151-T151</f>
        <v>711205952.24514949</v>
      </c>
    </row>
    <row r="152" spans="1:21" ht="45" customHeight="1">
      <c r="A152" s="53" t="s">
        <v>100</v>
      </c>
      <c r="B152" s="54"/>
      <c r="C152" s="30"/>
      <c r="D152" s="30"/>
      <c r="E152" s="31"/>
      <c r="F152" s="31"/>
      <c r="G152" s="31"/>
      <c r="H152" s="31"/>
      <c r="I152" s="34"/>
      <c r="J152" s="34"/>
      <c r="K152" s="34"/>
      <c r="L152" s="34"/>
      <c r="M152" s="31"/>
      <c r="N152" s="31"/>
      <c r="O152" s="31"/>
      <c r="P152" s="31"/>
      <c r="Q152" s="31"/>
      <c r="R152" s="35"/>
      <c r="S152" s="36"/>
      <c r="T152" s="36"/>
      <c r="U152" s="31"/>
    </row>
    <row r="153" spans="1:21" ht="37.5" customHeight="1">
      <c r="A153" s="6" t="s">
        <v>101</v>
      </c>
      <c r="B153" s="7" t="s">
        <v>102</v>
      </c>
      <c r="C153" s="7"/>
      <c r="D153" s="25"/>
      <c r="E153" s="37"/>
      <c r="F153" s="37"/>
      <c r="G153" s="37"/>
      <c r="H153" s="37"/>
      <c r="I153" s="31">
        <f>SUM(I154:I156)</f>
        <v>0</v>
      </c>
      <c r="J153" s="31">
        <f t="shared" ref="J153:K153" si="119">SUM(J154:J156)</f>
        <v>0</v>
      </c>
      <c r="K153" s="31">
        <f t="shared" si="119"/>
        <v>0</v>
      </c>
      <c r="L153" s="31">
        <f>SUM(L154:L156)</f>
        <v>275</v>
      </c>
      <c r="M153" s="31">
        <f>I153+J153+K153+L153</f>
        <v>275</v>
      </c>
      <c r="N153" s="31">
        <f>SUM(N154:N156)</f>
        <v>0</v>
      </c>
      <c r="O153" s="31">
        <f t="shared" ref="O153:Q153" si="120">SUM(O154:O156)</f>
        <v>0</v>
      </c>
      <c r="P153" s="31">
        <f t="shared" si="120"/>
        <v>0</v>
      </c>
      <c r="Q153" s="31">
        <f t="shared" si="120"/>
        <v>128156.11992445914</v>
      </c>
      <c r="R153" s="35">
        <f>N153+O153+P153+Q153</f>
        <v>128156.11992445914</v>
      </c>
      <c r="S153" s="31">
        <f>'2026'!T153</f>
        <v>42691.820488608697</v>
      </c>
      <c r="T153" s="31">
        <f>Q153/3</f>
        <v>42718.70664148638</v>
      </c>
      <c r="U153" s="31">
        <f>R153+S153-T153</f>
        <v>128129.23377158146</v>
      </c>
    </row>
    <row r="154" spans="1:21" ht="45" customHeight="1">
      <c r="A154" s="16"/>
      <c r="B154" s="6" t="s">
        <v>103</v>
      </c>
      <c r="C154" s="6" t="s">
        <v>71</v>
      </c>
      <c r="D154" s="6" t="s">
        <v>108</v>
      </c>
      <c r="E154" s="31">
        <f>'2026'!F154*1.04</f>
        <v>1498.5467439189529</v>
      </c>
      <c r="F154" s="31">
        <f t="shared" si="92"/>
        <v>1498.5467439189529</v>
      </c>
      <c r="G154" s="31">
        <f>'2026'!H154</f>
        <v>980.928</v>
      </c>
      <c r="H154" s="31">
        <f t="shared" si="93"/>
        <v>1037</v>
      </c>
      <c r="I154" s="31">
        <v>0</v>
      </c>
      <c r="J154" s="31">
        <v>0</v>
      </c>
      <c r="K154" s="31">
        <v>0</v>
      </c>
      <c r="L154" s="31">
        <v>200</v>
      </c>
      <c r="M154" s="31">
        <f>I154+J154+K154+L154</f>
        <v>200</v>
      </c>
      <c r="N154" s="31">
        <f>(E154-G154)*I154</f>
        <v>0</v>
      </c>
      <c r="O154" s="31">
        <f t="shared" ref="O154:P156" si="121">(E154-G154)*J154</f>
        <v>0</v>
      </c>
      <c r="P154" s="31">
        <f t="shared" si="121"/>
        <v>0</v>
      </c>
      <c r="Q154" s="31">
        <f>(F154-H154)*L154</f>
        <v>92309.34878379057</v>
      </c>
      <c r="R154" s="35">
        <f>N154+O154+P154+Q154</f>
        <v>92309.34878379057</v>
      </c>
      <c r="S154" s="31" t="s">
        <v>70</v>
      </c>
      <c r="T154" s="31"/>
      <c r="U154" s="31"/>
    </row>
    <row r="155" spans="1:21" ht="45" customHeight="1">
      <c r="A155" s="16"/>
      <c r="B155" s="6" t="s">
        <v>103</v>
      </c>
      <c r="C155" s="6" t="s">
        <v>71</v>
      </c>
      <c r="D155" s="6" t="s">
        <v>107</v>
      </c>
      <c r="E155" s="31">
        <f>'2026'!F155*1.04</f>
        <v>1751.2411921407431</v>
      </c>
      <c r="F155" s="31">
        <f t="shared" si="92"/>
        <v>1751.2411921407431</v>
      </c>
      <c r="G155" s="31">
        <f>'2026'!H155</f>
        <v>1224.0640000000001</v>
      </c>
      <c r="H155" s="31">
        <f t="shared" si="93"/>
        <v>1294</v>
      </c>
      <c r="I155" s="31">
        <v>0</v>
      </c>
      <c r="J155" s="31">
        <v>0</v>
      </c>
      <c r="K155" s="31">
        <v>0</v>
      </c>
      <c r="L155" s="31">
        <v>50</v>
      </c>
      <c r="M155" s="31">
        <f>I155+J155+K155+L155</f>
        <v>50</v>
      </c>
      <c r="N155" s="31">
        <f>(E155-G155)*I155</f>
        <v>0</v>
      </c>
      <c r="O155" s="31">
        <f t="shared" si="121"/>
        <v>0</v>
      </c>
      <c r="P155" s="31">
        <f t="shared" si="121"/>
        <v>0</v>
      </c>
      <c r="Q155" s="31">
        <f>(F155-H155)*L155</f>
        <v>22862.059607037158</v>
      </c>
      <c r="R155" s="35">
        <f>N155+O155+P155+Q155</f>
        <v>22862.059607037158</v>
      </c>
      <c r="S155" s="31" t="s">
        <v>70</v>
      </c>
      <c r="T155" s="31"/>
      <c r="U155" s="31"/>
    </row>
    <row r="156" spans="1:21" s="4" customFormat="1" ht="45" customHeight="1">
      <c r="A156" s="6"/>
      <c r="B156" s="7" t="s">
        <v>103</v>
      </c>
      <c r="C156" s="7" t="s">
        <v>71</v>
      </c>
      <c r="D156" s="6" t="s">
        <v>73</v>
      </c>
      <c r="E156" s="31">
        <f>'2026'!F156*1.04</f>
        <v>2022.3884613452569</v>
      </c>
      <c r="F156" s="31">
        <f t="shared" si="92"/>
        <v>2022.3884613452569</v>
      </c>
      <c r="G156" s="31">
        <f>'2026'!H156</f>
        <v>1421.088</v>
      </c>
      <c r="H156" s="31">
        <f t="shared" si="93"/>
        <v>1503</v>
      </c>
      <c r="I156" s="31">
        <v>0</v>
      </c>
      <c r="J156" s="31">
        <v>0</v>
      </c>
      <c r="K156" s="31">
        <v>0</v>
      </c>
      <c r="L156" s="31">
        <v>25</v>
      </c>
      <c r="M156" s="31">
        <f>I156+J156+K156+L156</f>
        <v>25</v>
      </c>
      <c r="N156" s="31">
        <f>(E156-G156)*I156</f>
        <v>0</v>
      </c>
      <c r="O156" s="31">
        <f t="shared" si="121"/>
        <v>0</v>
      </c>
      <c r="P156" s="31">
        <f t="shared" si="121"/>
        <v>0</v>
      </c>
      <c r="Q156" s="31">
        <f>(F156-H156)*L156</f>
        <v>12984.711533631424</v>
      </c>
      <c r="R156" s="35">
        <f>N156+O156+P156+Q156</f>
        <v>12984.711533631424</v>
      </c>
      <c r="S156" s="31"/>
      <c r="T156" s="31"/>
      <c r="U156" s="31"/>
    </row>
    <row r="157" spans="1:21" ht="33.75" customHeight="1">
      <c r="A157" s="53" t="s">
        <v>144</v>
      </c>
      <c r="B157" s="54"/>
      <c r="C157" s="7"/>
      <c r="D157" s="7"/>
      <c r="E157" s="31"/>
      <c r="F157" s="31"/>
      <c r="G157" s="31"/>
      <c r="H157" s="31"/>
      <c r="I157" s="31">
        <f>I153+I151</f>
        <v>116811.51769999998</v>
      </c>
      <c r="J157" s="31">
        <f>J153+J151</f>
        <v>86269.988399999987</v>
      </c>
      <c r="K157" s="31">
        <f t="shared" ref="K157:Q157" si="122">K153+K151</f>
        <v>88000.5</v>
      </c>
      <c r="L157" s="31">
        <f t="shared" si="122"/>
        <v>105252.75</v>
      </c>
      <c r="M157" s="31">
        <f>M153+M151</f>
        <v>396334.75610000006</v>
      </c>
      <c r="N157" s="31">
        <f t="shared" si="122"/>
        <v>211907065.09357071</v>
      </c>
      <c r="O157" s="31">
        <f t="shared" si="122"/>
        <v>163324698.68890879</v>
      </c>
      <c r="P157" s="31">
        <f t="shared" si="122"/>
        <v>161667477.13632709</v>
      </c>
      <c r="Q157" s="31">
        <f t="shared" si="122"/>
        <v>176018107.80554295</v>
      </c>
      <c r="R157" s="31">
        <f>R153+R151</f>
        <v>712917348.72434902</v>
      </c>
      <c r="S157" s="31">
        <f>S153+S151</f>
        <v>57089435.356419712</v>
      </c>
      <c r="T157" s="31">
        <f>T153+T151</f>
        <v>58672702.601847649</v>
      </c>
      <c r="U157" s="31">
        <f>U153+U151</f>
        <v>711334081.47892106</v>
      </c>
    </row>
    <row r="158" spans="1:21"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12.75" customHeight="1"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s="9" customFormat="1" ht="15">
      <c r="E160" s="43"/>
      <c r="F160" s="43"/>
      <c r="G160" s="44"/>
      <c r="H160" s="43"/>
      <c r="I160" s="11"/>
      <c r="J160" s="12"/>
      <c r="N160" s="13"/>
    </row>
  </sheetData>
  <autoFilter ref="A6:Y157"/>
  <mergeCells count="25">
    <mergeCell ref="P4:P5"/>
    <mergeCell ref="A1:U1"/>
    <mergeCell ref="A3:A5"/>
    <mergeCell ref="B3:B5"/>
    <mergeCell ref="C3:C5"/>
    <mergeCell ref="D3:D5"/>
    <mergeCell ref="E3:F4"/>
    <mergeCell ref="G3:H4"/>
    <mergeCell ref="I3:M3"/>
    <mergeCell ref="N3:R3"/>
    <mergeCell ref="S3:S5"/>
    <mergeCell ref="T3:T5"/>
    <mergeCell ref="U3:U5"/>
    <mergeCell ref="Q4:Q5"/>
    <mergeCell ref="R4:R5"/>
    <mergeCell ref="N4:N5"/>
    <mergeCell ref="A151:B151"/>
    <mergeCell ref="A152:B152"/>
    <mergeCell ref="A157:B157"/>
    <mergeCell ref="O4:O5"/>
    <mergeCell ref="I4:I5"/>
    <mergeCell ref="J4:J5"/>
    <mergeCell ref="K4:K5"/>
    <mergeCell ref="L4:L5"/>
    <mergeCell ref="M4:M5"/>
  </mergeCells>
  <pageMargins left="0.19685039370078741" right="0.19685039370078741" top="1.1811023622047245" bottom="0.39370078740157483" header="0.31496062992125984" footer="0.31496062992125984"/>
  <pageSetup paperSize="9" scale="45" fitToHeight="0" orientation="landscape" r:id="rId1"/>
  <headerFooter differentFirst="1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2025</vt:lpstr>
      <vt:lpstr>2026</vt:lpstr>
      <vt:lpstr>2027</vt:lpstr>
      <vt:lpstr>'2025'!Заголовки_для_печати</vt:lpstr>
      <vt:lpstr>'2026'!Заголовки_для_печати</vt:lpstr>
      <vt:lpstr>'2027'!Заголовки_для_печати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2024-10-28T06:34:41Z</cp:lastPrinted>
  <dcterms:created xsi:type="dcterms:W3CDTF">2011-02-24T08:11:32Z</dcterms:created>
  <dcterms:modified xsi:type="dcterms:W3CDTF">2024-10-28T06:35:00Z</dcterms:modified>
</cp:coreProperties>
</file>