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05" yWindow="-105" windowWidth="23250" windowHeight="12450"/>
  </bookViews>
  <sheets>
    <sheet name="1" sheetId="9" r:id="rId1"/>
  </sheets>
  <definedNames>
    <definedName name="_xlnm.Print_Titles" localSheetId="0">'1'!$5:$7</definedName>
  </definedName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8" i="9"/>
  <c r="K9" l="1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G9"/>
  <c r="G10"/>
  <c r="K10" s="1"/>
  <c r="G11"/>
  <c r="K11" s="1"/>
  <c r="G8"/>
  <c r="K8" s="1"/>
  <c r="L8" l="1"/>
  <c r="F13"/>
  <c r="G13" s="1"/>
  <c r="K13" s="1"/>
  <c r="F14"/>
  <c r="G14" s="1"/>
  <c r="K14" s="1"/>
  <c r="F15"/>
  <c r="G15" s="1"/>
  <c r="K15" s="1"/>
  <c r="F12"/>
  <c r="G12" s="1"/>
  <c r="K12" s="1"/>
  <c r="L12" l="1"/>
  <c r="F16"/>
  <c r="G16" s="1"/>
  <c r="K16" s="1"/>
  <c r="F17" l="1"/>
  <c r="G17" s="1"/>
  <c r="K17" s="1"/>
  <c r="L16" s="1"/>
  <c r="F18"/>
  <c r="G18" s="1"/>
  <c r="K18" s="1"/>
  <c r="F19"/>
  <c r="G19" s="1"/>
  <c r="K19" s="1"/>
  <c r="F20"/>
  <c r="G20" s="1"/>
  <c r="K20" s="1"/>
  <c r="F23" l="1"/>
  <c r="G23" s="1"/>
  <c r="K23" s="1"/>
  <c r="F22"/>
  <c r="G22" s="1"/>
  <c r="K22" s="1"/>
  <c r="F21"/>
  <c r="F24"/>
  <c r="G24" s="1"/>
  <c r="K24" s="1"/>
  <c r="F25" l="1"/>
  <c r="G25" s="1"/>
  <c r="K25" s="1"/>
  <c r="L24" s="1"/>
  <c r="G21"/>
  <c r="K21" s="1"/>
  <c r="L20" s="1"/>
  <c r="F27"/>
  <c r="G27" s="1"/>
  <c r="K27" s="1"/>
  <c r="F28"/>
  <c r="G28" s="1"/>
  <c r="K28" s="1"/>
  <c r="F26"/>
  <c r="G26" s="1"/>
  <c r="K26" s="1"/>
  <c r="F29"/>
  <c r="G29" s="1"/>
  <c r="K29" s="1"/>
  <c r="F31"/>
  <c r="G31" s="1"/>
  <c r="K31" s="1"/>
  <c r="L28" l="1"/>
  <c r="F35"/>
  <c r="G35" s="1"/>
  <c r="K35" s="1"/>
  <c r="F30"/>
  <c r="G30" s="1"/>
  <c r="K30" s="1"/>
  <c r="F33"/>
  <c r="G33" s="1"/>
  <c r="K33" s="1"/>
  <c r="F32"/>
  <c r="G32" s="1"/>
  <c r="K32" s="1"/>
  <c r="L32" l="1"/>
  <c r="F37"/>
  <c r="G37" s="1"/>
  <c r="K37" s="1"/>
  <c r="F39"/>
  <c r="G39" s="1"/>
  <c r="K39" s="1"/>
  <c r="F36"/>
  <c r="G36" s="1"/>
  <c r="K36" s="1"/>
  <c r="F34"/>
  <c r="G34" s="1"/>
  <c r="K34" s="1"/>
  <c r="L36" l="1"/>
  <c r="F43"/>
  <c r="G43" s="1"/>
  <c r="K43" s="1"/>
  <c r="F40"/>
  <c r="G40" s="1"/>
  <c r="K40" s="1"/>
  <c r="F41"/>
  <c r="G41" s="1"/>
  <c r="K41" s="1"/>
  <c r="F38"/>
  <c r="G38" s="1"/>
  <c r="K38" s="1"/>
  <c r="L40" l="1"/>
  <c r="F42"/>
  <c r="G42" s="1"/>
  <c r="K42" s="1"/>
  <c r="F44"/>
  <c r="G44" s="1"/>
  <c r="K44" s="1"/>
  <c r="F45"/>
  <c r="G45" s="1"/>
  <c r="K45" s="1"/>
  <c r="F47"/>
  <c r="G47" s="1"/>
  <c r="K47" s="1"/>
  <c r="L44" l="1"/>
  <c r="F51"/>
  <c r="G51" s="1"/>
  <c r="K51" s="1"/>
  <c r="F48"/>
  <c r="G48" s="1"/>
  <c r="K48" s="1"/>
  <c r="F49"/>
  <c r="G49" s="1"/>
  <c r="K49" s="1"/>
  <c r="F46"/>
  <c r="G46" s="1"/>
  <c r="K46" s="1"/>
  <c r="L48" l="1"/>
  <c r="F50"/>
  <c r="G50" s="1"/>
  <c r="K50" s="1"/>
  <c r="F52"/>
  <c r="G52" s="1"/>
  <c r="K52" s="1"/>
  <c r="F53"/>
  <c r="G53" s="1"/>
  <c r="K53" s="1"/>
  <c r="F55"/>
  <c r="G55" s="1"/>
  <c r="K55" s="1"/>
  <c r="F54" l="1"/>
  <c r="G54" s="1"/>
  <c r="K54" s="1"/>
  <c r="L52" s="1"/>
  <c r="L59" s="1"/>
</calcChain>
</file>

<file path=xl/sharedStrings.xml><?xml version="1.0" encoding="utf-8"?>
<sst xmlns="http://schemas.openxmlformats.org/spreadsheetml/2006/main" count="104" uniqueCount="36">
  <si>
    <t>Категория населения</t>
  </si>
  <si>
    <t xml:space="preserve">Период предоставления субсидии </t>
  </si>
  <si>
    <t>Норматив накопления ТКО, утвержденный постановлением министерства природных ресурсов и лесопромышленного комплекса Архангельской области от 24.03.2022 № 5п, куб.м в год</t>
  </si>
  <si>
    <t>Разница между предельным и льготным тарифом, руб./куб.м</t>
  </si>
  <si>
    <t>Потребность в средствах областного бюджета для возмещения недополученных доходов региональному оператору, возникающих в результате государственного регулирования тарифов по категиориям населения, руб.</t>
  </si>
  <si>
    <t>8=6-7</t>
  </si>
  <si>
    <t>Объемы ТКО, в отношении которых оказаны услуги населению и потребителям, приравненным к населению, куб.м в месяц</t>
  </si>
  <si>
    <t>В населенных пунктах более 12 тыс. человек</t>
  </si>
  <si>
    <t xml:space="preserve">МКД </t>
  </si>
  <si>
    <t xml:space="preserve">ИЖД </t>
  </si>
  <si>
    <t>В населенных пунктах менее 12 тыс. человек</t>
  </si>
  <si>
    <t>5=3*4/12</t>
  </si>
  <si>
    <t>Потребность в средствах областного бюджета для возмещения недополученных доходов региональному оператору, возникающих в результате государственного регулирования тарифов в месяц, руб.</t>
  </si>
  <si>
    <t>9=5*8</t>
  </si>
  <si>
    <t>Расчет потребности средств областного бюджета на 2025 год в субсидии на возмещение недополученных доходов, возникающих в результате государственного регулирования тарифов в области обращения с твердыми коммунальными отходами</t>
  </si>
  <si>
    <t>Выплата в январе 2025 г. за декабрь 2024 г. (прогнозные значения)</t>
  </si>
  <si>
    <t>Выплата в феврале 2025 г. за январь 2025 г. (прогнозные значения)</t>
  </si>
  <si>
    <t>*Индекс изменения численности населения, в % к предыдущему году = 0,9919 согласно таблице 2.9. территориальной схемы по обращению с отходами</t>
  </si>
  <si>
    <t>Выплата в марте 2025 г. за февраль 2025 г. (прогнозные значения)</t>
  </si>
  <si>
    <t>Выплата в апреле 2025 г. за март 2025 г. (прогнозные значения)</t>
  </si>
  <si>
    <t>Выплата в мае 2025 г. за апрель 2025 г. (прогнозные значения)</t>
  </si>
  <si>
    <t>Выплата в июне 2025 г. за май 2025 г. (прогнозные значения)</t>
  </si>
  <si>
    <t>Выплата в июле 2025 г. за июнь 2025 г. (прогнозные значения)</t>
  </si>
  <si>
    <t>Выплата в августе 2025 г. за июль 2025 г. (прогнозные значения)</t>
  </si>
  <si>
    <t>Выплата в сентябре 2025 г. за август 2025 г. (прогнозные значения)</t>
  </si>
  <si>
    <t>Выплата в октябре 2025 г. за сентябрь 2025 г. (прогнозные значения)</t>
  </si>
  <si>
    <t>Выплата в ноябре 2025 г. за октябрь 2025 г. (прогнозные значения)</t>
  </si>
  <si>
    <t>Выплата в декабре 2025 г. за ноябрь 2025 г. (прогнозные значения)</t>
  </si>
  <si>
    <t xml:space="preserve">Прогнозная потребность в средствах областного бюджета для возмещения недополученных доходов региональному оператору, возникающих в результате государственного регулирования тарифов в 2025 году, руб </t>
  </si>
  <si>
    <t>Прогнозный льготный тариф на услугу регионального оператора, руб./куб.м</t>
  </si>
  <si>
    <t>Прогнозный предельный тариф на услугу регионального оператора, руб./куб.м</t>
  </si>
  <si>
    <t>Прогнозное количество потребителей, которым оказаны услуги, чел.</t>
  </si>
  <si>
    <t>Плановый размер потребности в средствах субсудии за декабрь 2024 года, рублей</t>
  </si>
  <si>
    <t>Плановый размер потребности в средствах субсудии за 2024 года (корректировка расчетов и удержанные ранее суммы в части ПВН), рублей</t>
  </si>
  <si>
    <t>Приложение № 18</t>
  </si>
  <si>
    <t>к пояснительной записке</t>
  </si>
</sst>
</file>

<file path=xl/styles.xml><?xml version="1.0" encoding="utf-8"?>
<styleSheet xmlns="http://schemas.openxmlformats.org/spreadsheetml/2006/main">
  <numFmts count="2">
    <numFmt numFmtId="164" formatCode="#,##0.00\ _₽"/>
    <numFmt numFmtId="165" formatCode="#,##0\ _₽"/>
  </numFmts>
  <fonts count="9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6"/>
      <color theme="1"/>
      <name val="Times New Roman"/>
      <family val="1"/>
      <charset val="204"/>
    </font>
    <font>
      <sz val="6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42">
    <xf numFmtId="0" fontId="0" fillId="0" borderId="0" xfId="0"/>
    <xf numFmtId="164" fontId="2" fillId="0" borderId="0" xfId="0" applyNumberFormat="1" applyFont="1" applyFill="1"/>
    <xf numFmtId="164" fontId="4" fillId="0" borderId="0" xfId="0" applyNumberFormat="1" applyFont="1" applyFill="1" applyAlignment="1">
      <alignment vertical="center" wrapText="1"/>
    </xf>
    <xf numFmtId="164" fontId="2" fillId="2" borderId="0" xfId="0" applyNumberFormat="1" applyFont="1" applyFill="1"/>
    <xf numFmtId="164" fontId="5" fillId="2" borderId="0" xfId="0" applyNumberFormat="1" applyFont="1" applyFill="1" applyAlignment="1">
      <alignment horizontal="right" vertical="center"/>
    </xf>
    <xf numFmtId="165" fontId="2" fillId="2" borderId="1" xfId="0" applyNumberFormat="1" applyFont="1" applyFill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center" vertical="center" wrapText="1" shrinkToFit="1"/>
    </xf>
    <xf numFmtId="164" fontId="2" fillId="2" borderId="1" xfId="0" applyNumberFormat="1" applyFont="1" applyFill="1" applyBorder="1" applyAlignment="1">
      <alignment horizontal="center" vertical="center"/>
    </xf>
    <xf numFmtId="165" fontId="2" fillId="2" borderId="1" xfId="0" applyNumberFormat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 wrapText="1"/>
    </xf>
    <xf numFmtId="4" fontId="2" fillId="2" borderId="4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 shrinkToFit="1"/>
    </xf>
    <xf numFmtId="164" fontId="2" fillId="2" borderId="2" xfId="0" applyNumberFormat="1" applyFont="1" applyFill="1" applyBorder="1" applyAlignment="1">
      <alignment vertical="top"/>
    </xf>
    <xf numFmtId="164" fontId="2" fillId="2" borderId="1" xfId="0" applyNumberFormat="1" applyFont="1" applyFill="1" applyBorder="1"/>
    <xf numFmtId="164" fontId="5" fillId="2" borderId="1" xfId="0" applyNumberFormat="1" applyFont="1" applyFill="1" applyBorder="1" applyAlignment="1">
      <alignment horizontal="center" vertical="center"/>
    </xf>
    <xf numFmtId="164" fontId="7" fillId="2" borderId="0" xfId="0" applyNumberFormat="1" applyFont="1" applyFill="1" applyAlignment="1">
      <alignment horizontal="right"/>
    </xf>
    <xf numFmtId="164" fontId="2" fillId="2" borderId="0" xfId="0" applyNumberFormat="1" applyFont="1" applyFill="1" applyAlignment="1">
      <alignment horizontal="center" vertical="center"/>
    </xf>
    <xf numFmtId="164" fontId="6" fillId="2" borderId="1" xfId="0" applyNumberFormat="1" applyFont="1" applyFill="1" applyBorder="1" applyAlignment="1">
      <alignment horizontal="center" vertical="center" wrapText="1"/>
    </xf>
    <xf numFmtId="165" fontId="2" fillId="2" borderId="5" xfId="0" applyNumberFormat="1" applyFont="1" applyFill="1" applyBorder="1" applyAlignment="1">
      <alignment horizontal="center" vertical="center" wrapText="1"/>
    </xf>
    <xf numFmtId="165" fontId="2" fillId="2" borderId="6" xfId="0" applyNumberFormat="1" applyFont="1" applyFill="1" applyBorder="1" applyAlignment="1">
      <alignment horizontal="center" vertical="center" wrapText="1"/>
    </xf>
    <xf numFmtId="164" fontId="4" fillId="2" borderId="7" xfId="0" applyNumberFormat="1" applyFont="1" applyFill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center" vertical="center" wrapText="1"/>
    </xf>
    <xf numFmtId="164" fontId="2" fillId="2" borderId="4" xfId="0" applyNumberFormat="1" applyFont="1" applyFill="1" applyBorder="1" applyAlignment="1">
      <alignment horizontal="center" vertical="center" wrapText="1"/>
    </xf>
    <xf numFmtId="164" fontId="2" fillId="2" borderId="8" xfId="0" applyNumberFormat="1" applyFont="1" applyFill="1" applyBorder="1" applyAlignment="1">
      <alignment horizontal="center" vertical="center" wrapText="1"/>
    </xf>
    <xf numFmtId="164" fontId="2" fillId="2" borderId="9" xfId="0" applyNumberFormat="1" applyFont="1" applyFill="1" applyBorder="1" applyAlignment="1">
      <alignment horizontal="center" vertical="center" wrapText="1"/>
    </xf>
    <xf numFmtId="164" fontId="2" fillId="2" borderId="10" xfId="0" applyNumberFormat="1" applyFont="1" applyFill="1" applyBorder="1" applyAlignment="1">
      <alignment horizontal="center" vertical="center" wrapText="1"/>
    </xf>
    <xf numFmtId="164" fontId="2" fillId="2" borderId="11" xfId="0" applyNumberFormat="1" applyFont="1" applyFill="1" applyBorder="1" applyAlignment="1">
      <alignment horizontal="center" vertical="center" wrapText="1"/>
    </xf>
    <xf numFmtId="164" fontId="3" fillId="2" borderId="2" xfId="3" applyNumberFormat="1" applyFont="1" applyFill="1" applyBorder="1" applyAlignment="1">
      <alignment horizontal="center" vertical="center" wrapText="1"/>
    </xf>
    <xf numFmtId="164" fontId="3" fillId="2" borderId="4" xfId="3" applyNumberFormat="1" applyFont="1" applyFill="1" applyBorder="1" applyAlignment="1">
      <alignment horizontal="center" vertical="center" wrapText="1"/>
    </xf>
    <xf numFmtId="164" fontId="5" fillId="2" borderId="2" xfId="0" applyNumberFormat="1" applyFont="1" applyFill="1" applyBorder="1" applyAlignment="1">
      <alignment horizontal="center" vertical="center" wrapText="1"/>
    </xf>
    <xf numFmtId="164" fontId="5" fillId="2" borderId="3" xfId="0" applyNumberFormat="1" applyFont="1" applyFill="1" applyBorder="1" applyAlignment="1">
      <alignment horizontal="center" vertical="center" wrapText="1"/>
    </xf>
    <xf numFmtId="164" fontId="5" fillId="2" borderId="4" xfId="0" applyNumberFormat="1" applyFont="1" applyFill="1" applyBorder="1" applyAlignment="1">
      <alignment horizontal="center" vertical="center" wrapText="1"/>
    </xf>
    <xf numFmtId="164" fontId="5" fillId="2" borderId="2" xfId="0" applyNumberFormat="1" applyFont="1" applyFill="1" applyBorder="1" applyAlignment="1">
      <alignment horizontal="center" vertical="center"/>
    </xf>
    <xf numFmtId="164" fontId="5" fillId="2" borderId="3" xfId="0" applyNumberFormat="1" applyFont="1" applyFill="1" applyBorder="1" applyAlignment="1">
      <alignment horizontal="center" vertical="center"/>
    </xf>
    <xf numFmtId="164" fontId="5" fillId="2" borderId="4" xfId="0" applyNumberFormat="1" applyFont="1" applyFill="1" applyBorder="1" applyAlignment="1">
      <alignment horizontal="center" vertical="center"/>
    </xf>
    <xf numFmtId="164" fontId="4" fillId="2" borderId="5" xfId="0" applyNumberFormat="1" applyFont="1" applyFill="1" applyBorder="1" applyAlignment="1">
      <alignment horizontal="left" vertical="center" wrapText="1"/>
    </xf>
    <xf numFmtId="164" fontId="4" fillId="2" borderId="12" xfId="0" applyNumberFormat="1" applyFont="1" applyFill="1" applyBorder="1" applyAlignment="1">
      <alignment horizontal="left" vertical="center" wrapText="1"/>
    </xf>
    <xf numFmtId="164" fontId="4" fillId="2" borderId="6" xfId="0" applyNumberFormat="1" applyFont="1" applyFill="1" applyBorder="1" applyAlignment="1">
      <alignment horizontal="left" vertical="center" wrapText="1"/>
    </xf>
    <xf numFmtId="164" fontId="2" fillId="2" borderId="5" xfId="0" applyNumberFormat="1" applyFont="1" applyFill="1" applyBorder="1" applyAlignment="1">
      <alignment horizontal="left" vertical="center"/>
    </xf>
    <xf numFmtId="164" fontId="2" fillId="2" borderId="12" xfId="0" applyNumberFormat="1" applyFont="1" applyFill="1" applyBorder="1" applyAlignment="1">
      <alignment horizontal="left" vertical="center"/>
    </xf>
    <xf numFmtId="164" fontId="2" fillId="2" borderId="6" xfId="0" applyNumberFormat="1" applyFont="1" applyFill="1" applyBorder="1" applyAlignment="1">
      <alignment horizontal="left" vertical="center"/>
    </xf>
    <xf numFmtId="164" fontId="8" fillId="2" borderId="0" xfId="0" applyNumberFormat="1" applyFont="1" applyFill="1"/>
  </cellXfs>
  <cellStyles count="4">
    <cellStyle name="Обычный" xfId="0" builtinId="0"/>
    <cellStyle name="Обычный 2" xfId="1"/>
    <cellStyle name="Обычный 2 3" xfId="2"/>
    <cellStyle name="Обычный 2 4" xfId="3"/>
  </cellStyles>
  <dxfs count="0"/>
  <tableStyles count="0" defaultTableStyle="TableStyleMedium2" defaultPivotStyle="PivotStyleLight16"/>
  <colors>
    <mruColors>
      <color rgb="FFCCCCFF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64"/>
  <sheetViews>
    <sheetView tabSelected="1" view="pageBreakPreview" zoomScale="136" zoomScaleNormal="70" zoomScaleSheetLayoutView="136" workbookViewId="0">
      <pane xSplit="12" ySplit="7" topLeftCell="M41" activePane="bottomRight" state="frozen"/>
      <selection pane="topRight" activeCell="Q1" sqref="Q1"/>
      <selection pane="bottomLeft" activeCell="A6" sqref="A6"/>
      <selection pane="bottomRight" activeCell="B48" sqref="B48:B51"/>
    </sheetView>
  </sheetViews>
  <sheetFormatPr defaultColWidth="9.140625" defaultRowHeight="8.25"/>
  <cols>
    <col min="1" max="1" width="0" style="3" hidden="1" customWidth="1"/>
    <col min="2" max="2" width="24.28515625" style="3" customWidth="1"/>
    <col min="3" max="3" width="12.140625" style="3" customWidth="1"/>
    <col min="4" max="4" width="9.7109375" style="3" customWidth="1"/>
    <col min="5" max="5" width="16.140625" style="3" customWidth="1"/>
    <col min="6" max="6" width="8.140625" style="3" customWidth="1"/>
    <col min="7" max="7" width="9.85546875" style="3" customWidth="1"/>
    <col min="8" max="8" width="8.85546875" style="3" customWidth="1"/>
    <col min="9" max="9" width="8.7109375" style="3" customWidth="1"/>
    <col min="10" max="10" width="7.28515625" style="3" customWidth="1"/>
    <col min="11" max="11" width="16.28515625" style="3" customWidth="1"/>
    <col min="12" max="12" width="18" style="16" customWidth="1"/>
    <col min="13" max="13" width="20.5703125" style="1" customWidth="1"/>
    <col min="14" max="14" width="9.140625" style="1"/>
    <col min="15" max="15" width="10.5703125" style="1" bestFit="1" customWidth="1"/>
    <col min="16" max="16384" width="9.140625" style="1"/>
  </cols>
  <sheetData>
    <row r="1" spans="2:13" ht="12" customHeight="1">
      <c r="K1" s="41" t="s">
        <v>34</v>
      </c>
      <c r="L1" s="4"/>
    </row>
    <row r="2" spans="2:13" ht="9.75" customHeight="1">
      <c r="K2" s="41" t="s">
        <v>35</v>
      </c>
      <c r="L2" s="4"/>
    </row>
    <row r="3" spans="2:13" ht="2.25" customHeight="1">
      <c r="L3" s="4"/>
    </row>
    <row r="4" spans="2:13" ht="31.5" customHeight="1">
      <c r="B4" s="20" t="s">
        <v>14</v>
      </c>
      <c r="C4" s="20"/>
      <c r="D4" s="20"/>
      <c r="E4" s="20"/>
      <c r="F4" s="20"/>
      <c r="G4" s="20"/>
      <c r="H4" s="20"/>
      <c r="I4" s="20"/>
      <c r="J4" s="20"/>
      <c r="K4" s="20"/>
      <c r="L4" s="20"/>
      <c r="M4" s="2"/>
    </row>
    <row r="5" spans="2:13" ht="57.75" customHeight="1">
      <c r="B5" s="21" t="s">
        <v>1</v>
      </c>
      <c r="C5" s="23" t="s">
        <v>0</v>
      </c>
      <c r="D5" s="24"/>
      <c r="E5" s="21" t="s">
        <v>2</v>
      </c>
      <c r="F5" s="21" t="s">
        <v>31</v>
      </c>
      <c r="G5" s="21" t="s">
        <v>6</v>
      </c>
      <c r="H5" s="21" t="s">
        <v>30</v>
      </c>
      <c r="I5" s="21" t="s">
        <v>29</v>
      </c>
      <c r="J5" s="21" t="s">
        <v>3</v>
      </c>
      <c r="K5" s="23" t="s">
        <v>4</v>
      </c>
      <c r="L5" s="27" t="s">
        <v>12</v>
      </c>
    </row>
    <row r="6" spans="2:13" ht="18.75" customHeight="1">
      <c r="B6" s="22"/>
      <c r="C6" s="25"/>
      <c r="D6" s="26"/>
      <c r="E6" s="22"/>
      <c r="F6" s="22"/>
      <c r="G6" s="22"/>
      <c r="H6" s="22"/>
      <c r="I6" s="22"/>
      <c r="J6" s="22"/>
      <c r="K6" s="25"/>
      <c r="L6" s="28"/>
    </row>
    <row r="7" spans="2:13" ht="9" customHeight="1">
      <c r="B7" s="5">
        <v>1</v>
      </c>
      <c r="C7" s="18">
        <v>2</v>
      </c>
      <c r="D7" s="19"/>
      <c r="E7" s="5">
        <v>3</v>
      </c>
      <c r="F7" s="5">
        <v>4</v>
      </c>
      <c r="G7" s="5" t="s">
        <v>11</v>
      </c>
      <c r="H7" s="5">
        <v>6</v>
      </c>
      <c r="I7" s="5">
        <v>7</v>
      </c>
      <c r="J7" s="5" t="s">
        <v>5</v>
      </c>
      <c r="K7" s="5" t="s">
        <v>13</v>
      </c>
      <c r="L7" s="5">
        <v>10</v>
      </c>
    </row>
    <row r="8" spans="2:13" ht="18" customHeight="1">
      <c r="B8" s="29" t="s">
        <v>15</v>
      </c>
      <c r="C8" s="21" t="s">
        <v>7</v>
      </c>
      <c r="D8" s="6" t="s">
        <v>8</v>
      </c>
      <c r="E8" s="7">
        <v>2.75</v>
      </c>
      <c r="F8" s="8">
        <v>717959</v>
      </c>
      <c r="G8" s="7">
        <f>ROUND((E8*F8/12),2)</f>
        <v>164532.26999999999</v>
      </c>
      <c r="H8" s="9">
        <v>911.33</v>
      </c>
      <c r="I8" s="9">
        <v>407.54</v>
      </c>
      <c r="J8" s="7">
        <f>ROUND((H8-I8),2)</f>
        <v>503.79</v>
      </c>
      <c r="K8" s="10">
        <f>ROUND((G8*J8),2)</f>
        <v>82889712.299999997</v>
      </c>
      <c r="L8" s="32">
        <f>ROUND((SUM(K8:K11)),2)</f>
        <v>110670511.58</v>
      </c>
    </row>
    <row r="9" spans="2:13" ht="21" customHeight="1">
      <c r="B9" s="30"/>
      <c r="C9" s="22"/>
      <c r="D9" s="11" t="s">
        <v>9</v>
      </c>
      <c r="E9" s="7">
        <v>2.06</v>
      </c>
      <c r="F9" s="8">
        <v>27253</v>
      </c>
      <c r="G9" s="7">
        <f t="shared" ref="G9:G55" si="0">ROUND((E9*F9/12),2)</f>
        <v>4678.43</v>
      </c>
      <c r="H9" s="9">
        <v>911.33</v>
      </c>
      <c r="I9" s="9">
        <v>407.54</v>
      </c>
      <c r="J9" s="7">
        <f t="shared" ref="J9:J55" si="1">ROUND((H9-I9),2)</f>
        <v>503.79</v>
      </c>
      <c r="K9" s="10">
        <f t="shared" ref="K9:K55" si="2">ROUND((G9*J9),2)</f>
        <v>2356946.25</v>
      </c>
      <c r="L9" s="33"/>
    </row>
    <row r="10" spans="2:13" ht="18.600000000000001" customHeight="1">
      <c r="B10" s="30"/>
      <c r="C10" s="21" t="s">
        <v>10</v>
      </c>
      <c r="D10" s="6" t="s">
        <v>8</v>
      </c>
      <c r="E10" s="7">
        <v>1.95</v>
      </c>
      <c r="F10" s="8">
        <v>182123</v>
      </c>
      <c r="G10" s="7">
        <f t="shared" si="0"/>
        <v>29594.99</v>
      </c>
      <c r="H10" s="9">
        <v>911.33</v>
      </c>
      <c r="I10" s="9">
        <v>407.54</v>
      </c>
      <c r="J10" s="7">
        <f t="shared" si="1"/>
        <v>503.79</v>
      </c>
      <c r="K10" s="10">
        <f t="shared" si="2"/>
        <v>14909660.01</v>
      </c>
      <c r="L10" s="33"/>
    </row>
    <row r="11" spans="2:13" ht="19.149999999999999" customHeight="1">
      <c r="B11" s="31"/>
      <c r="C11" s="22"/>
      <c r="D11" s="11" t="s">
        <v>9</v>
      </c>
      <c r="E11" s="7">
        <v>1.72</v>
      </c>
      <c r="F11" s="8">
        <v>145606</v>
      </c>
      <c r="G11" s="7">
        <f t="shared" si="0"/>
        <v>20870.189999999999</v>
      </c>
      <c r="H11" s="9">
        <v>911.33</v>
      </c>
      <c r="I11" s="9">
        <v>407.54</v>
      </c>
      <c r="J11" s="7">
        <f t="shared" si="1"/>
        <v>503.79</v>
      </c>
      <c r="K11" s="10">
        <f t="shared" si="2"/>
        <v>10514193.02</v>
      </c>
      <c r="L11" s="34"/>
    </row>
    <row r="12" spans="2:13" ht="18" customHeight="1">
      <c r="B12" s="29" t="s">
        <v>16</v>
      </c>
      <c r="C12" s="21" t="s">
        <v>7</v>
      </c>
      <c r="D12" s="6" t="s">
        <v>8</v>
      </c>
      <c r="E12" s="7">
        <v>2.75</v>
      </c>
      <c r="F12" s="8">
        <f>ROUND((F8*0.9919),0)</f>
        <v>712144</v>
      </c>
      <c r="G12" s="7">
        <f t="shared" si="0"/>
        <v>163199.67000000001</v>
      </c>
      <c r="H12" s="9">
        <v>911.33</v>
      </c>
      <c r="I12" s="9">
        <v>407.54</v>
      </c>
      <c r="J12" s="7">
        <f t="shared" si="1"/>
        <v>503.79</v>
      </c>
      <c r="K12" s="10">
        <f t="shared" si="2"/>
        <v>82218361.75</v>
      </c>
      <c r="L12" s="32">
        <f t="shared" ref="L12" si="3">ROUND((SUM(K12:K15)),2)</f>
        <v>109774158.34999999</v>
      </c>
    </row>
    <row r="13" spans="2:13" ht="21" customHeight="1">
      <c r="B13" s="30"/>
      <c r="C13" s="22"/>
      <c r="D13" s="11" t="s">
        <v>9</v>
      </c>
      <c r="E13" s="7">
        <v>2.06</v>
      </c>
      <c r="F13" s="8">
        <f t="shared" ref="F13:F15" si="4">ROUND((F9*0.9919),0)</f>
        <v>27032</v>
      </c>
      <c r="G13" s="7">
        <f t="shared" si="0"/>
        <v>4640.49</v>
      </c>
      <c r="H13" s="9">
        <v>911.33</v>
      </c>
      <c r="I13" s="9">
        <v>407.54</v>
      </c>
      <c r="J13" s="7">
        <f t="shared" si="1"/>
        <v>503.79</v>
      </c>
      <c r="K13" s="10">
        <f t="shared" si="2"/>
        <v>2337832.46</v>
      </c>
      <c r="L13" s="33"/>
    </row>
    <row r="14" spans="2:13" ht="18.600000000000001" customHeight="1">
      <c r="B14" s="30"/>
      <c r="C14" s="21" t="s">
        <v>10</v>
      </c>
      <c r="D14" s="6" t="s">
        <v>8</v>
      </c>
      <c r="E14" s="7">
        <v>1.95</v>
      </c>
      <c r="F14" s="8">
        <f t="shared" si="4"/>
        <v>180648</v>
      </c>
      <c r="G14" s="7">
        <f t="shared" si="0"/>
        <v>29355.3</v>
      </c>
      <c r="H14" s="9">
        <v>911.33</v>
      </c>
      <c r="I14" s="9">
        <v>407.54</v>
      </c>
      <c r="J14" s="7">
        <f t="shared" si="1"/>
        <v>503.79</v>
      </c>
      <c r="K14" s="10">
        <f t="shared" si="2"/>
        <v>14788906.59</v>
      </c>
      <c r="L14" s="33"/>
    </row>
    <row r="15" spans="2:13" ht="19.149999999999999" customHeight="1">
      <c r="B15" s="31"/>
      <c r="C15" s="22"/>
      <c r="D15" s="11" t="s">
        <v>9</v>
      </c>
      <c r="E15" s="7">
        <v>1.72</v>
      </c>
      <c r="F15" s="8">
        <f t="shared" si="4"/>
        <v>144427</v>
      </c>
      <c r="G15" s="7">
        <f t="shared" si="0"/>
        <v>20701.2</v>
      </c>
      <c r="H15" s="9">
        <v>911.33</v>
      </c>
      <c r="I15" s="9">
        <v>407.54</v>
      </c>
      <c r="J15" s="7">
        <f t="shared" si="1"/>
        <v>503.79</v>
      </c>
      <c r="K15" s="10">
        <f t="shared" si="2"/>
        <v>10429057.550000001</v>
      </c>
      <c r="L15" s="34"/>
    </row>
    <row r="16" spans="2:13" ht="18" customHeight="1">
      <c r="B16" s="29" t="s">
        <v>18</v>
      </c>
      <c r="C16" s="21" t="s">
        <v>7</v>
      </c>
      <c r="D16" s="6" t="s">
        <v>8</v>
      </c>
      <c r="E16" s="7">
        <v>2.75</v>
      </c>
      <c r="F16" s="8">
        <f>F12</f>
        <v>712144</v>
      </c>
      <c r="G16" s="7">
        <f t="shared" si="0"/>
        <v>163199.67000000001</v>
      </c>
      <c r="H16" s="9">
        <v>911.33</v>
      </c>
      <c r="I16" s="9">
        <v>407.54</v>
      </c>
      <c r="J16" s="7">
        <f t="shared" si="1"/>
        <v>503.79</v>
      </c>
      <c r="K16" s="10">
        <f t="shared" si="2"/>
        <v>82218361.75</v>
      </c>
      <c r="L16" s="32">
        <f t="shared" ref="L16" si="5">ROUND((SUM(K16:K19)),2)</f>
        <v>109774158.34999999</v>
      </c>
    </row>
    <row r="17" spans="2:12" ht="21" customHeight="1">
      <c r="B17" s="30"/>
      <c r="C17" s="22"/>
      <c r="D17" s="11" t="s">
        <v>9</v>
      </c>
      <c r="E17" s="7">
        <v>2.06</v>
      </c>
      <c r="F17" s="8">
        <f t="shared" ref="F17:F55" si="6">F13</f>
        <v>27032</v>
      </c>
      <c r="G17" s="7">
        <f t="shared" si="0"/>
        <v>4640.49</v>
      </c>
      <c r="H17" s="9">
        <v>911.33</v>
      </c>
      <c r="I17" s="9">
        <v>407.54</v>
      </c>
      <c r="J17" s="7">
        <f t="shared" si="1"/>
        <v>503.79</v>
      </c>
      <c r="K17" s="10">
        <f t="shared" si="2"/>
        <v>2337832.46</v>
      </c>
      <c r="L17" s="33"/>
    </row>
    <row r="18" spans="2:12" ht="18.600000000000001" customHeight="1">
      <c r="B18" s="30"/>
      <c r="C18" s="21" t="s">
        <v>10</v>
      </c>
      <c r="D18" s="6" t="s">
        <v>8</v>
      </c>
      <c r="E18" s="7">
        <v>1.95</v>
      </c>
      <c r="F18" s="8">
        <f t="shared" si="6"/>
        <v>180648</v>
      </c>
      <c r="G18" s="7">
        <f t="shared" si="0"/>
        <v>29355.3</v>
      </c>
      <c r="H18" s="9">
        <v>911.33</v>
      </c>
      <c r="I18" s="9">
        <v>407.54</v>
      </c>
      <c r="J18" s="7">
        <f t="shared" si="1"/>
        <v>503.79</v>
      </c>
      <c r="K18" s="10">
        <f t="shared" si="2"/>
        <v>14788906.59</v>
      </c>
      <c r="L18" s="33"/>
    </row>
    <row r="19" spans="2:12" ht="19.149999999999999" customHeight="1">
      <c r="B19" s="31"/>
      <c r="C19" s="22"/>
      <c r="D19" s="11" t="s">
        <v>9</v>
      </c>
      <c r="E19" s="7">
        <v>1.72</v>
      </c>
      <c r="F19" s="8">
        <f t="shared" si="6"/>
        <v>144427</v>
      </c>
      <c r="G19" s="7">
        <f t="shared" si="0"/>
        <v>20701.2</v>
      </c>
      <c r="H19" s="9">
        <v>911.33</v>
      </c>
      <c r="I19" s="9">
        <v>407.54</v>
      </c>
      <c r="J19" s="7">
        <f t="shared" si="1"/>
        <v>503.79</v>
      </c>
      <c r="K19" s="10">
        <f t="shared" si="2"/>
        <v>10429057.550000001</v>
      </c>
      <c r="L19" s="34"/>
    </row>
    <row r="20" spans="2:12" ht="18" customHeight="1">
      <c r="B20" s="29" t="s">
        <v>19</v>
      </c>
      <c r="C20" s="21" t="s">
        <v>7</v>
      </c>
      <c r="D20" s="6" t="s">
        <v>8</v>
      </c>
      <c r="E20" s="7">
        <v>2.75</v>
      </c>
      <c r="F20" s="8">
        <f>F16</f>
        <v>712144</v>
      </c>
      <c r="G20" s="7">
        <f t="shared" si="0"/>
        <v>163199.67000000001</v>
      </c>
      <c r="H20" s="9">
        <v>911.33</v>
      </c>
      <c r="I20" s="9">
        <v>407.54</v>
      </c>
      <c r="J20" s="7">
        <f t="shared" si="1"/>
        <v>503.79</v>
      </c>
      <c r="K20" s="10">
        <f t="shared" si="2"/>
        <v>82218361.75</v>
      </c>
      <c r="L20" s="32">
        <f t="shared" ref="L20" si="7">ROUND((SUM(K20:K23)),2)</f>
        <v>109774158.34999999</v>
      </c>
    </row>
    <row r="21" spans="2:12" ht="21" customHeight="1">
      <c r="B21" s="30"/>
      <c r="C21" s="22"/>
      <c r="D21" s="11" t="s">
        <v>9</v>
      </c>
      <c r="E21" s="7">
        <v>2.06</v>
      </c>
      <c r="F21" s="8">
        <f t="shared" si="6"/>
        <v>27032</v>
      </c>
      <c r="G21" s="7">
        <f t="shared" si="0"/>
        <v>4640.49</v>
      </c>
      <c r="H21" s="9">
        <v>911.33</v>
      </c>
      <c r="I21" s="9">
        <v>407.54</v>
      </c>
      <c r="J21" s="7">
        <f t="shared" si="1"/>
        <v>503.79</v>
      </c>
      <c r="K21" s="10">
        <f t="shared" si="2"/>
        <v>2337832.46</v>
      </c>
      <c r="L21" s="33"/>
    </row>
    <row r="22" spans="2:12" ht="18.600000000000001" customHeight="1">
      <c r="B22" s="30"/>
      <c r="C22" s="21" t="s">
        <v>10</v>
      </c>
      <c r="D22" s="6" t="s">
        <v>8</v>
      </c>
      <c r="E22" s="7">
        <v>1.95</v>
      </c>
      <c r="F22" s="8">
        <f t="shared" si="6"/>
        <v>180648</v>
      </c>
      <c r="G22" s="7">
        <f t="shared" si="0"/>
        <v>29355.3</v>
      </c>
      <c r="H22" s="9">
        <v>911.33</v>
      </c>
      <c r="I22" s="9">
        <v>407.54</v>
      </c>
      <c r="J22" s="7">
        <f t="shared" si="1"/>
        <v>503.79</v>
      </c>
      <c r="K22" s="10">
        <f t="shared" si="2"/>
        <v>14788906.59</v>
      </c>
      <c r="L22" s="33"/>
    </row>
    <row r="23" spans="2:12" ht="19.149999999999999" customHeight="1">
      <c r="B23" s="31"/>
      <c r="C23" s="22"/>
      <c r="D23" s="11" t="s">
        <v>9</v>
      </c>
      <c r="E23" s="7">
        <v>1.72</v>
      </c>
      <c r="F23" s="8">
        <f t="shared" si="6"/>
        <v>144427</v>
      </c>
      <c r="G23" s="7">
        <f t="shared" si="0"/>
        <v>20701.2</v>
      </c>
      <c r="H23" s="9">
        <v>911.33</v>
      </c>
      <c r="I23" s="9">
        <v>407.54</v>
      </c>
      <c r="J23" s="7">
        <f t="shared" si="1"/>
        <v>503.79</v>
      </c>
      <c r="K23" s="10">
        <f t="shared" si="2"/>
        <v>10429057.550000001</v>
      </c>
      <c r="L23" s="34"/>
    </row>
    <row r="24" spans="2:12" ht="18" customHeight="1">
      <c r="B24" s="29" t="s">
        <v>20</v>
      </c>
      <c r="C24" s="21" t="s">
        <v>7</v>
      </c>
      <c r="D24" s="6" t="s">
        <v>8</v>
      </c>
      <c r="E24" s="7">
        <v>2.75</v>
      </c>
      <c r="F24" s="8">
        <f>F20</f>
        <v>712144</v>
      </c>
      <c r="G24" s="7">
        <f t="shared" si="0"/>
        <v>163199.67000000001</v>
      </c>
      <c r="H24" s="9">
        <v>911.33</v>
      </c>
      <c r="I24" s="9">
        <v>407.54</v>
      </c>
      <c r="J24" s="7">
        <f t="shared" si="1"/>
        <v>503.79</v>
      </c>
      <c r="K24" s="10">
        <f t="shared" si="2"/>
        <v>82218361.75</v>
      </c>
      <c r="L24" s="32">
        <f t="shared" ref="L24" si="8">ROUND((SUM(K24:K27)),2)</f>
        <v>109774158.34999999</v>
      </c>
    </row>
    <row r="25" spans="2:12" ht="21" customHeight="1">
      <c r="B25" s="30"/>
      <c r="C25" s="22"/>
      <c r="D25" s="11" t="s">
        <v>9</v>
      </c>
      <c r="E25" s="7">
        <v>2.06</v>
      </c>
      <c r="F25" s="8">
        <f t="shared" si="6"/>
        <v>27032</v>
      </c>
      <c r="G25" s="7">
        <f t="shared" si="0"/>
        <v>4640.49</v>
      </c>
      <c r="H25" s="9">
        <v>911.33</v>
      </c>
      <c r="I25" s="9">
        <v>407.54</v>
      </c>
      <c r="J25" s="7">
        <f t="shared" si="1"/>
        <v>503.79</v>
      </c>
      <c r="K25" s="10">
        <f t="shared" si="2"/>
        <v>2337832.46</v>
      </c>
      <c r="L25" s="33"/>
    </row>
    <row r="26" spans="2:12" ht="18.600000000000001" customHeight="1">
      <c r="B26" s="30"/>
      <c r="C26" s="21" t="s">
        <v>10</v>
      </c>
      <c r="D26" s="6" t="s">
        <v>8</v>
      </c>
      <c r="E26" s="7">
        <v>1.95</v>
      </c>
      <c r="F26" s="8">
        <f t="shared" si="6"/>
        <v>180648</v>
      </c>
      <c r="G26" s="7">
        <f t="shared" si="0"/>
        <v>29355.3</v>
      </c>
      <c r="H26" s="9">
        <v>911.33</v>
      </c>
      <c r="I26" s="9">
        <v>407.54</v>
      </c>
      <c r="J26" s="7">
        <f t="shared" si="1"/>
        <v>503.79</v>
      </c>
      <c r="K26" s="10">
        <f t="shared" si="2"/>
        <v>14788906.59</v>
      </c>
      <c r="L26" s="33"/>
    </row>
    <row r="27" spans="2:12" ht="19.149999999999999" customHeight="1">
      <c r="B27" s="31"/>
      <c r="C27" s="22"/>
      <c r="D27" s="11" t="s">
        <v>9</v>
      </c>
      <c r="E27" s="7">
        <v>1.72</v>
      </c>
      <c r="F27" s="8">
        <f t="shared" si="6"/>
        <v>144427</v>
      </c>
      <c r="G27" s="7">
        <f t="shared" si="0"/>
        <v>20701.2</v>
      </c>
      <c r="H27" s="9">
        <v>911.33</v>
      </c>
      <c r="I27" s="9">
        <v>407.54</v>
      </c>
      <c r="J27" s="7">
        <f t="shared" si="1"/>
        <v>503.79</v>
      </c>
      <c r="K27" s="10">
        <f t="shared" si="2"/>
        <v>10429057.550000001</v>
      </c>
      <c r="L27" s="34"/>
    </row>
    <row r="28" spans="2:12" ht="18" customHeight="1">
      <c r="B28" s="29" t="s">
        <v>21</v>
      </c>
      <c r="C28" s="21" t="s">
        <v>7</v>
      </c>
      <c r="D28" s="6" t="s">
        <v>8</v>
      </c>
      <c r="E28" s="7">
        <v>2.75</v>
      </c>
      <c r="F28" s="8">
        <f>F24</f>
        <v>712144</v>
      </c>
      <c r="G28" s="7">
        <f t="shared" si="0"/>
        <v>163199.67000000001</v>
      </c>
      <c r="H28" s="9">
        <v>911.33</v>
      </c>
      <c r="I28" s="9">
        <v>407.54</v>
      </c>
      <c r="J28" s="7">
        <f t="shared" si="1"/>
        <v>503.79</v>
      </c>
      <c r="K28" s="10">
        <f t="shared" si="2"/>
        <v>82218361.75</v>
      </c>
      <c r="L28" s="32">
        <f t="shared" ref="L28" si="9">ROUND((SUM(K28:K31)),2)</f>
        <v>109774158.34999999</v>
      </c>
    </row>
    <row r="29" spans="2:12" ht="21" customHeight="1">
      <c r="B29" s="30"/>
      <c r="C29" s="22"/>
      <c r="D29" s="11" t="s">
        <v>9</v>
      </c>
      <c r="E29" s="7">
        <v>2.06</v>
      </c>
      <c r="F29" s="8">
        <f t="shared" si="6"/>
        <v>27032</v>
      </c>
      <c r="G29" s="7">
        <f t="shared" si="0"/>
        <v>4640.49</v>
      </c>
      <c r="H29" s="9">
        <v>911.33</v>
      </c>
      <c r="I29" s="9">
        <v>407.54</v>
      </c>
      <c r="J29" s="7">
        <f t="shared" si="1"/>
        <v>503.79</v>
      </c>
      <c r="K29" s="10">
        <f t="shared" si="2"/>
        <v>2337832.46</v>
      </c>
      <c r="L29" s="33"/>
    </row>
    <row r="30" spans="2:12" ht="18.600000000000001" customHeight="1">
      <c r="B30" s="30"/>
      <c r="C30" s="21" t="s">
        <v>10</v>
      </c>
      <c r="D30" s="6" t="s">
        <v>8</v>
      </c>
      <c r="E30" s="7">
        <v>1.95</v>
      </c>
      <c r="F30" s="8">
        <f t="shared" si="6"/>
        <v>180648</v>
      </c>
      <c r="G30" s="7">
        <f t="shared" si="0"/>
        <v>29355.3</v>
      </c>
      <c r="H30" s="9">
        <v>911.33</v>
      </c>
      <c r="I30" s="9">
        <v>407.54</v>
      </c>
      <c r="J30" s="7">
        <f t="shared" si="1"/>
        <v>503.79</v>
      </c>
      <c r="K30" s="10">
        <f t="shared" si="2"/>
        <v>14788906.59</v>
      </c>
      <c r="L30" s="33"/>
    </row>
    <row r="31" spans="2:12" ht="19.149999999999999" customHeight="1">
      <c r="B31" s="31"/>
      <c r="C31" s="22"/>
      <c r="D31" s="11" t="s">
        <v>9</v>
      </c>
      <c r="E31" s="7">
        <v>1.72</v>
      </c>
      <c r="F31" s="8">
        <f t="shared" si="6"/>
        <v>144427</v>
      </c>
      <c r="G31" s="7">
        <f t="shared" si="0"/>
        <v>20701.2</v>
      </c>
      <c r="H31" s="9">
        <v>911.33</v>
      </c>
      <c r="I31" s="9">
        <v>407.54</v>
      </c>
      <c r="J31" s="7">
        <f t="shared" si="1"/>
        <v>503.79</v>
      </c>
      <c r="K31" s="10">
        <f t="shared" si="2"/>
        <v>10429057.550000001</v>
      </c>
      <c r="L31" s="34"/>
    </row>
    <row r="32" spans="2:12" ht="18" customHeight="1">
      <c r="B32" s="29" t="s">
        <v>22</v>
      </c>
      <c r="C32" s="21" t="s">
        <v>7</v>
      </c>
      <c r="D32" s="6" t="s">
        <v>8</v>
      </c>
      <c r="E32" s="7">
        <v>2.75</v>
      </c>
      <c r="F32" s="8">
        <f>F28</f>
        <v>712144</v>
      </c>
      <c r="G32" s="7">
        <f t="shared" si="0"/>
        <v>163199.67000000001</v>
      </c>
      <c r="H32" s="9">
        <v>911.33</v>
      </c>
      <c r="I32" s="9">
        <v>407.54</v>
      </c>
      <c r="J32" s="7">
        <f t="shared" si="1"/>
        <v>503.79</v>
      </c>
      <c r="K32" s="10">
        <f t="shared" si="2"/>
        <v>82218361.75</v>
      </c>
      <c r="L32" s="32">
        <f t="shared" ref="L32" si="10">ROUND((SUM(K32:K35)),2)</f>
        <v>109774158.34999999</v>
      </c>
    </row>
    <row r="33" spans="2:12" ht="21" customHeight="1">
      <c r="B33" s="30"/>
      <c r="C33" s="22"/>
      <c r="D33" s="11" t="s">
        <v>9</v>
      </c>
      <c r="E33" s="7">
        <v>2.06</v>
      </c>
      <c r="F33" s="8">
        <f t="shared" si="6"/>
        <v>27032</v>
      </c>
      <c r="G33" s="7">
        <f t="shared" si="0"/>
        <v>4640.49</v>
      </c>
      <c r="H33" s="9">
        <v>911.33</v>
      </c>
      <c r="I33" s="9">
        <v>407.54</v>
      </c>
      <c r="J33" s="7">
        <f t="shared" si="1"/>
        <v>503.79</v>
      </c>
      <c r="K33" s="10">
        <f t="shared" si="2"/>
        <v>2337832.46</v>
      </c>
      <c r="L33" s="33"/>
    </row>
    <row r="34" spans="2:12" ht="18.600000000000001" customHeight="1">
      <c r="B34" s="30"/>
      <c r="C34" s="21" t="s">
        <v>10</v>
      </c>
      <c r="D34" s="6" t="s">
        <v>8</v>
      </c>
      <c r="E34" s="7">
        <v>1.95</v>
      </c>
      <c r="F34" s="8">
        <f t="shared" si="6"/>
        <v>180648</v>
      </c>
      <c r="G34" s="7">
        <f t="shared" si="0"/>
        <v>29355.3</v>
      </c>
      <c r="H34" s="9">
        <v>911.33</v>
      </c>
      <c r="I34" s="9">
        <v>407.54</v>
      </c>
      <c r="J34" s="7">
        <f t="shared" si="1"/>
        <v>503.79</v>
      </c>
      <c r="K34" s="10">
        <f t="shared" si="2"/>
        <v>14788906.59</v>
      </c>
      <c r="L34" s="33"/>
    </row>
    <row r="35" spans="2:12" ht="19.149999999999999" customHeight="1">
      <c r="B35" s="31"/>
      <c r="C35" s="22"/>
      <c r="D35" s="11" t="s">
        <v>9</v>
      </c>
      <c r="E35" s="7">
        <v>1.72</v>
      </c>
      <c r="F35" s="8">
        <f t="shared" si="6"/>
        <v>144427</v>
      </c>
      <c r="G35" s="7">
        <f t="shared" si="0"/>
        <v>20701.2</v>
      </c>
      <c r="H35" s="9">
        <v>911.33</v>
      </c>
      <c r="I35" s="9">
        <v>407.54</v>
      </c>
      <c r="J35" s="7">
        <f t="shared" si="1"/>
        <v>503.79</v>
      </c>
      <c r="K35" s="10">
        <f t="shared" si="2"/>
        <v>10429057.550000001</v>
      </c>
      <c r="L35" s="34"/>
    </row>
    <row r="36" spans="2:12" ht="18" customHeight="1">
      <c r="B36" s="29" t="s">
        <v>23</v>
      </c>
      <c r="C36" s="21" t="s">
        <v>7</v>
      </c>
      <c r="D36" s="6" t="s">
        <v>8</v>
      </c>
      <c r="E36" s="7">
        <v>2.75</v>
      </c>
      <c r="F36" s="8">
        <f>F32</f>
        <v>712144</v>
      </c>
      <c r="G36" s="7">
        <f t="shared" si="0"/>
        <v>163199.67000000001</v>
      </c>
      <c r="H36" s="9">
        <v>985.3</v>
      </c>
      <c r="I36" s="9">
        <v>481.35</v>
      </c>
      <c r="J36" s="7">
        <f t="shared" si="1"/>
        <v>503.95</v>
      </c>
      <c r="K36" s="10">
        <f t="shared" si="2"/>
        <v>82244473.700000003</v>
      </c>
      <c r="L36" s="32">
        <f t="shared" ref="L36" si="11">ROUND((SUM(K36:K39)),2)</f>
        <v>109809021.81999999</v>
      </c>
    </row>
    <row r="37" spans="2:12" ht="21" customHeight="1">
      <c r="B37" s="30"/>
      <c r="C37" s="22"/>
      <c r="D37" s="11" t="s">
        <v>9</v>
      </c>
      <c r="E37" s="7">
        <v>2.06</v>
      </c>
      <c r="F37" s="8">
        <f t="shared" si="6"/>
        <v>27032</v>
      </c>
      <c r="G37" s="7">
        <f t="shared" si="0"/>
        <v>4640.49</v>
      </c>
      <c r="H37" s="9">
        <v>985.3</v>
      </c>
      <c r="I37" s="9">
        <v>481.35</v>
      </c>
      <c r="J37" s="7">
        <f t="shared" si="1"/>
        <v>503.95</v>
      </c>
      <c r="K37" s="10">
        <f t="shared" si="2"/>
        <v>2338574.94</v>
      </c>
      <c r="L37" s="33"/>
    </row>
    <row r="38" spans="2:12" ht="18.600000000000001" customHeight="1">
      <c r="B38" s="30"/>
      <c r="C38" s="21" t="s">
        <v>10</v>
      </c>
      <c r="D38" s="6" t="s">
        <v>8</v>
      </c>
      <c r="E38" s="7">
        <v>1.95</v>
      </c>
      <c r="F38" s="8">
        <f t="shared" si="6"/>
        <v>180648</v>
      </c>
      <c r="G38" s="7">
        <f t="shared" si="0"/>
        <v>29355.3</v>
      </c>
      <c r="H38" s="9">
        <v>985.3</v>
      </c>
      <c r="I38" s="9">
        <v>481.35</v>
      </c>
      <c r="J38" s="7">
        <f t="shared" si="1"/>
        <v>503.95</v>
      </c>
      <c r="K38" s="10">
        <f t="shared" si="2"/>
        <v>14793603.439999999</v>
      </c>
      <c r="L38" s="33"/>
    </row>
    <row r="39" spans="2:12" ht="23.25" customHeight="1">
      <c r="B39" s="31"/>
      <c r="C39" s="22"/>
      <c r="D39" s="11" t="s">
        <v>9</v>
      </c>
      <c r="E39" s="7">
        <v>1.72</v>
      </c>
      <c r="F39" s="8">
        <f t="shared" si="6"/>
        <v>144427</v>
      </c>
      <c r="G39" s="7">
        <f t="shared" si="0"/>
        <v>20701.2</v>
      </c>
      <c r="H39" s="9">
        <v>985.3</v>
      </c>
      <c r="I39" s="9">
        <v>481.35</v>
      </c>
      <c r="J39" s="7">
        <f t="shared" si="1"/>
        <v>503.95</v>
      </c>
      <c r="K39" s="10">
        <f t="shared" si="2"/>
        <v>10432369.74</v>
      </c>
      <c r="L39" s="34"/>
    </row>
    <row r="40" spans="2:12" ht="23.25" customHeight="1">
      <c r="B40" s="29" t="s">
        <v>24</v>
      </c>
      <c r="C40" s="21" t="s">
        <v>7</v>
      </c>
      <c r="D40" s="6" t="s">
        <v>8</v>
      </c>
      <c r="E40" s="7">
        <v>2.75</v>
      </c>
      <c r="F40" s="8">
        <f>F36</f>
        <v>712144</v>
      </c>
      <c r="G40" s="7">
        <f t="shared" si="0"/>
        <v>163199.67000000001</v>
      </c>
      <c r="H40" s="9">
        <v>985.3</v>
      </c>
      <c r="I40" s="9">
        <v>481.35</v>
      </c>
      <c r="J40" s="7">
        <f t="shared" si="1"/>
        <v>503.95</v>
      </c>
      <c r="K40" s="10">
        <f t="shared" si="2"/>
        <v>82244473.700000003</v>
      </c>
      <c r="L40" s="32">
        <f t="shared" ref="L40" si="12">ROUND((SUM(K40:K43)),2)</f>
        <v>109809021.81999999</v>
      </c>
    </row>
    <row r="41" spans="2:12" ht="26.25" customHeight="1">
      <c r="B41" s="30"/>
      <c r="C41" s="22"/>
      <c r="D41" s="11" t="s">
        <v>9</v>
      </c>
      <c r="E41" s="7">
        <v>2.06</v>
      </c>
      <c r="F41" s="8">
        <f t="shared" si="6"/>
        <v>27032</v>
      </c>
      <c r="G41" s="7">
        <f t="shared" si="0"/>
        <v>4640.49</v>
      </c>
      <c r="H41" s="9">
        <v>985.3</v>
      </c>
      <c r="I41" s="9">
        <v>481.35</v>
      </c>
      <c r="J41" s="7">
        <f t="shared" si="1"/>
        <v>503.95</v>
      </c>
      <c r="K41" s="10">
        <f t="shared" si="2"/>
        <v>2338574.94</v>
      </c>
      <c r="L41" s="33"/>
    </row>
    <row r="42" spans="2:12" ht="25.5" customHeight="1">
      <c r="B42" s="30"/>
      <c r="C42" s="21" t="s">
        <v>10</v>
      </c>
      <c r="D42" s="6" t="s">
        <v>8</v>
      </c>
      <c r="E42" s="7">
        <v>1.95</v>
      </c>
      <c r="F42" s="8">
        <f t="shared" si="6"/>
        <v>180648</v>
      </c>
      <c r="G42" s="7">
        <f t="shared" si="0"/>
        <v>29355.3</v>
      </c>
      <c r="H42" s="9">
        <v>985.3</v>
      </c>
      <c r="I42" s="9">
        <v>481.35</v>
      </c>
      <c r="J42" s="7">
        <f t="shared" si="1"/>
        <v>503.95</v>
      </c>
      <c r="K42" s="10">
        <f t="shared" si="2"/>
        <v>14793603.439999999</v>
      </c>
      <c r="L42" s="33"/>
    </row>
    <row r="43" spans="2:12" ht="19.149999999999999" customHeight="1">
      <c r="B43" s="31"/>
      <c r="C43" s="22"/>
      <c r="D43" s="11" t="s">
        <v>9</v>
      </c>
      <c r="E43" s="7">
        <v>1.72</v>
      </c>
      <c r="F43" s="8">
        <f t="shared" si="6"/>
        <v>144427</v>
      </c>
      <c r="G43" s="7">
        <f t="shared" si="0"/>
        <v>20701.2</v>
      </c>
      <c r="H43" s="9">
        <v>985.3</v>
      </c>
      <c r="I43" s="9">
        <v>481.35</v>
      </c>
      <c r="J43" s="7">
        <f t="shared" si="1"/>
        <v>503.95</v>
      </c>
      <c r="K43" s="10">
        <f t="shared" si="2"/>
        <v>10432369.74</v>
      </c>
      <c r="L43" s="34"/>
    </row>
    <row r="44" spans="2:12" ht="24" customHeight="1">
      <c r="B44" s="29" t="s">
        <v>25</v>
      </c>
      <c r="C44" s="21" t="s">
        <v>7</v>
      </c>
      <c r="D44" s="6" t="s">
        <v>8</v>
      </c>
      <c r="E44" s="7">
        <v>2.75</v>
      </c>
      <c r="F44" s="8">
        <f>F40</f>
        <v>712144</v>
      </c>
      <c r="G44" s="7">
        <f t="shared" si="0"/>
        <v>163199.67000000001</v>
      </c>
      <c r="H44" s="9">
        <v>985.3</v>
      </c>
      <c r="I44" s="9">
        <v>481.35</v>
      </c>
      <c r="J44" s="7">
        <f t="shared" si="1"/>
        <v>503.95</v>
      </c>
      <c r="K44" s="10">
        <f t="shared" si="2"/>
        <v>82244473.700000003</v>
      </c>
      <c r="L44" s="32">
        <f t="shared" ref="L44" si="13">ROUND((SUM(K44:K47)),2)</f>
        <v>109809021.81999999</v>
      </c>
    </row>
    <row r="45" spans="2:12" ht="24" customHeight="1">
      <c r="B45" s="30"/>
      <c r="C45" s="22"/>
      <c r="D45" s="11" t="s">
        <v>9</v>
      </c>
      <c r="E45" s="7">
        <v>2.06</v>
      </c>
      <c r="F45" s="8">
        <f t="shared" si="6"/>
        <v>27032</v>
      </c>
      <c r="G45" s="7">
        <f t="shared" si="0"/>
        <v>4640.49</v>
      </c>
      <c r="H45" s="9">
        <v>985.3</v>
      </c>
      <c r="I45" s="9">
        <v>481.35</v>
      </c>
      <c r="J45" s="7">
        <f t="shared" si="1"/>
        <v>503.95</v>
      </c>
      <c r="K45" s="10">
        <f t="shared" si="2"/>
        <v>2338574.94</v>
      </c>
      <c r="L45" s="33"/>
    </row>
    <row r="46" spans="2:12" ht="24" customHeight="1">
      <c r="B46" s="30"/>
      <c r="C46" s="21" t="s">
        <v>10</v>
      </c>
      <c r="D46" s="6" t="s">
        <v>8</v>
      </c>
      <c r="E46" s="7">
        <v>1.95</v>
      </c>
      <c r="F46" s="8">
        <f t="shared" si="6"/>
        <v>180648</v>
      </c>
      <c r="G46" s="7">
        <f t="shared" si="0"/>
        <v>29355.3</v>
      </c>
      <c r="H46" s="9">
        <v>985.3</v>
      </c>
      <c r="I46" s="9">
        <v>481.35</v>
      </c>
      <c r="J46" s="7">
        <f t="shared" si="1"/>
        <v>503.95</v>
      </c>
      <c r="K46" s="10">
        <f t="shared" si="2"/>
        <v>14793603.439999999</v>
      </c>
      <c r="L46" s="33"/>
    </row>
    <row r="47" spans="2:12" ht="19.149999999999999" customHeight="1">
      <c r="B47" s="31"/>
      <c r="C47" s="22"/>
      <c r="D47" s="11" t="s">
        <v>9</v>
      </c>
      <c r="E47" s="7">
        <v>1.72</v>
      </c>
      <c r="F47" s="8">
        <f t="shared" si="6"/>
        <v>144427</v>
      </c>
      <c r="G47" s="7">
        <f t="shared" si="0"/>
        <v>20701.2</v>
      </c>
      <c r="H47" s="9">
        <v>985.3</v>
      </c>
      <c r="I47" s="9">
        <v>481.35</v>
      </c>
      <c r="J47" s="7">
        <f t="shared" si="1"/>
        <v>503.95</v>
      </c>
      <c r="K47" s="10">
        <f t="shared" si="2"/>
        <v>10432369.74</v>
      </c>
      <c r="L47" s="34"/>
    </row>
    <row r="48" spans="2:12" ht="18" customHeight="1">
      <c r="B48" s="29" t="s">
        <v>26</v>
      </c>
      <c r="C48" s="21" t="s">
        <v>7</v>
      </c>
      <c r="D48" s="6" t="s">
        <v>8</v>
      </c>
      <c r="E48" s="7">
        <v>2.75</v>
      </c>
      <c r="F48" s="8">
        <f>F44</f>
        <v>712144</v>
      </c>
      <c r="G48" s="7">
        <f t="shared" si="0"/>
        <v>163199.67000000001</v>
      </c>
      <c r="H48" s="9">
        <v>985.3</v>
      </c>
      <c r="I48" s="9">
        <v>481.35</v>
      </c>
      <c r="J48" s="7">
        <f t="shared" si="1"/>
        <v>503.95</v>
      </c>
      <c r="K48" s="10">
        <f t="shared" si="2"/>
        <v>82244473.700000003</v>
      </c>
      <c r="L48" s="32">
        <f t="shared" ref="L48" si="14">ROUND((SUM(K48:K51)),2)</f>
        <v>109809021.81999999</v>
      </c>
    </row>
    <row r="49" spans="2:12" ht="16.5" customHeight="1">
      <c r="B49" s="30"/>
      <c r="C49" s="22"/>
      <c r="D49" s="11" t="s">
        <v>9</v>
      </c>
      <c r="E49" s="7">
        <v>2.06</v>
      </c>
      <c r="F49" s="8">
        <f t="shared" si="6"/>
        <v>27032</v>
      </c>
      <c r="G49" s="7">
        <f t="shared" si="0"/>
        <v>4640.49</v>
      </c>
      <c r="H49" s="9">
        <v>985.3</v>
      </c>
      <c r="I49" s="9">
        <v>481.35</v>
      </c>
      <c r="J49" s="7">
        <f t="shared" si="1"/>
        <v>503.95</v>
      </c>
      <c r="K49" s="10">
        <f t="shared" si="2"/>
        <v>2338574.94</v>
      </c>
      <c r="L49" s="33"/>
    </row>
    <row r="50" spans="2:12" ht="18.600000000000001" customHeight="1">
      <c r="B50" s="30"/>
      <c r="C50" s="21" t="s">
        <v>10</v>
      </c>
      <c r="D50" s="6" t="s">
        <v>8</v>
      </c>
      <c r="E50" s="7">
        <v>1.95</v>
      </c>
      <c r="F50" s="8">
        <f t="shared" si="6"/>
        <v>180648</v>
      </c>
      <c r="G50" s="7">
        <f t="shared" si="0"/>
        <v>29355.3</v>
      </c>
      <c r="H50" s="9">
        <v>985.3</v>
      </c>
      <c r="I50" s="9">
        <v>481.35</v>
      </c>
      <c r="J50" s="7">
        <f t="shared" si="1"/>
        <v>503.95</v>
      </c>
      <c r="K50" s="10">
        <f t="shared" si="2"/>
        <v>14793603.439999999</v>
      </c>
      <c r="L50" s="33"/>
    </row>
    <row r="51" spans="2:12" ht="19.149999999999999" customHeight="1">
      <c r="B51" s="31"/>
      <c r="C51" s="22"/>
      <c r="D51" s="11" t="s">
        <v>9</v>
      </c>
      <c r="E51" s="7">
        <v>1.72</v>
      </c>
      <c r="F51" s="8">
        <f t="shared" si="6"/>
        <v>144427</v>
      </c>
      <c r="G51" s="7">
        <f t="shared" si="0"/>
        <v>20701.2</v>
      </c>
      <c r="H51" s="9">
        <v>985.3</v>
      </c>
      <c r="I51" s="9">
        <v>481.35</v>
      </c>
      <c r="J51" s="7">
        <f t="shared" si="1"/>
        <v>503.95</v>
      </c>
      <c r="K51" s="10">
        <f t="shared" si="2"/>
        <v>10432369.74</v>
      </c>
      <c r="L51" s="34"/>
    </row>
    <row r="52" spans="2:12" ht="18" customHeight="1">
      <c r="B52" s="29" t="s">
        <v>27</v>
      </c>
      <c r="C52" s="21" t="s">
        <v>7</v>
      </c>
      <c r="D52" s="6" t="s">
        <v>8</v>
      </c>
      <c r="E52" s="7">
        <v>2.75</v>
      </c>
      <c r="F52" s="8">
        <f>F48</f>
        <v>712144</v>
      </c>
      <c r="G52" s="7">
        <f t="shared" si="0"/>
        <v>163199.67000000001</v>
      </c>
      <c r="H52" s="9">
        <v>985.3</v>
      </c>
      <c r="I52" s="9">
        <v>481.35</v>
      </c>
      <c r="J52" s="7">
        <f t="shared" si="1"/>
        <v>503.95</v>
      </c>
      <c r="K52" s="10">
        <f t="shared" si="2"/>
        <v>82244473.700000003</v>
      </c>
      <c r="L52" s="32">
        <f t="shared" ref="L52" si="15">ROUND((SUM(K52:K55)),2)</f>
        <v>109809021.81999999</v>
      </c>
    </row>
    <row r="53" spans="2:12" ht="21" customHeight="1">
      <c r="B53" s="30"/>
      <c r="C53" s="22"/>
      <c r="D53" s="11" t="s">
        <v>9</v>
      </c>
      <c r="E53" s="7">
        <v>2.06</v>
      </c>
      <c r="F53" s="8">
        <f t="shared" si="6"/>
        <v>27032</v>
      </c>
      <c r="G53" s="7">
        <f t="shared" si="0"/>
        <v>4640.49</v>
      </c>
      <c r="H53" s="9">
        <v>985.3</v>
      </c>
      <c r="I53" s="9">
        <v>481.35</v>
      </c>
      <c r="J53" s="7">
        <f t="shared" si="1"/>
        <v>503.95</v>
      </c>
      <c r="K53" s="10">
        <f t="shared" si="2"/>
        <v>2338574.94</v>
      </c>
      <c r="L53" s="33"/>
    </row>
    <row r="54" spans="2:12" ht="18.600000000000001" customHeight="1">
      <c r="B54" s="30"/>
      <c r="C54" s="21" t="s">
        <v>10</v>
      </c>
      <c r="D54" s="6" t="s">
        <v>8</v>
      </c>
      <c r="E54" s="7">
        <v>1.95</v>
      </c>
      <c r="F54" s="8">
        <f t="shared" si="6"/>
        <v>180648</v>
      </c>
      <c r="G54" s="7">
        <f t="shared" si="0"/>
        <v>29355.3</v>
      </c>
      <c r="H54" s="9">
        <v>985.3</v>
      </c>
      <c r="I54" s="9">
        <v>481.35</v>
      </c>
      <c r="J54" s="7">
        <f t="shared" si="1"/>
        <v>503.95</v>
      </c>
      <c r="K54" s="10">
        <f t="shared" si="2"/>
        <v>14793603.439999999</v>
      </c>
      <c r="L54" s="33"/>
    </row>
    <row r="55" spans="2:12" ht="19.149999999999999" customHeight="1">
      <c r="B55" s="31"/>
      <c r="C55" s="22"/>
      <c r="D55" s="11" t="s">
        <v>9</v>
      </c>
      <c r="E55" s="7">
        <v>1.72</v>
      </c>
      <c r="F55" s="8">
        <f t="shared" si="6"/>
        <v>144427</v>
      </c>
      <c r="G55" s="7">
        <f t="shared" si="0"/>
        <v>20701.2</v>
      </c>
      <c r="H55" s="9">
        <v>985.3</v>
      </c>
      <c r="I55" s="9">
        <v>481.35</v>
      </c>
      <c r="J55" s="7">
        <f t="shared" si="1"/>
        <v>503.95</v>
      </c>
      <c r="K55" s="10">
        <f t="shared" si="2"/>
        <v>10432369.74</v>
      </c>
      <c r="L55" s="34"/>
    </row>
    <row r="56" spans="2:12" ht="14.45" customHeight="1">
      <c r="B56" s="12" t="s">
        <v>17</v>
      </c>
      <c r="C56" s="12"/>
      <c r="D56" s="12"/>
      <c r="E56" s="12"/>
      <c r="F56" s="12"/>
      <c r="G56" s="12"/>
      <c r="H56" s="12"/>
      <c r="I56" s="12"/>
      <c r="J56" s="12"/>
      <c r="K56" s="12"/>
      <c r="L56" s="13"/>
    </row>
    <row r="57" spans="2:12" ht="14.45" customHeight="1">
      <c r="B57" s="38" t="s">
        <v>32</v>
      </c>
      <c r="C57" s="39"/>
      <c r="D57" s="39"/>
      <c r="E57" s="39"/>
      <c r="F57" s="39"/>
      <c r="G57" s="39"/>
      <c r="H57" s="39"/>
      <c r="I57" s="39"/>
      <c r="J57" s="39"/>
      <c r="K57" s="40"/>
      <c r="L57" s="14">
        <v>110670511.58</v>
      </c>
    </row>
    <row r="58" spans="2:12" ht="14.45" customHeight="1">
      <c r="B58" s="38" t="s">
        <v>33</v>
      </c>
      <c r="C58" s="39"/>
      <c r="D58" s="39"/>
      <c r="E58" s="39"/>
      <c r="F58" s="39"/>
      <c r="G58" s="39"/>
      <c r="H58" s="39"/>
      <c r="I58" s="39"/>
      <c r="J58" s="39"/>
      <c r="K58" s="40"/>
      <c r="L58" s="14">
        <v>75272092.840000004</v>
      </c>
    </row>
    <row r="59" spans="2:12" ht="42.75" customHeight="1">
      <c r="B59" s="35" t="s">
        <v>28</v>
      </c>
      <c r="C59" s="36"/>
      <c r="D59" s="36"/>
      <c r="E59" s="36"/>
      <c r="F59" s="36"/>
      <c r="G59" s="36"/>
      <c r="H59" s="36"/>
      <c r="I59" s="36"/>
      <c r="J59" s="36"/>
      <c r="K59" s="37"/>
      <c r="L59" s="17">
        <f>SUM(L8:L55)+L57+L58</f>
        <v>1504303175.1999996</v>
      </c>
    </row>
    <row r="60" spans="2:12" ht="10.5"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3"/>
    </row>
    <row r="61" spans="2:12">
      <c r="L61" s="3"/>
    </row>
    <row r="62" spans="2:12">
      <c r="L62" s="3"/>
    </row>
    <row r="63" spans="2:12" ht="8.25" customHeight="1"/>
    <row r="64" spans="2:12" ht="8.25" customHeight="1"/>
  </sheetData>
  <mergeCells count="63">
    <mergeCell ref="B59:K59"/>
    <mergeCell ref="B48:B51"/>
    <mergeCell ref="C48:C49"/>
    <mergeCell ref="B57:K57"/>
    <mergeCell ref="B58:K58"/>
    <mergeCell ref="L48:L51"/>
    <mergeCell ref="C50:C51"/>
    <mergeCell ref="B52:B55"/>
    <mergeCell ref="C52:C53"/>
    <mergeCell ref="L52:L55"/>
    <mergeCell ref="C54:C55"/>
    <mergeCell ref="B40:B43"/>
    <mergeCell ref="C40:C41"/>
    <mergeCell ref="L40:L43"/>
    <mergeCell ref="C42:C43"/>
    <mergeCell ref="B44:B47"/>
    <mergeCell ref="C44:C45"/>
    <mergeCell ref="L44:L47"/>
    <mergeCell ref="C46:C47"/>
    <mergeCell ref="B32:B35"/>
    <mergeCell ref="C32:C33"/>
    <mergeCell ref="L32:L35"/>
    <mergeCell ref="C34:C35"/>
    <mergeCell ref="B36:B39"/>
    <mergeCell ref="C36:C37"/>
    <mergeCell ref="L36:L39"/>
    <mergeCell ref="C38:C39"/>
    <mergeCell ref="B24:B27"/>
    <mergeCell ref="C24:C25"/>
    <mergeCell ref="L24:L27"/>
    <mergeCell ref="C26:C27"/>
    <mergeCell ref="B28:B31"/>
    <mergeCell ref="C28:C29"/>
    <mergeCell ref="L28:L31"/>
    <mergeCell ref="C30:C31"/>
    <mergeCell ref="B8:B11"/>
    <mergeCell ref="C8:C9"/>
    <mergeCell ref="C10:C11"/>
    <mergeCell ref="L8:L11"/>
    <mergeCell ref="B20:B23"/>
    <mergeCell ref="C20:C21"/>
    <mergeCell ref="L20:L23"/>
    <mergeCell ref="C22:C23"/>
    <mergeCell ref="B12:B15"/>
    <mergeCell ref="C12:C13"/>
    <mergeCell ref="L12:L15"/>
    <mergeCell ref="C14:C15"/>
    <mergeCell ref="B16:B19"/>
    <mergeCell ref="C16:C17"/>
    <mergeCell ref="L16:L19"/>
    <mergeCell ref="C18:C19"/>
    <mergeCell ref="C7:D7"/>
    <mergeCell ref="B4:L4"/>
    <mergeCell ref="B5:B6"/>
    <mergeCell ref="E5:E6"/>
    <mergeCell ref="F5:F6"/>
    <mergeCell ref="G5:G6"/>
    <mergeCell ref="H5:H6"/>
    <mergeCell ref="I5:I6"/>
    <mergeCell ref="J5:J6"/>
    <mergeCell ref="C5:D6"/>
    <mergeCell ref="L5:L6"/>
    <mergeCell ref="K5:K6"/>
  </mergeCells>
  <pageMargins left="0.43307086614173229" right="0.23622047244094491" top="0.70866141732283472" bottom="0.51181102362204722" header="0.31496062992125984" footer="0.31496062992125984"/>
  <pageSetup paperSize="9" fitToHeight="0" orientation="landscape" r:id="rId1"/>
  <headerFooter>
    <oddFooter>&amp;C&amp;P</oddFooter>
  </headerFooter>
  <rowBreaks count="1" manualBreakCount="1">
    <brk id="4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potapova.is</dc:creator>
  <cp:lastModifiedBy>minfin user</cp:lastModifiedBy>
  <cp:lastPrinted>2024-10-28T15:40:12Z</cp:lastPrinted>
  <dcterms:created xsi:type="dcterms:W3CDTF">2021-10-20T07:10:21Z</dcterms:created>
  <dcterms:modified xsi:type="dcterms:W3CDTF">2024-10-28T15:40:14Z</dcterms:modified>
</cp:coreProperties>
</file>