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План" sheetId="1" r:id="rId1"/>
    <sheet name="дети" sheetId="3" state="hidden" r:id="rId2"/>
  </sheets>
  <definedNames>
    <definedName name="_xlnm.Print_Area" localSheetId="1">дети!$A$1:$H$42</definedName>
    <definedName name="_xlnm.Print_Area" localSheetId="0">План!$A$1:$H$44</definedName>
  </definedNames>
  <calcPr calcId="125725"/>
</workbook>
</file>

<file path=xl/calcChain.xml><?xml version="1.0" encoding="utf-8"?>
<calcChain xmlns="http://schemas.openxmlformats.org/spreadsheetml/2006/main">
  <c r="D40" i="3"/>
  <c r="D39"/>
  <c r="D38"/>
  <c r="D37"/>
  <c r="G36"/>
  <c r="G37" s="1"/>
  <c r="D36"/>
  <c r="H35"/>
  <c r="G35"/>
  <c r="E35"/>
  <c r="D35"/>
  <c r="D41" s="1"/>
  <c r="H34"/>
  <c r="F34"/>
  <c r="D34"/>
  <c r="B32"/>
  <c r="B42" s="1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G6"/>
  <c r="H6" s="1"/>
  <c r="E6"/>
  <c r="E7" s="1"/>
  <c r="D6"/>
  <c r="H5"/>
  <c r="F5"/>
  <c r="D5"/>
  <c r="B43" i="1"/>
  <c r="G38"/>
  <c r="H37"/>
  <c r="G37"/>
  <c r="E37"/>
  <c r="D37"/>
  <c r="C37"/>
  <c r="C38" s="1"/>
  <c r="H36"/>
  <c r="F36"/>
  <c r="D36"/>
  <c r="B34"/>
  <c r="B44" s="1"/>
  <c r="G8"/>
  <c r="G9" s="1"/>
  <c r="E8"/>
  <c r="E9" s="1"/>
  <c r="D8"/>
  <c r="C8"/>
  <c r="C9" s="1"/>
  <c r="D9" s="1"/>
  <c r="H7"/>
  <c r="F7"/>
  <c r="D7"/>
  <c r="G7" i="3" l="1"/>
  <c r="H36"/>
  <c r="F8" i="1"/>
  <c r="E8" i="3"/>
  <c r="F7"/>
  <c r="E10" i="1"/>
  <c r="F9"/>
  <c r="G10"/>
  <c r="H9"/>
  <c r="F37"/>
  <c r="E38"/>
  <c r="C10"/>
  <c r="G38" i="3"/>
  <c r="H37"/>
  <c r="C39" i="1"/>
  <c r="D38"/>
  <c r="H38"/>
  <c r="G39"/>
  <c r="F35" i="3"/>
  <c r="E36"/>
  <c r="D32"/>
  <c r="D42" s="1"/>
  <c r="H8" i="1"/>
  <c r="F6" i="3"/>
  <c r="G8" l="1"/>
  <c r="H7"/>
  <c r="E37"/>
  <c r="F36"/>
  <c r="H38"/>
  <c r="G39"/>
  <c r="F8"/>
  <c r="E9"/>
  <c r="G40" i="1"/>
  <c r="H39"/>
  <c r="C11"/>
  <c r="D10"/>
  <c r="D39"/>
  <c r="C40"/>
  <c r="E39"/>
  <c r="F38"/>
  <c r="F10"/>
  <c r="E11"/>
  <c r="G11"/>
  <c r="H10"/>
  <c r="H8" i="3" l="1"/>
  <c r="G9"/>
  <c r="D40" i="1"/>
  <c r="C41"/>
  <c r="G40" i="3"/>
  <c r="H40" s="1"/>
  <c r="H39"/>
  <c r="H41" s="1"/>
  <c r="E10"/>
  <c r="F9"/>
  <c r="F37"/>
  <c r="E38"/>
  <c r="E40" i="1"/>
  <c r="F39"/>
  <c r="G41"/>
  <c r="H40"/>
  <c r="E12"/>
  <c r="F11"/>
  <c r="H11"/>
  <c r="G12"/>
  <c r="C12"/>
  <c r="D11"/>
  <c r="G10" i="3" l="1"/>
  <c r="H9"/>
  <c r="H41" i="1"/>
  <c r="G42"/>
  <c r="H42" s="1"/>
  <c r="H43" s="1"/>
  <c r="E13"/>
  <c r="F12"/>
  <c r="G13"/>
  <c r="H12"/>
  <c r="E39" i="3"/>
  <c r="F38"/>
  <c r="F40" i="1"/>
  <c r="E41"/>
  <c r="C42"/>
  <c r="D42" s="1"/>
  <c r="D41"/>
  <c r="C13"/>
  <c r="D12"/>
  <c r="F10" i="3"/>
  <c r="E11"/>
  <c r="H10" l="1"/>
  <c r="G11"/>
  <c r="D13" i="1"/>
  <c r="C14"/>
  <c r="E14"/>
  <c r="F13"/>
  <c r="E40" i="3"/>
  <c r="F40" s="1"/>
  <c r="F41" s="1"/>
  <c r="F39"/>
  <c r="F11"/>
  <c r="E12"/>
  <c r="F41" i="1"/>
  <c r="E42"/>
  <c r="F42" s="1"/>
  <c r="G14"/>
  <c r="H13"/>
  <c r="D43"/>
  <c r="H11" i="3" l="1"/>
  <c r="G12"/>
  <c r="C15" i="1"/>
  <c r="D14"/>
  <c r="F14"/>
  <c r="E15"/>
  <c r="G15"/>
  <c r="H14"/>
  <c r="E13" i="3"/>
  <c r="F12"/>
  <c r="F43" i="1"/>
  <c r="H12" i="3" l="1"/>
  <c r="G13"/>
  <c r="C16" i="1"/>
  <c r="D15"/>
  <c r="H15"/>
  <c r="G16"/>
  <c r="F13" i="3"/>
  <c r="E14"/>
  <c r="E16" i="1"/>
  <c r="F15"/>
  <c r="G14" i="3" l="1"/>
  <c r="H13"/>
  <c r="C17" i="1"/>
  <c r="D16"/>
  <c r="G17"/>
  <c r="H16"/>
  <c r="E15" i="3"/>
  <c r="F14"/>
  <c r="E17" i="1"/>
  <c r="F16"/>
  <c r="G15" i="3" l="1"/>
  <c r="H14"/>
  <c r="E18" i="1"/>
  <c r="F17"/>
  <c r="D17"/>
  <c r="C18"/>
  <c r="G18"/>
  <c r="H17"/>
  <c r="E16" i="3"/>
  <c r="F15"/>
  <c r="H15" l="1"/>
  <c r="G16"/>
  <c r="F16"/>
  <c r="E17"/>
  <c r="F18" i="1"/>
  <c r="E19"/>
  <c r="C19"/>
  <c r="D18"/>
  <c r="G19"/>
  <c r="H18"/>
  <c r="G17" i="3" l="1"/>
  <c r="H16"/>
  <c r="H19" i="1"/>
  <c r="G20"/>
  <c r="E18" i="3"/>
  <c r="F17"/>
  <c r="E20" i="1"/>
  <c r="F19"/>
  <c r="C20"/>
  <c r="D19"/>
  <c r="G18" i="3" l="1"/>
  <c r="H17"/>
  <c r="G21" i="1"/>
  <c r="H20"/>
  <c r="F18" i="3"/>
  <c r="E19"/>
  <c r="E21" i="1"/>
  <c r="F20"/>
  <c r="C21"/>
  <c r="D20"/>
  <c r="H18" i="3" l="1"/>
  <c r="G19"/>
  <c r="D21" i="1"/>
  <c r="C22"/>
  <c r="G22"/>
  <c r="H21"/>
  <c r="F19" i="3"/>
  <c r="E20"/>
  <c r="E22" i="1"/>
  <c r="F21"/>
  <c r="G20" i="3" l="1"/>
  <c r="H19"/>
  <c r="F22" i="1"/>
  <c r="E23"/>
  <c r="C23"/>
  <c r="D22"/>
  <c r="G23"/>
  <c r="H22"/>
  <c r="E21" i="3"/>
  <c r="F20"/>
  <c r="H20" l="1"/>
  <c r="G21"/>
  <c r="E24" i="1"/>
  <c r="F23"/>
  <c r="F21" i="3"/>
  <c r="E22"/>
  <c r="C24" i="1"/>
  <c r="D23"/>
  <c r="H23"/>
  <c r="G24"/>
  <c r="G22" i="3" l="1"/>
  <c r="H21"/>
  <c r="E25" i="1"/>
  <c r="F24"/>
  <c r="E23" i="3"/>
  <c r="F22"/>
  <c r="C25" i="1"/>
  <c r="D24"/>
  <c r="G25"/>
  <c r="H24"/>
  <c r="G23" i="3" l="1"/>
  <c r="H22"/>
  <c r="G26" i="1"/>
  <c r="H25"/>
  <c r="E26"/>
  <c r="F25"/>
  <c r="E24" i="3"/>
  <c r="F23"/>
  <c r="D25" i="1"/>
  <c r="C26"/>
  <c r="H23" i="3" l="1"/>
  <c r="G24"/>
  <c r="C27" i="1"/>
  <c r="D26"/>
  <c r="F24" i="3"/>
  <c r="E25"/>
  <c r="G27" i="1"/>
  <c r="H26"/>
  <c r="F26"/>
  <c r="E27"/>
  <c r="G25" i="3" l="1"/>
  <c r="H24"/>
  <c r="C28" i="1"/>
  <c r="D27"/>
  <c r="E26" i="3"/>
  <c r="F25"/>
  <c r="H27" i="1"/>
  <c r="G28"/>
  <c r="E28"/>
  <c r="F27"/>
  <c r="G26" i="3" l="1"/>
  <c r="H25"/>
  <c r="E29" i="1"/>
  <c r="F28"/>
  <c r="C29"/>
  <c r="D28"/>
  <c r="F26" i="3"/>
  <c r="E27"/>
  <c r="G29" i="1"/>
  <c r="H28"/>
  <c r="G27" i="3" l="1"/>
  <c r="H26"/>
  <c r="D29" i="1"/>
  <c r="C30"/>
  <c r="G30"/>
  <c r="H29"/>
  <c r="E30"/>
  <c r="F29"/>
  <c r="F27" i="3"/>
  <c r="E28"/>
  <c r="G28" l="1"/>
  <c r="H27"/>
  <c r="E29"/>
  <c r="F28"/>
  <c r="C31" i="1"/>
  <c r="D30"/>
  <c r="G31"/>
  <c r="H30"/>
  <c r="F30"/>
  <c r="E31"/>
  <c r="H28" i="3" l="1"/>
  <c r="G29"/>
  <c r="E32" i="1"/>
  <c r="F31"/>
  <c r="C32"/>
  <c r="D31"/>
  <c r="F29" i="3"/>
  <c r="E30"/>
  <c r="H31" i="1"/>
  <c r="G32"/>
  <c r="H29" i="3" l="1"/>
  <c r="G30"/>
  <c r="E33" i="1"/>
  <c r="F33" s="1"/>
  <c r="F34" s="1"/>
  <c r="F44" s="1"/>
  <c r="F32"/>
  <c r="G33"/>
  <c r="H33" s="1"/>
  <c r="H34" s="1"/>
  <c r="H44" s="1"/>
  <c r="H32"/>
  <c r="C33"/>
  <c r="D33" s="1"/>
  <c r="D34" s="1"/>
  <c r="D44" s="1"/>
  <c r="D32"/>
  <c r="E31" i="3"/>
  <c r="F31" s="1"/>
  <c r="F32" s="1"/>
  <c r="F42" s="1"/>
  <c r="F30"/>
  <c r="G31" l="1"/>
  <c r="H31" s="1"/>
  <c r="H32" s="1"/>
  <c r="H42" s="1"/>
  <c r="H30"/>
</calcChain>
</file>

<file path=xl/sharedStrings.xml><?xml version="1.0" encoding="utf-8"?>
<sst xmlns="http://schemas.openxmlformats.org/spreadsheetml/2006/main" count="45" uniqueCount="22">
  <si>
    <t>Расстояние поездки в зонах</t>
  </si>
  <si>
    <t>Количество учащихся, проехавших каждую зону</t>
  </si>
  <si>
    <t>2025 год, тариф (рублей)</t>
  </si>
  <si>
    <t>2025 год объем субсидии  (рублей)</t>
  </si>
  <si>
    <t>2026 год, тариф (рублей)</t>
  </si>
  <si>
    <t>2026 год объем субсидии  (рублей)</t>
  </si>
  <si>
    <t>2027 год, тариф (рублей)</t>
  </si>
  <si>
    <t>2027 год объем субсидии  (рублей)</t>
  </si>
  <si>
    <t>Итого:</t>
  </si>
  <si>
    <t>Х</t>
  </si>
  <si>
    <t>По маршруту Архангельск-Северодвинск</t>
  </si>
  <si>
    <t>Общий итог:</t>
  </si>
  <si>
    <t>Расчёт средств субсидии областного бюджета на компенсацию потерь в доходах, возникающих в результате предоставления 50% скидки на проезд железнодорожным транспортом  общего пользования в поездах пригородного сообщения детям в возрасте от 5 до 7 лет</t>
  </si>
  <si>
    <t>Количество детей проехавших каждую зону</t>
  </si>
  <si>
    <t>2022 год</t>
  </si>
  <si>
    <t>2023 год</t>
  </si>
  <si>
    <t>2024 год</t>
  </si>
  <si>
    <t>Тариф (рублей)</t>
  </si>
  <si>
    <t>Объем субсидии (рублей)</t>
  </si>
  <si>
    <t>Расчет прогнозируемого размера средств областного бюджета на компенсацию организациям железнодорожного транспорта потерь в доходах, возникающих в результате предоставления 50-процентной скидки на проезд железнодорожным транспортом общего пользования в поездах пригородного сообщения учащимся и воспитанникам образовательных организаций старше семи лет, студентам (курсантам), обучающимся по очной форме обучения в профессиональных образовательных организациях и образовательных организациях высшего образования</t>
  </si>
  <si>
    <t xml:space="preserve">                             Приложение № 23</t>
  </si>
  <si>
    <t xml:space="preserve">                             к пояснительной записке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</si>
</sst>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 Light"/>
      <scheme val="major"/>
    </font>
    <font>
      <sz val="11"/>
      <name val="Calibri Light"/>
      <scheme val="major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 Light"/>
      <scheme val="maj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5"/>
      <color indexed="5"/>
      <name val="Calibri Light"/>
      <scheme val="maj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4" fillId="0" borderId="0" applyFont="0" applyFill="0" applyBorder="0"/>
  </cellStyleXfs>
  <cellXfs count="64">
    <xf numFmtId="0" fontId="0" fillId="0" borderId="0" xfId="0"/>
    <xf numFmtId="0" fontId="1" fillId="0" borderId="0" xfId="0" applyFont="1"/>
    <xf numFmtId="1" fontId="4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3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/>
    </xf>
    <xf numFmtId="2" fontId="12" fillId="2" borderId="3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4" fillId="0" borderId="0" xfId="0" applyFont="1" applyFill="1" applyAlignment="1">
      <alignment horizontal="center"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3" fontId="2" fillId="0" borderId="0" xfId="0" applyNumberFormat="1" applyFont="1" applyFill="1" applyAlignment="1">
      <alignment horizontal="center"/>
    </xf>
    <xf numFmtId="0" fontId="16" fillId="0" borderId="0" xfId="0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tabSelected="1" view="pageBreakPreview" zoomScale="60" zoomScaleNormal="85" workbookViewId="0">
      <selection activeCell="G3" sqref="G3"/>
    </sheetView>
  </sheetViews>
  <sheetFormatPr defaultColWidth="9.140625" defaultRowHeight="15"/>
  <cols>
    <col min="1" max="1" width="11.5703125" style="35" customWidth="1"/>
    <col min="2" max="2" width="25" style="35" customWidth="1"/>
    <col min="3" max="3" width="17.85546875" style="34" customWidth="1"/>
    <col min="4" max="4" width="20" style="34" bestFit="1" customWidth="1"/>
    <col min="5" max="5" width="18.140625" style="34" customWidth="1"/>
    <col min="6" max="6" width="21" style="34" bestFit="1" customWidth="1"/>
    <col min="7" max="7" width="19" style="34" customWidth="1"/>
    <col min="8" max="8" width="22.28515625" style="34" customWidth="1"/>
    <col min="9" max="9" width="9.140625" style="36" bestFit="1"/>
    <col min="10" max="16384" width="9.140625" style="36"/>
  </cols>
  <sheetData>
    <row r="1" spans="1:8" ht="17.25" customHeight="1">
      <c r="G1" s="63" t="s">
        <v>20</v>
      </c>
    </row>
    <row r="2" spans="1:8" ht="17.25" customHeight="1">
      <c r="G2" s="63" t="s">
        <v>21</v>
      </c>
    </row>
    <row r="4" spans="1:8" ht="79.150000000000006" customHeight="1">
      <c r="A4" s="37" t="s">
        <v>19</v>
      </c>
      <c r="B4" s="37"/>
      <c r="C4" s="37"/>
      <c r="D4" s="37"/>
      <c r="E4" s="37"/>
      <c r="F4" s="37"/>
      <c r="G4" s="37"/>
      <c r="H4" s="37"/>
    </row>
    <row r="5" spans="1:8" ht="89.45" customHeight="1">
      <c r="A5" s="38" t="s">
        <v>0</v>
      </c>
      <c r="B5" s="39" t="s">
        <v>1</v>
      </c>
      <c r="C5" s="38" t="s">
        <v>2</v>
      </c>
      <c r="D5" s="40" t="s">
        <v>3</v>
      </c>
      <c r="E5" s="38" t="s">
        <v>4</v>
      </c>
      <c r="F5" s="40" t="s">
        <v>5</v>
      </c>
      <c r="G5" s="40" t="s">
        <v>6</v>
      </c>
      <c r="H5" s="41" t="s">
        <v>7</v>
      </c>
    </row>
    <row r="6" spans="1:8" ht="12.75" customHeight="1">
      <c r="A6" s="42">
        <v>1</v>
      </c>
      <c r="B6" s="43">
        <v>2</v>
      </c>
      <c r="C6" s="42">
        <v>3</v>
      </c>
      <c r="D6" s="42">
        <v>4</v>
      </c>
      <c r="E6" s="42">
        <v>5</v>
      </c>
      <c r="F6" s="42">
        <v>6</v>
      </c>
      <c r="G6" s="42">
        <v>7</v>
      </c>
      <c r="H6" s="44">
        <v>8</v>
      </c>
    </row>
    <row r="7" spans="1:8" ht="18" customHeight="1">
      <c r="A7" s="38">
        <v>1</v>
      </c>
      <c r="B7" s="45">
        <v>8664</v>
      </c>
      <c r="C7" s="46">
        <v>40</v>
      </c>
      <c r="D7" s="47">
        <f t="shared" ref="D7:D12" si="0">C7*B7*0.5</f>
        <v>173280</v>
      </c>
      <c r="E7" s="46">
        <v>42</v>
      </c>
      <c r="F7" s="47">
        <f t="shared" ref="F7:F12" si="1">B7*E7*0.5</f>
        <v>181944</v>
      </c>
      <c r="G7" s="46">
        <v>44</v>
      </c>
      <c r="H7" s="47">
        <f t="shared" ref="H7:H12" si="2">(B7*G7)*50%</f>
        <v>190608</v>
      </c>
    </row>
    <row r="8" spans="1:8" ht="17.25" customHeight="1">
      <c r="A8" s="38">
        <v>2</v>
      </c>
      <c r="B8" s="45">
        <v>6546</v>
      </c>
      <c r="C8" s="46">
        <f>C7*2</f>
        <v>80</v>
      </c>
      <c r="D8" s="47">
        <f t="shared" si="0"/>
        <v>261840</v>
      </c>
      <c r="E8" s="46">
        <f>E7*2</f>
        <v>84</v>
      </c>
      <c r="F8" s="47">
        <f t="shared" si="1"/>
        <v>274932</v>
      </c>
      <c r="G8" s="46">
        <f>G7*2</f>
        <v>88</v>
      </c>
      <c r="H8" s="47">
        <f t="shared" si="2"/>
        <v>288024</v>
      </c>
    </row>
    <row r="9" spans="1:8" ht="17.25" customHeight="1">
      <c r="A9" s="38">
        <v>3</v>
      </c>
      <c r="B9" s="45">
        <v>10680</v>
      </c>
      <c r="C9" s="46">
        <f>C8+C7</f>
        <v>120</v>
      </c>
      <c r="D9" s="47">
        <f t="shared" si="0"/>
        <v>640800</v>
      </c>
      <c r="E9" s="46">
        <f>E8+E7</f>
        <v>126</v>
      </c>
      <c r="F9" s="47">
        <f t="shared" si="1"/>
        <v>672840</v>
      </c>
      <c r="G9" s="46">
        <f>G8+G7</f>
        <v>132</v>
      </c>
      <c r="H9" s="47">
        <f t="shared" si="2"/>
        <v>704880</v>
      </c>
    </row>
    <row r="10" spans="1:8" ht="17.25" customHeight="1">
      <c r="A10" s="38">
        <v>4</v>
      </c>
      <c r="B10" s="45">
        <v>6638</v>
      </c>
      <c r="C10" s="46">
        <f>C9+C7</f>
        <v>160</v>
      </c>
      <c r="D10" s="47">
        <f t="shared" si="0"/>
        <v>531040</v>
      </c>
      <c r="E10" s="46">
        <f>E9+E7</f>
        <v>168</v>
      </c>
      <c r="F10" s="47">
        <f t="shared" si="1"/>
        <v>557592</v>
      </c>
      <c r="G10" s="46">
        <f>G9+G7</f>
        <v>176</v>
      </c>
      <c r="H10" s="47">
        <f t="shared" si="2"/>
        <v>584144</v>
      </c>
    </row>
    <row r="11" spans="1:8" ht="17.25" customHeight="1">
      <c r="A11" s="38">
        <v>5</v>
      </c>
      <c r="B11" s="45">
        <v>6334</v>
      </c>
      <c r="C11" s="46">
        <f>C10+C7</f>
        <v>200</v>
      </c>
      <c r="D11" s="47">
        <f t="shared" si="0"/>
        <v>633400</v>
      </c>
      <c r="E11" s="46">
        <f>E10+E7</f>
        <v>210</v>
      </c>
      <c r="F11" s="47">
        <f t="shared" si="1"/>
        <v>665070</v>
      </c>
      <c r="G11" s="46">
        <f>G10+G7</f>
        <v>220</v>
      </c>
      <c r="H11" s="47">
        <f t="shared" si="2"/>
        <v>696740</v>
      </c>
    </row>
    <row r="12" spans="1:8" ht="17.25" customHeight="1">
      <c r="A12" s="38">
        <v>6</v>
      </c>
      <c r="B12" s="45">
        <v>5578</v>
      </c>
      <c r="C12" s="46">
        <f t="shared" ref="C12:C13" si="3">C11+32</f>
        <v>232</v>
      </c>
      <c r="D12" s="47">
        <f t="shared" si="0"/>
        <v>647048</v>
      </c>
      <c r="E12" s="46">
        <f t="shared" ref="E12:E13" si="4">E11+33</f>
        <v>243</v>
      </c>
      <c r="F12" s="47">
        <f t="shared" si="1"/>
        <v>677727</v>
      </c>
      <c r="G12" s="46">
        <f>G11+34</f>
        <v>254</v>
      </c>
      <c r="H12" s="47">
        <f t="shared" si="2"/>
        <v>708406</v>
      </c>
    </row>
    <row r="13" spans="1:8" ht="17.25" customHeight="1">
      <c r="A13" s="38">
        <v>7</v>
      </c>
      <c r="B13" s="45">
        <v>4189</v>
      </c>
      <c r="C13" s="46">
        <f t="shared" si="3"/>
        <v>264</v>
      </c>
      <c r="D13" s="47">
        <f t="shared" ref="D13:D33" si="5">C13*B13*0.5</f>
        <v>552948</v>
      </c>
      <c r="E13" s="46">
        <f t="shared" si="4"/>
        <v>276</v>
      </c>
      <c r="F13" s="47">
        <f t="shared" ref="F13:F33" si="6">B13*E13*0.5</f>
        <v>578082</v>
      </c>
      <c r="G13" s="46">
        <f>G12+34</f>
        <v>288</v>
      </c>
      <c r="H13" s="47">
        <f t="shared" ref="H13:H33" si="7">(B13*G13)*50%</f>
        <v>603216</v>
      </c>
    </row>
    <row r="14" spans="1:8" ht="17.25" customHeight="1">
      <c r="A14" s="38">
        <v>8</v>
      </c>
      <c r="B14" s="45">
        <v>7242</v>
      </c>
      <c r="C14" s="46">
        <f t="shared" ref="C14:C16" si="8">C13+32</f>
        <v>296</v>
      </c>
      <c r="D14" s="47">
        <f t="shared" si="5"/>
        <v>1071816</v>
      </c>
      <c r="E14" s="46">
        <f t="shared" ref="E14:E16" si="9">E13+33</f>
        <v>309</v>
      </c>
      <c r="F14" s="47">
        <f t="shared" si="6"/>
        <v>1118889</v>
      </c>
      <c r="G14" s="46">
        <f>G13+34</f>
        <v>322</v>
      </c>
      <c r="H14" s="47">
        <f t="shared" si="7"/>
        <v>1165962</v>
      </c>
    </row>
    <row r="15" spans="1:8" ht="17.25" customHeight="1">
      <c r="A15" s="38">
        <v>9</v>
      </c>
      <c r="B15" s="45">
        <v>7211</v>
      </c>
      <c r="C15" s="46">
        <f t="shared" si="8"/>
        <v>328</v>
      </c>
      <c r="D15" s="47">
        <f t="shared" si="5"/>
        <v>1182604</v>
      </c>
      <c r="E15" s="46">
        <f t="shared" si="9"/>
        <v>342</v>
      </c>
      <c r="F15" s="47">
        <f t="shared" si="6"/>
        <v>1233081</v>
      </c>
      <c r="G15" s="46">
        <f>G14+34</f>
        <v>356</v>
      </c>
      <c r="H15" s="47">
        <f t="shared" si="7"/>
        <v>1283558</v>
      </c>
    </row>
    <row r="16" spans="1:8" ht="17.25" customHeight="1">
      <c r="A16" s="38">
        <v>10</v>
      </c>
      <c r="B16" s="45">
        <v>4738</v>
      </c>
      <c r="C16" s="46">
        <f t="shared" si="8"/>
        <v>360</v>
      </c>
      <c r="D16" s="47">
        <f t="shared" si="5"/>
        <v>852840</v>
      </c>
      <c r="E16" s="46">
        <f t="shared" si="9"/>
        <v>375</v>
      </c>
      <c r="F16" s="47">
        <f t="shared" si="6"/>
        <v>888375</v>
      </c>
      <c r="G16" s="46">
        <f>G15+34</f>
        <v>390</v>
      </c>
      <c r="H16" s="47">
        <f t="shared" si="7"/>
        <v>923910</v>
      </c>
    </row>
    <row r="17" spans="1:8" ht="17.25" customHeight="1">
      <c r="A17" s="38">
        <v>11</v>
      </c>
      <c r="B17" s="45">
        <v>1919</v>
      </c>
      <c r="C17" s="46">
        <f t="shared" ref="C17:C31" si="10">C16+30</f>
        <v>390</v>
      </c>
      <c r="D17" s="47">
        <f t="shared" si="5"/>
        <v>374205</v>
      </c>
      <c r="E17" s="46">
        <f t="shared" ref="E17:E33" si="11">E16+31</f>
        <v>406</v>
      </c>
      <c r="F17" s="47">
        <f t="shared" si="6"/>
        <v>389557</v>
      </c>
      <c r="G17" s="46">
        <f t="shared" ref="G17:G33" si="12">G16+32</f>
        <v>422</v>
      </c>
      <c r="H17" s="47">
        <f t="shared" si="7"/>
        <v>404909</v>
      </c>
    </row>
    <row r="18" spans="1:8" ht="17.25" customHeight="1">
      <c r="A18" s="38">
        <v>12</v>
      </c>
      <c r="B18" s="45">
        <v>6036</v>
      </c>
      <c r="C18" s="46">
        <f t="shared" si="10"/>
        <v>420</v>
      </c>
      <c r="D18" s="47">
        <f t="shared" si="5"/>
        <v>1267560</v>
      </c>
      <c r="E18" s="46">
        <f t="shared" si="11"/>
        <v>437</v>
      </c>
      <c r="F18" s="47">
        <f t="shared" si="6"/>
        <v>1318866</v>
      </c>
      <c r="G18" s="46">
        <f t="shared" si="12"/>
        <v>454</v>
      </c>
      <c r="H18" s="47">
        <f t="shared" si="7"/>
        <v>1370172</v>
      </c>
    </row>
    <row r="19" spans="1:8" ht="17.25" customHeight="1">
      <c r="A19" s="38">
        <v>13</v>
      </c>
      <c r="B19" s="45">
        <v>3840</v>
      </c>
      <c r="C19" s="46">
        <f t="shared" si="10"/>
        <v>450</v>
      </c>
      <c r="D19" s="47">
        <f t="shared" si="5"/>
        <v>864000</v>
      </c>
      <c r="E19" s="46">
        <f t="shared" si="11"/>
        <v>468</v>
      </c>
      <c r="F19" s="47">
        <f t="shared" si="6"/>
        <v>898560</v>
      </c>
      <c r="G19" s="46">
        <f t="shared" si="12"/>
        <v>486</v>
      </c>
      <c r="H19" s="47">
        <f t="shared" si="7"/>
        <v>933120</v>
      </c>
    </row>
    <row r="20" spans="1:8" ht="17.25" customHeight="1">
      <c r="A20" s="38">
        <v>14</v>
      </c>
      <c r="B20" s="45">
        <v>9377</v>
      </c>
      <c r="C20" s="46">
        <f t="shared" si="10"/>
        <v>480</v>
      </c>
      <c r="D20" s="47">
        <f t="shared" si="5"/>
        <v>2250480</v>
      </c>
      <c r="E20" s="46">
        <f t="shared" si="11"/>
        <v>499</v>
      </c>
      <c r="F20" s="47">
        <f t="shared" si="6"/>
        <v>2339561.5</v>
      </c>
      <c r="G20" s="46">
        <f t="shared" si="12"/>
        <v>518</v>
      </c>
      <c r="H20" s="47">
        <f t="shared" si="7"/>
        <v>2428643</v>
      </c>
    </row>
    <row r="21" spans="1:8" ht="17.25" customHeight="1">
      <c r="A21" s="38">
        <v>15</v>
      </c>
      <c r="B21" s="45">
        <v>204</v>
      </c>
      <c r="C21" s="46">
        <f t="shared" si="10"/>
        <v>510</v>
      </c>
      <c r="D21" s="47">
        <f t="shared" si="5"/>
        <v>52020</v>
      </c>
      <c r="E21" s="46">
        <f t="shared" si="11"/>
        <v>530</v>
      </c>
      <c r="F21" s="47">
        <f t="shared" si="6"/>
        <v>54060</v>
      </c>
      <c r="G21" s="46">
        <f t="shared" si="12"/>
        <v>550</v>
      </c>
      <c r="H21" s="47">
        <f t="shared" si="7"/>
        <v>56100</v>
      </c>
    </row>
    <row r="22" spans="1:8" ht="17.25" customHeight="1">
      <c r="A22" s="38">
        <v>16</v>
      </c>
      <c r="B22" s="45">
        <v>934</v>
      </c>
      <c r="C22" s="46">
        <f t="shared" si="10"/>
        <v>540</v>
      </c>
      <c r="D22" s="47">
        <f t="shared" si="5"/>
        <v>252180</v>
      </c>
      <c r="E22" s="46">
        <f t="shared" si="11"/>
        <v>561</v>
      </c>
      <c r="F22" s="47">
        <f t="shared" si="6"/>
        <v>261987</v>
      </c>
      <c r="G22" s="46">
        <f t="shared" si="12"/>
        <v>582</v>
      </c>
      <c r="H22" s="47">
        <f t="shared" si="7"/>
        <v>271794</v>
      </c>
    </row>
    <row r="23" spans="1:8" ht="17.25" customHeight="1">
      <c r="A23" s="38">
        <v>17</v>
      </c>
      <c r="B23" s="45">
        <v>378</v>
      </c>
      <c r="C23" s="46">
        <f t="shared" si="10"/>
        <v>570</v>
      </c>
      <c r="D23" s="47">
        <f t="shared" si="5"/>
        <v>107730</v>
      </c>
      <c r="E23" s="46">
        <f t="shared" si="11"/>
        <v>592</v>
      </c>
      <c r="F23" s="47">
        <f t="shared" si="6"/>
        <v>111888</v>
      </c>
      <c r="G23" s="46">
        <f t="shared" si="12"/>
        <v>614</v>
      </c>
      <c r="H23" s="47">
        <f t="shared" si="7"/>
        <v>116046</v>
      </c>
    </row>
    <row r="24" spans="1:8" ht="17.25" customHeight="1">
      <c r="A24" s="38">
        <v>18</v>
      </c>
      <c r="B24" s="45">
        <v>137</v>
      </c>
      <c r="C24" s="46">
        <f t="shared" si="10"/>
        <v>600</v>
      </c>
      <c r="D24" s="47">
        <f t="shared" si="5"/>
        <v>41100</v>
      </c>
      <c r="E24" s="46">
        <f t="shared" si="11"/>
        <v>623</v>
      </c>
      <c r="F24" s="47">
        <f t="shared" si="6"/>
        <v>42675.5</v>
      </c>
      <c r="G24" s="46">
        <f t="shared" si="12"/>
        <v>646</v>
      </c>
      <c r="H24" s="47">
        <f t="shared" si="7"/>
        <v>44251</v>
      </c>
    </row>
    <row r="25" spans="1:8" ht="17.25" customHeight="1">
      <c r="A25" s="38">
        <v>19</v>
      </c>
      <c r="B25" s="45">
        <v>658</v>
      </c>
      <c r="C25" s="46">
        <f t="shared" si="10"/>
        <v>630</v>
      </c>
      <c r="D25" s="47">
        <f t="shared" si="5"/>
        <v>207270</v>
      </c>
      <c r="E25" s="46">
        <f t="shared" si="11"/>
        <v>654</v>
      </c>
      <c r="F25" s="47">
        <f t="shared" si="6"/>
        <v>215166</v>
      </c>
      <c r="G25" s="46">
        <f t="shared" si="12"/>
        <v>678</v>
      </c>
      <c r="H25" s="47">
        <f t="shared" si="7"/>
        <v>223062</v>
      </c>
    </row>
    <row r="26" spans="1:8" ht="17.25" customHeight="1">
      <c r="A26" s="38">
        <v>20</v>
      </c>
      <c r="B26" s="45">
        <v>150</v>
      </c>
      <c r="C26" s="46">
        <f t="shared" si="10"/>
        <v>660</v>
      </c>
      <c r="D26" s="47">
        <f t="shared" si="5"/>
        <v>49500</v>
      </c>
      <c r="E26" s="46">
        <f t="shared" si="11"/>
        <v>685</v>
      </c>
      <c r="F26" s="47">
        <f t="shared" si="6"/>
        <v>51375</v>
      </c>
      <c r="G26" s="46">
        <f t="shared" si="12"/>
        <v>710</v>
      </c>
      <c r="H26" s="47">
        <f t="shared" si="7"/>
        <v>53250</v>
      </c>
    </row>
    <row r="27" spans="1:8" ht="17.25" customHeight="1">
      <c r="A27" s="38">
        <v>21</v>
      </c>
      <c r="B27" s="45">
        <v>607</v>
      </c>
      <c r="C27" s="46">
        <f t="shared" si="10"/>
        <v>690</v>
      </c>
      <c r="D27" s="47">
        <f t="shared" si="5"/>
        <v>209415</v>
      </c>
      <c r="E27" s="46">
        <f t="shared" si="11"/>
        <v>716</v>
      </c>
      <c r="F27" s="47">
        <f t="shared" si="6"/>
        <v>217306</v>
      </c>
      <c r="G27" s="46">
        <f t="shared" si="12"/>
        <v>742</v>
      </c>
      <c r="H27" s="47">
        <f t="shared" si="7"/>
        <v>225197</v>
      </c>
    </row>
    <row r="28" spans="1:8" ht="17.25" customHeight="1">
      <c r="A28" s="38">
        <v>22</v>
      </c>
      <c r="B28" s="45">
        <v>1176</v>
      </c>
      <c r="C28" s="46">
        <f t="shared" si="10"/>
        <v>720</v>
      </c>
      <c r="D28" s="47">
        <f t="shared" si="5"/>
        <v>423360</v>
      </c>
      <c r="E28" s="46">
        <f t="shared" si="11"/>
        <v>747</v>
      </c>
      <c r="F28" s="47">
        <f t="shared" si="6"/>
        <v>439236</v>
      </c>
      <c r="G28" s="46">
        <f t="shared" si="12"/>
        <v>774</v>
      </c>
      <c r="H28" s="47">
        <f t="shared" si="7"/>
        <v>455112</v>
      </c>
    </row>
    <row r="29" spans="1:8" ht="17.25" customHeight="1">
      <c r="A29" s="38">
        <v>23</v>
      </c>
      <c r="B29" s="45">
        <v>858</v>
      </c>
      <c r="C29" s="46">
        <f t="shared" si="10"/>
        <v>750</v>
      </c>
      <c r="D29" s="47">
        <f t="shared" si="5"/>
        <v>321750</v>
      </c>
      <c r="E29" s="46">
        <f t="shared" si="11"/>
        <v>778</v>
      </c>
      <c r="F29" s="47">
        <f t="shared" si="6"/>
        <v>333762</v>
      </c>
      <c r="G29" s="46">
        <f t="shared" si="12"/>
        <v>806</v>
      </c>
      <c r="H29" s="47">
        <f t="shared" si="7"/>
        <v>345774</v>
      </c>
    </row>
    <row r="30" spans="1:8" ht="17.25" customHeight="1">
      <c r="A30" s="38">
        <v>24</v>
      </c>
      <c r="B30" s="45">
        <v>62</v>
      </c>
      <c r="C30" s="46">
        <f t="shared" si="10"/>
        <v>780</v>
      </c>
      <c r="D30" s="47">
        <f t="shared" si="5"/>
        <v>24180</v>
      </c>
      <c r="E30" s="46">
        <f t="shared" si="11"/>
        <v>809</v>
      </c>
      <c r="F30" s="47">
        <f t="shared" si="6"/>
        <v>25079</v>
      </c>
      <c r="G30" s="46">
        <f t="shared" si="12"/>
        <v>838</v>
      </c>
      <c r="H30" s="47">
        <f t="shared" si="7"/>
        <v>25978</v>
      </c>
    </row>
    <row r="31" spans="1:8" ht="17.25" customHeight="1">
      <c r="A31" s="38">
        <v>25</v>
      </c>
      <c r="B31" s="45">
        <v>409</v>
      </c>
      <c r="C31" s="46">
        <f t="shared" si="10"/>
        <v>810</v>
      </c>
      <c r="D31" s="47">
        <f t="shared" si="5"/>
        <v>165645</v>
      </c>
      <c r="E31" s="46">
        <f t="shared" si="11"/>
        <v>840</v>
      </c>
      <c r="F31" s="47">
        <f t="shared" si="6"/>
        <v>171780</v>
      </c>
      <c r="G31" s="46">
        <f t="shared" si="12"/>
        <v>870</v>
      </c>
      <c r="H31" s="47">
        <f t="shared" si="7"/>
        <v>177915</v>
      </c>
    </row>
    <row r="32" spans="1:8" ht="17.25" customHeight="1">
      <c r="A32" s="38">
        <v>26</v>
      </c>
      <c r="B32" s="45">
        <v>595</v>
      </c>
      <c r="C32" s="46">
        <f>C31+3</f>
        <v>813</v>
      </c>
      <c r="D32" s="47">
        <f t="shared" si="5"/>
        <v>241867.5</v>
      </c>
      <c r="E32" s="46">
        <f t="shared" si="11"/>
        <v>871</v>
      </c>
      <c r="F32" s="47">
        <f t="shared" si="6"/>
        <v>259122.5</v>
      </c>
      <c r="G32" s="46">
        <f t="shared" si="12"/>
        <v>902</v>
      </c>
      <c r="H32" s="47">
        <f t="shared" si="7"/>
        <v>268345</v>
      </c>
    </row>
    <row r="33" spans="1:8" ht="17.25" customHeight="1">
      <c r="A33" s="38">
        <v>27</v>
      </c>
      <c r="B33" s="45">
        <v>5220</v>
      </c>
      <c r="C33" s="46">
        <f>C32+30</f>
        <v>843</v>
      </c>
      <c r="D33" s="47">
        <f t="shared" si="5"/>
        <v>2200230</v>
      </c>
      <c r="E33" s="46">
        <f t="shared" si="11"/>
        <v>902</v>
      </c>
      <c r="F33" s="47">
        <f t="shared" si="6"/>
        <v>2354220</v>
      </c>
      <c r="G33" s="46">
        <f t="shared" si="12"/>
        <v>934</v>
      </c>
      <c r="H33" s="47">
        <f t="shared" si="7"/>
        <v>2437740</v>
      </c>
    </row>
    <row r="34" spans="1:8" s="52" customFormat="1" ht="21.75" customHeight="1">
      <c r="A34" s="48" t="s">
        <v>8</v>
      </c>
      <c r="B34" s="49">
        <f>SUM(B7:B33)</f>
        <v>100380</v>
      </c>
      <c r="C34" s="50" t="s">
        <v>9</v>
      </c>
      <c r="D34" s="51">
        <f>SUM(D7:D33)</f>
        <v>15600108.5</v>
      </c>
      <c r="E34" s="50" t="s">
        <v>9</v>
      </c>
      <c r="F34" s="51">
        <f>SUM(F7:F33)</f>
        <v>16332733.5</v>
      </c>
      <c r="G34" s="50" t="s">
        <v>9</v>
      </c>
      <c r="H34" s="51">
        <f>SUM(H7:H33)</f>
        <v>16986856</v>
      </c>
    </row>
    <row r="35" spans="1:8" ht="28.5" customHeight="1">
      <c r="A35" s="53" t="s">
        <v>10</v>
      </c>
      <c r="B35" s="54"/>
      <c r="C35" s="54"/>
      <c r="D35" s="54"/>
      <c r="E35" s="54"/>
      <c r="F35" s="54"/>
      <c r="G35" s="54"/>
      <c r="H35" s="54"/>
    </row>
    <row r="36" spans="1:8" ht="15.75" customHeight="1">
      <c r="A36" s="38">
        <v>1</v>
      </c>
      <c r="B36" s="45">
        <v>3202</v>
      </c>
      <c r="C36" s="46">
        <v>30</v>
      </c>
      <c r="D36" s="47">
        <f t="shared" ref="D36:D42" si="13">C36*B36*0.5</f>
        <v>48030</v>
      </c>
      <c r="E36" s="46">
        <v>31</v>
      </c>
      <c r="F36" s="47">
        <f t="shared" ref="F36:F42" si="14">E36*B36*0.5</f>
        <v>49631</v>
      </c>
      <c r="G36" s="46">
        <v>32</v>
      </c>
      <c r="H36" s="47">
        <f t="shared" ref="H36:H42" si="15">G36*B36*0.5</f>
        <v>51232</v>
      </c>
    </row>
    <row r="37" spans="1:8" ht="15.75">
      <c r="A37" s="38">
        <v>2</v>
      </c>
      <c r="B37" s="45">
        <v>1346</v>
      </c>
      <c r="C37" s="46">
        <f>C36*2</f>
        <v>60</v>
      </c>
      <c r="D37" s="47">
        <f t="shared" si="13"/>
        <v>40380</v>
      </c>
      <c r="E37" s="46">
        <f>E36*2</f>
        <v>62</v>
      </c>
      <c r="F37" s="47">
        <f t="shared" si="14"/>
        <v>41726</v>
      </c>
      <c r="G37" s="46">
        <f>G36+32</f>
        <v>64</v>
      </c>
      <c r="H37" s="47">
        <f t="shared" si="15"/>
        <v>43072</v>
      </c>
    </row>
    <row r="38" spans="1:8" ht="15.75">
      <c r="A38" s="38">
        <v>3</v>
      </c>
      <c r="B38" s="45">
        <v>74</v>
      </c>
      <c r="C38" s="46">
        <f>C37+C36</f>
        <v>90</v>
      </c>
      <c r="D38" s="47">
        <f t="shared" si="13"/>
        <v>3330</v>
      </c>
      <c r="E38" s="46">
        <f>E37+E36</f>
        <v>93</v>
      </c>
      <c r="F38" s="47">
        <f t="shared" si="14"/>
        <v>3441</v>
      </c>
      <c r="G38" s="46">
        <f>G37+G36</f>
        <v>96</v>
      </c>
      <c r="H38" s="47">
        <f t="shared" si="15"/>
        <v>3552</v>
      </c>
    </row>
    <row r="39" spans="1:8" ht="15.75">
      <c r="A39" s="38">
        <v>4</v>
      </c>
      <c r="B39" s="38">
        <v>17</v>
      </c>
      <c r="C39" s="46">
        <f>C38+C36</f>
        <v>120</v>
      </c>
      <c r="D39" s="47">
        <f t="shared" si="13"/>
        <v>1020</v>
      </c>
      <c r="E39" s="46">
        <f>E38+E36</f>
        <v>124</v>
      </c>
      <c r="F39" s="47">
        <f t="shared" si="14"/>
        <v>1054</v>
      </c>
      <c r="G39" s="46">
        <f>G38+G36</f>
        <v>128</v>
      </c>
      <c r="H39" s="47">
        <f t="shared" si="15"/>
        <v>1088</v>
      </c>
    </row>
    <row r="40" spans="1:8" ht="16.5" customHeight="1">
      <c r="A40" s="38">
        <v>5</v>
      </c>
      <c r="B40" s="45">
        <v>386</v>
      </c>
      <c r="C40" s="46">
        <f>C39+C36</f>
        <v>150</v>
      </c>
      <c r="D40" s="47">
        <f t="shared" si="13"/>
        <v>28950</v>
      </c>
      <c r="E40" s="46">
        <f>E39+E36</f>
        <v>155</v>
      </c>
      <c r="F40" s="47">
        <f t="shared" si="14"/>
        <v>29915</v>
      </c>
      <c r="G40" s="46">
        <f>G39+G36</f>
        <v>160</v>
      </c>
      <c r="H40" s="47">
        <f t="shared" si="15"/>
        <v>30880</v>
      </c>
    </row>
    <row r="41" spans="1:8" ht="15.75" customHeight="1">
      <c r="A41" s="38">
        <v>6</v>
      </c>
      <c r="B41" s="45">
        <v>76</v>
      </c>
      <c r="C41" s="46">
        <f>C40+C36</f>
        <v>180</v>
      </c>
      <c r="D41" s="47">
        <f t="shared" si="13"/>
        <v>6840</v>
      </c>
      <c r="E41" s="46">
        <f>E40+E36</f>
        <v>186</v>
      </c>
      <c r="F41" s="47">
        <f t="shared" si="14"/>
        <v>7068</v>
      </c>
      <c r="G41" s="46">
        <f>G40+G36</f>
        <v>192</v>
      </c>
      <c r="H41" s="47">
        <f t="shared" si="15"/>
        <v>7296</v>
      </c>
    </row>
    <row r="42" spans="1:8" ht="15.75" customHeight="1">
      <c r="A42" s="38">
        <v>7</v>
      </c>
      <c r="B42" s="45">
        <v>318</v>
      </c>
      <c r="C42" s="46">
        <f>C41+C36</f>
        <v>210</v>
      </c>
      <c r="D42" s="47">
        <f t="shared" si="13"/>
        <v>33390</v>
      </c>
      <c r="E42" s="46">
        <f>E41+E36</f>
        <v>217</v>
      </c>
      <c r="F42" s="47">
        <f t="shared" si="14"/>
        <v>34503</v>
      </c>
      <c r="G42" s="46">
        <f>G41+G36</f>
        <v>224</v>
      </c>
      <c r="H42" s="47">
        <f t="shared" si="15"/>
        <v>35616</v>
      </c>
    </row>
    <row r="43" spans="1:8" s="52" customFormat="1" ht="19.5" customHeight="1">
      <c r="A43" s="55" t="s">
        <v>8</v>
      </c>
      <c r="B43" s="51">
        <f>SUM(B36:B42)</f>
        <v>5419</v>
      </c>
      <c r="C43" s="56" t="s">
        <v>9</v>
      </c>
      <c r="D43" s="51">
        <f>SUM(D36:D42)</f>
        <v>161940</v>
      </c>
      <c r="E43" s="56" t="s">
        <v>9</v>
      </c>
      <c r="F43" s="51">
        <f>SUM(F36:F42)</f>
        <v>167338</v>
      </c>
      <c r="G43" s="56" t="s">
        <v>9</v>
      </c>
      <c r="H43" s="51">
        <f>SUM(H36:H42)</f>
        <v>172736</v>
      </c>
    </row>
    <row r="44" spans="1:8" ht="49.9" customHeight="1">
      <c r="A44" s="57" t="s">
        <v>11</v>
      </c>
      <c r="B44" s="51">
        <f>B34+B43</f>
        <v>105799</v>
      </c>
      <c r="C44" s="58"/>
      <c r="D44" s="51">
        <f>D34+D43</f>
        <v>15762048.5</v>
      </c>
      <c r="E44" s="58"/>
      <c r="F44" s="51">
        <f>F34+F43</f>
        <v>16500071.5</v>
      </c>
      <c r="G44" s="56" t="s">
        <v>9</v>
      </c>
      <c r="H44" s="51">
        <f>H34+H43</f>
        <v>17159592</v>
      </c>
    </row>
    <row r="45" spans="1:8" ht="15" customHeight="1">
      <c r="A45" s="59"/>
      <c r="B45" s="59"/>
      <c r="G45" s="60"/>
      <c r="H45" s="60"/>
    </row>
    <row r="46" spans="1:8" ht="15" customHeight="1">
      <c r="A46" s="59"/>
      <c r="B46" s="59"/>
      <c r="G46" s="61"/>
      <c r="H46" s="61"/>
    </row>
    <row r="49" spans="1:1">
      <c r="A49" s="62"/>
    </row>
    <row r="50" spans="1:1">
      <c r="A50" s="62"/>
    </row>
  </sheetData>
  <mergeCells count="2">
    <mergeCell ref="A4:H4"/>
    <mergeCell ref="A35:H35"/>
  </mergeCells>
  <pageMargins left="1.1023622047244095" right="0.51181102362204722" top="0.74803149606299213" bottom="0.74803149606299213" header="0.31496062992125984" footer="0.31496062992125984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8"/>
  <sheetViews>
    <sheetView zoomScale="90" workbookViewId="0">
      <selection sqref="A1:H1"/>
    </sheetView>
  </sheetViews>
  <sheetFormatPr defaultColWidth="9.140625" defaultRowHeight="15"/>
  <cols>
    <col min="1" max="1" width="14.28515625" style="5" bestFit="1" customWidth="1"/>
    <col min="2" max="2" width="19.42578125" style="5" bestFit="1" customWidth="1"/>
    <col min="3" max="3" width="18.140625" style="1" bestFit="1" customWidth="1"/>
    <col min="4" max="4" width="18" style="1" bestFit="1" customWidth="1"/>
    <col min="5" max="5" width="18.85546875" style="1" bestFit="1" customWidth="1"/>
    <col min="6" max="6" width="14.85546875" style="1" bestFit="1" customWidth="1"/>
    <col min="7" max="7" width="16.42578125" style="1" bestFit="1" customWidth="1"/>
    <col min="8" max="8" width="15.28515625" style="1" bestFit="1" customWidth="1"/>
    <col min="9" max="9" width="9.140625" style="1" bestFit="1"/>
    <col min="10" max="16384" width="9.140625" style="1"/>
  </cols>
  <sheetData>
    <row r="1" spans="1:9" ht="40.5" customHeight="1">
      <c r="A1" s="31" t="s">
        <v>12</v>
      </c>
      <c r="B1" s="31"/>
      <c r="C1" s="31"/>
      <c r="D1" s="31"/>
      <c r="E1" s="31"/>
      <c r="F1" s="31"/>
      <c r="G1" s="31"/>
      <c r="H1" s="31"/>
    </row>
    <row r="2" spans="1:9" ht="27.75" customHeight="1">
      <c r="A2" s="32" t="s">
        <v>0</v>
      </c>
      <c r="B2" s="32" t="s">
        <v>13</v>
      </c>
      <c r="C2" s="33" t="s">
        <v>14</v>
      </c>
      <c r="D2" s="33"/>
      <c r="E2" s="33" t="s">
        <v>15</v>
      </c>
      <c r="F2" s="33"/>
      <c r="G2" s="33" t="s">
        <v>16</v>
      </c>
      <c r="H2" s="33"/>
    </row>
    <row r="3" spans="1:9" ht="49.5" customHeight="1">
      <c r="A3" s="32"/>
      <c r="B3" s="32"/>
      <c r="C3" s="6" t="s">
        <v>17</v>
      </c>
      <c r="D3" s="6" t="s">
        <v>18</v>
      </c>
      <c r="E3" s="6" t="s">
        <v>17</v>
      </c>
      <c r="F3" s="6" t="s">
        <v>18</v>
      </c>
      <c r="G3" s="6" t="s">
        <v>17</v>
      </c>
      <c r="H3" s="6" t="s">
        <v>18</v>
      </c>
    </row>
    <row r="4" spans="1:9" ht="12.75" customHeight="1">
      <c r="A4" s="7">
        <v>2</v>
      </c>
      <c r="B4" s="8">
        <v>3</v>
      </c>
      <c r="C4" s="7">
        <v>5</v>
      </c>
      <c r="D4" s="7">
        <v>6</v>
      </c>
      <c r="E4" s="7">
        <v>7</v>
      </c>
      <c r="F4" s="7">
        <v>8</v>
      </c>
      <c r="G4" s="7">
        <v>9</v>
      </c>
      <c r="H4" s="7">
        <v>10</v>
      </c>
      <c r="I4" s="9"/>
    </row>
    <row r="5" spans="1:9" ht="18" customHeight="1">
      <c r="A5" s="6">
        <v>1</v>
      </c>
      <c r="B5" s="6">
        <v>3215</v>
      </c>
      <c r="C5" s="2">
        <v>33</v>
      </c>
      <c r="D5" s="10">
        <f t="shared" ref="D5:D31" si="0">(B5*C5)*50%</f>
        <v>53047.5</v>
      </c>
      <c r="E5" s="2">
        <v>34</v>
      </c>
      <c r="F5" s="10">
        <f t="shared" ref="F5:F31" si="1">E5*B5*0.5</f>
        <v>54655</v>
      </c>
      <c r="G5" s="2">
        <v>35</v>
      </c>
      <c r="H5" s="10">
        <f t="shared" ref="H5:H31" si="2">B5*G5*0.5</f>
        <v>56262.5</v>
      </c>
      <c r="I5" s="9"/>
    </row>
    <row r="6" spans="1:9" ht="17.25" customHeight="1">
      <c r="A6" s="6">
        <v>2</v>
      </c>
      <c r="B6" s="6">
        <v>2290</v>
      </c>
      <c r="C6" s="2">
        <v>66</v>
      </c>
      <c r="D6" s="10">
        <f t="shared" si="0"/>
        <v>75570</v>
      </c>
      <c r="E6" s="2">
        <f>E5*2</f>
        <v>68</v>
      </c>
      <c r="F6" s="10">
        <f t="shared" si="1"/>
        <v>77860</v>
      </c>
      <c r="G6" s="2">
        <f>G5*2</f>
        <v>70</v>
      </c>
      <c r="H6" s="10">
        <f t="shared" si="2"/>
        <v>80150</v>
      </c>
      <c r="I6" s="9"/>
    </row>
    <row r="7" spans="1:9" ht="17.25" customHeight="1">
      <c r="A7" s="6">
        <v>3</v>
      </c>
      <c r="B7" s="6">
        <v>1967</v>
      </c>
      <c r="C7" s="2">
        <v>99</v>
      </c>
      <c r="D7" s="10">
        <f t="shared" si="0"/>
        <v>97366.5</v>
      </c>
      <c r="E7" s="2">
        <f>E6+E5</f>
        <v>102</v>
      </c>
      <c r="F7" s="10">
        <f t="shared" si="1"/>
        <v>100317</v>
      </c>
      <c r="G7" s="2">
        <f>G6+G5</f>
        <v>105</v>
      </c>
      <c r="H7" s="10">
        <f t="shared" si="2"/>
        <v>103267.5</v>
      </c>
      <c r="I7" s="9"/>
    </row>
    <row r="8" spans="1:9" ht="17.25" customHeight="1">
      <c r="A8" s="6">
        <v>4</v>
      </c>
      <c r="B8" s="6">
        <v>1831</v>
      </c>
      <c r="C8" s="2">
        <v>132</v>
      </c>
      <c r="D8" s="10">
        <f t="shared" si="0"/>
        <v>120846</v>
      </c>
      <c r="E8" s="2">
        <f>E7+E5</f>
        <v>136</v>
      </c>
      <c r="F8" s="10">
        <f t="shared" si="1"/>
        <v>124508</v>
      </c>
      <c r="G8" s="2">
        <f>G7+G5</f>
        <v>140</v>
      </c>
      <c r="H8" s="10">
        <f t="shared" si="2"/>
        <v>128170</v>
      </c>
      <c r="I8" s="9"/>
    </row>
    <row r="9" spans="1:9" ht="17.25" customHeight="1">
      <c r="A9" s="6">
        <v>5</v>
      </c>
      <c r="B9" s="6">
        <v>1310</v>
      </c>
      <c r="C9" s="2">
        <v>165</v>
      </c>
      <c r="D9" s="10">
        <f t="shared" si="0"/>
        <v>108075</v>
      </c>
      <c r="E9" s="2">
        <f>E8+E5</f>
        <v>170</v>
      </c>
      <c r="F9" s="10">
        <f t="shared" si="1"/>
        <v>111350</v>
      </c>
      <c r="G9" s="2">
        <f>G8+G5</f>
        <v>175</v>
      </c>
      <c r="H9" s="10">
        <f t="shared" si="2"/>
        <v>114625</v>
      </c>
      <c r="I9" s="9"/>
    </row>
    <row r="10" spans="1:9" ht="17.25" customHeight="1">
      <c r="A10" s="6">
        <v>6</v>
      </c>
      <c r="B10" s="6">
        <v>1049</v>
      </c>
      <c r="C10" s="2">
        <v>191</v>
      </c>
      <c r="D10" s="10">
        <f t="shared" si="0"/>
        <v>100179.5</v>
      </c>
      <c r="E10" s="2">
        <f>E9+27</f>
        <v>197</v>
      </c>
      <c r="F10" s="10">
        <f t="shared" si="1"/>
        <v>103326.5</v>
      </c>
      <c r="G10" s="2">
        <f>G9+28</f>
        <v>203</v>
      </c>
      <c r="H10" s="10">
        <f t="shared" si="2"/>
        <v>106473.5</v>
      </c>
      <c r="I10" s="9"/>
    </row>
    <row r="11" spans="1:9" ht="17.25" customHeight="1">
      <c r="A11" s="6">
        <v>7</v>
      </c>
      <c r="B11" s="6">
        <v>803</v>
      </c>
      <c r="C11" s="2">
        <v>217</v>
      </c>
      <c r="D11" s="10">
        <f t="shared" si="0"/>
        <v>87125.5</v>
      </c>
      <c r="E11" s="2">
        <f t="shared" ref="E11:E14" si="3">E10+27</f>
        <v>224</v>
      </c>
      <c r="F11" s="10">
        <f t="shared" si="1"/>
        <v>89936</v>
      </c>
      <c r="G11" s="2">
        <f t="shared" ref="G11:G14" si="4">G10+28</f>
        <v>231</v>
      </c>
      <c r="H11" s="10">
        <f t="shared" si="2"/>
        <v>92746.5</v>
      </c>
      <c r="I11" s="9"/>
    </row>
    <row r="12" spans="1:9" ht="17.25" customHeight="1">
      <c r="A12" s="6">
        <v>8</v>
      </c>
      <c r="B12" s="6">
        <v>510</v>
      </c>
      <c r="C12" s="2">
        <v>243</v>
      </c>
      <c r="D12" s="10">
        <f t="shared" si="0"/>
        <v>61965</v>
      </c>
      <c r="E12" s="2">
        <f t="shared" si="3"/>
        <v>251</v>
      </c>
      <c r="F12" s="10">
        <f t="shared" si="1"/>
        <v>64005</v>
      </c>
      <c r="G12" s="2">
        <f t="shared" si="4"/>
        <v>259</v>
      </c>
      <c r="H12" s="10">
        <f t="shared" si="2"/>
        <v>66045</v>
      </c>
      <c r="I12" s="9"/>
    </row>
    <row r="13" spans="1:9" ht="17.25" customHeight="1">
      <c r="A13" s="6">
        <v>9</v>
      </c>
      <c r="B13" s="6">
        <v>920</v>
      </c>
      <c r="C13" s="2">
        <v>269</v>
      </c>
      <c r="D13" s="10">
        <f t="shared" si="0"/>
        <v>123740</v>
      </c>
      <c r="E13" s="2">
        <f t="shared" si="3"/>
        <v>278</v>
      </c>
      <c r="F13" s="10">
        <f t="shared" si="1"/>
        <v>127880</v>
      </c>
      <c r="G13" s="2">
        <f t="shared" si="4"/>
        <v>287</v>
      </c>
      <c r="H13" s="10">
        <f t="shared" si="2"/>
        <v>132020</v>
      </c>
      <c r="I13" s="9"/>
    </row>
    <row r="14" spans="1:9" ht="17.25" customHeight="1">
      <c r="A14" s="6">
        <v>10</v>
      </c>
      <c r="B14" s="6">
        <v>959</v>
      </c>
      <c r="C14" s="2">
        <v>295</v>
      </c>
      <c r="D14" s="10">
        <f t="shared" si="0"/>
        <v>141452.5</v>
      </c>
      <c r="E14" s="2">
        <f t="shared" si="3"/>
        <v>305</v>
      </c>
      <c r="F14" s="10">
        <f t="shared" si="1"/>
        <v>146247.5</v>
      </c>
      <c r="G14" s="2">
        <f t="shared" si="4"/>
        <v>315</v>
      </c>
      <c r="H14" s="10">
        <f t="shared" si="2"/>
        <v>151042.5</v>
      </c>
      <c r="I14" s="9"/>
    </row>
    <row r="15" spans="1:9" ht="17.25" customHeight="1">
      <c r="A15" s="6">
        <v>11</v>
      </c>
      <c r="B15" s="6">
        <v>335</v>
      </c>
      <c r="C15" s="2">
        <v>319</v>
      </c>
      <c r="D15" s="10">
        <f t="shared" si="0"/>
        <v>53432.5</v>
      </c>
      <c r="E15" s="2">
        <f t="shared" ref="E15:E31" si="5">E14+25</f>
        <v>330</v>
      </c>
      <c r="F15" s="10">
        <f t="shared" si="1"/>
        <v>55275</v>
      </c>
      <c r="G15" s="2">
        <f t="shared" ref="G15:G31" si="6">G14+26</f>
        <v>341</v>
      </c>
      <c r="H15" s="10">
        <f t="shared" si="2"/>
        <v>57117.5</v>
      </c>
      <c r="I15" s="9"/>
    </row>
    <row r="16" spans="1:9" ht="17.25" customHeight="1">
      <c r="A16" s="6">
        <v>12</v>
      </c>
      <c r="B16" s="6">
        <v>820</v>
      </c>
      <c r="C16" s="2">
        <v>343</v>
      </c>
      <c r="D16" s="10">
        <f t="shared" si="0"/>
        <v>140630</v>
      </c>
      <c r="E16" s="2">
        <f t="shared" si="5"/>
        <v>355</v>
      </c>
      <c r="F16" s="10">
        <f t="shared" si="1"/>
        <v>145550</v>
      </c>
      <c r="G16" s="2">
        <f t="shared" si="6"/>
        <v>367</v>
      </c>
      <c r="H16" s="10">
        <f t="shared" si="2"/>
        <v>150470</v>
      </c>
      <c r="I16" s="9"/>
    </row>
    <row r="17" spans="1:9" ht="17.25" customHeight="1">
      <c r="A17" s="6">
        <v>13</v>
      </c>
      <c r="B17" s="6">
        <v>294</v>
      </c>
      <c r="C17" s="2">
        <v>367</v>
      </c>
      <c r="D17" s="10">
        <f t="shared" si="0"/>
        <v>53949</v>
      </c>
      <c r="E17" s="2">
        <f t="shared" si="5"/>
        <v>380</v>
      </c>
      <c r="F17" s="10">
        <f t="shared" si="1"/>
        <v>55860</v>
      </c>
      <c r="G17" s="2">
        <f t="shared" si="6"/>
        <v>393</v>
      </c>
      <c r="H17" s="10">
        <f t="shared" si="2"/>
        <v>57771</v>
      </c>
      <c r="I17" s="9"/>
    </row>
    <row r="18" spans="1:9" ht="17.25" customHeight="1">
      <c r="A18" s="6">
        <v>14</v>
      </c>
      <c r="B18" s="6">
        <v>597</v>
      </c>
      <c r="C18" s="2">
        <v>391</v>
      </c>
      <c r="D18" s="10">
        <f t="shared" si="0"/>
        <v>116713.5</v>
      </c>
      <c r="E18" s="2">
        <f t="shared" si="5"/>
        <v>405</v>
      </c>
      <c r="F18" s="10">
        <f t="shared" si="1"/>
        <v>120892.5</v>
      </c>
      <c r="G18" s="2">
        <f t="shared" si="6"/>
        <v>419</v>
      </c>
      <c r="H18" s="10">
        <f t="shared" si="2"/>
        <v>125071.5</v>
      </c>
      <c r="I18" s="9"/>
    </row>
    <row r="19" spans="1:9" ht="17.25" customHeight="1">
      <c r="A19" s="6">
        <v>15</v>
      </c>
      <c r="B19" s="6">
        <v>58</v>
      </c>
      <c r="C19" s="2">
        <v>415</v>
      </c>
      <c r="D19" s="10">
        <f t="shared" si="0"/>
        <v>12035</v>
      </c>
      <c r="E19" s="2">
        <f t="shared" si="5"/>
        <v>430</v>
      </c>
      <c r="F19" s="10">
        <f t="shared" si="1"/>
        <v>12470</v>
      </c>
      <c r="G19" s="2">
        <f t="shared" si="6"/>
        <v>445</v>
      </c>
      <c r="H19" s="10">
        <f t="shared" si="2"/>
        <v>12905</v>
      </c>
      <c r="I19" s="9"/>
    </row>
    <row r="20" spans="1:9" ht="17.25" customHeight="1">
      <c r="A20" s="6">
        <v>16</v>
      </c>
      <c r="B20" s="6">
        <v>156</v>
      </c>
      <c r="C20" s="2">
        <v>439</v>
      </c>
      <c r="D20" s="10">
        <f t="shared" si="0"/>
        <v>34242</v>
      </c>
      <c r="E20" s="2">
        <f t="shared" si="5"/>
        <v>455</v>
      </c>
      <c r="F20" s="10">
        <f t="shared" si="1"/>
        <v>35490</v>
      </c>
      <c r="G20" s="2">
        <f t="shared" si="6"/>
        <v>471</v>
      </c>
      <c r="H20" s="10">
        <f t="shared" si="2"/>
        <v>36738</v>
      </c>
      <c r="I20" s="9"/>
    </row>
    <row r="21" spans="1:9" ht="17.25" customHeight="1">
      <c r="A21" s="6">
        <v>17</v>
      </c>
      <c r="B21" s="6">
        <v>50</v>
      </c>
      <c r="C21" s="2">
        <v>463</v>
      </c>
      <c r="D21" s="10">
        <f t="shared" si="0"/>
        <v>11575</v>
      </c>
      <c r="E21" s="2">
        <f t="shared" si="5"/>
        <v>480</v>
      </c>
      <c r="F21" s="10">
        <f t="shared" si="1"/>
        <v>12000</v>
      </c>
      <c r="G21" s="2">
        <f t="shared" si="6"/>
        <v>497</v>
      </c>
      <c r="H21" s="10">
        <f t="shared" si="2"/>
        <v>12425</v>
      </c>
      <c r="I21" s="9"/>
    </row>
    <row r="22" spans="1:9" ht="17.25" customHeight="1">
      <c r="A22" s="6">
        <v>18</v>
      </c>
      <c r="B22" s="6">
        <v>34</v>
      </c>
      <c r="C22" s="2">
        <v>487</v>
      </c>
      <c r="D22" s="10">
        <f t="shared" si="0"/>
        <v>8279</v>
      </c>
      <c r="E22" s="2">
        <f t="shared" si="5"/>
        <v>505</v>
      </c>
      <c r="F22" s="10">
        <f t="shared" si="1"/>
        <v>8585</v>
      </c>
      <c r="G22" s="2">
        <f t="shared" si="6"/>
        <v>523</v>
      </c>
      <c r="H22" s="10">
        <f t="shared" si="2"/>
        <v>8891</v>
      </c>
      <c r="I22" s="9"/>
    </row>
    <row r="23" spans="1:9" ht="17.25" customHeight="1">
      <c r="A23" s="6">
        <v>19</v>
      </c>
      <c r="B23" s="6">
        <v>85</v>
      </c>
      <c r="C23" s="2">
        <v>511</v>
      </c>
      <c r="D23" s="10">
        <f t="shared" si="0"/>
        <v>21717.5</v>
      </c>
      <c r="E23" s="2">
        <f t="shared" si="5"/>
        <v>530</v>
      </c>
      <c r="F23" s="10">
        <f t="shared" si="1"/>
        <v>22525</v>
      </c>
      <c r="G23" s="2">
        <f t="shared" si="6"/>
        <v>549</v>
      </c>
      <c r="H23" s="10">
        <f t="shared" si="2"/>
        <v>23332.5</v>
      </c>
      <c r="I23" s="9"/>
    </row>
    <row r="24" spans="1:9" ht="17.25" customHeight="1">
      <c r="A24" s="6">
        <v>20</v>
      </c>
      <c r="B24" s="6">
        <v>19</v>
      </c>
      <c r="C24" s="2">
        <v>535</v>
      </c>
      <c r="D24" s="10">
        <f t="shared" si="0"/>
        <v>5082.5</v>
      </c>
      <c r="E24" s="2">
        <f t="shared" si="5"/>
        <v>555</v>
      </c>
      <c r="F24" s="10">
        <f t="shared" si="1"/>
        <v>5272.5</v>
      </c>
      <c r="G24" s="2">
        <f t="shared" si="6"/>
        <v>575</v>
      </c>
      <c r="H24" s="10">
        <f t="shared" si="2"/>
        <v>5462.5</v>
      </c>
      <c r="I24" s="9"/>
    </row>
    <row r="25" spans="1:9" ht="17.25" customHeight="1">
      <c r="A25" s="6">
        <v>21</v>
      </c>
      <c r="B25" s="6">
        <v>161</v>
      </c>
      <c r="C25" s="2">
        <v>559</v>
      </c>
      <c r="D25" s="10">
        <f t="shared" si="0"/>
        <v>44999.5</v>
      </c>
      <c r="E25" s="2">
        <f t="shared" si="5"/>
        <v>580</v>
      </c>
      <c r="F25" s="10">
        <f t="shared" si="1"/>
        <v>46690</v>
      </c>
      <c r="G25" s="2">
        <f t="shared" si="6"/>
        <v>601</v>
      </c>
      <c r="H25" s="10">
        <f t="shared" si="2"/>
        <v>48380.5</v>
      </c>
      <c r="I25" s="9"/>
    </row>
    <row r="26" spans="1:9" ht="17.25" customHeight="1">
      <c r="A26" s="6">
        <v>22</v>
      </c>
      <c r="B26" s="6">
        <v>43</v>
      </c>
      <c r="C26" s="2">
        <v>583</v>
      </c>
      <c r="D26" s="10">
        <f t="shared" si="0"/>
        <v>12534.5</v>
      </c>
      <c r="E26" s="2">
        <f t="shared" si="5"/>
        <v>605</v>
      </c>
      <c r="F26" s="10">
        <f t="shared" si="1"/>
        <v>13007.5</v>
      </c>
      <c r="G26" s="2">
        <f t="shared" si="6"/>
        <v>627</v>
      </c>
      <c r="H26" s="10">
        <f t="shared" si="2"/>
        <v>13480.5</v>
      </c>
      <c r="I26" s="9"/>
    </row>
    <row r="27" spans="1:9" ht="17.25" customHeight="1">
      <c r="A27" s="6">
        <v>23</v>
      </c>
      <c r="B27" s="6">
        <v>6</v>
      </c>
      <c r="C27" s="2">
        <v>607</v>
      </c>
      <c r="D27" s="10">
        <f t="shared" si="0"/>
        <v>1821</v>
      </c>
      <c r="E27" s="2">
        <f t="shared" si="5"/>
        <v>630</v>
      </c>
      <c r="F27" s="10">
        <f t="shared" si="1"/>
        <v>1890</v>
      </c>
      <c r="G27" s="2">
        <f t="shared" si="6"/>
        <v>653</v>
      </c>
      <c r="H27" s="10">
        <f t="shared" si="2"/>
        <v>1959</v>
      </c>
      <c r="I27" s="9"/>
    </row>
    <row r="28" spans="1:9" ht="17.25" customHeight="1">
      <c r="A28" s="6">
        <v>24</v>
      </c>
      <c r="B28" s="6">
        <v>4</v>
      </c>
      <c r="C28" s="2">
        <v>631</v>
      </c>
      <c r="D28" s="10">
        <f t="shared" si="0"/>
        <v>1262</v>
      </c>
      <c r="E28" s="2">
        <f t="shared" si="5"/>
        <v>655</v>
      </c>
      <c r="F28" s="10">
        <f t="shared" si="1"/>
        <v>1310</v>
      </c>
      <c r="G28" s="2">
        <f t="shared" si="6"/>
        <v>679</v>
      </c>
      <c r="H28" s="10">
        <f t="shared" si="2"/>
        <v>1358</v>
      </c>
      <c r="I28" s="9"/>
    </row>
    <row r="29" spans="1:9" ht="17.25" customHeight="1">
      <c r="A29" s="6">
        <v>25</v>
      </c>
      <c r="B29" s="6">
        <v>0</v>
      </c>
      <c r="C29" s="2">
        <v>655</v>
      </c>
      <c r="D29" s="10">
        <f t="shared" si="0"/>
        <v>0</v>
      </c>
      <c r="E29" s="2">
        <f t="shared" si="5"/>
        <v>680</v>
      </c>
      <c r="F29" s="10">
        <f t="shared" si="1"/>
        <v>0</v>
      </c>
      <c r="G29" s="2">
        <f t="shared" si="6"/>
        <v>705</v>
      </c>
      <c r="H29" s="10">
        <f t="shared" si="2"/>
        <v>0</v>
      </c>
      <c r="I29" s="9"/>
    </row>
    <row r="30" spans="1:9" ht="17.25" customHeight="1">
      <c r="A30" s="6">
        <v>26</v>
      </c>
      <c r="B30" s="6">
        <v>25</v>
      </c>
      <c r="C30" s="2">
        <v>679</v>
      </c>
      <c r="D30" s="10">
        <f t="shared" si="0"/>
        <v>8487.5</v>
      </c>
      <c r="E30" s="2">
        <f t="shared" si="5"/>
        <v>705</v>
      </c>
      <c r="F30" s="10">
        <f t="shared" si="1"/>
        <v>8812.5</v>
      </c>
      <c r="G30" s="2">
        <f t="shared" si="6"/>
        <v>731</v>
      </c>
      <c r="H30" s="10">
        <f t="shared" si="2"/>
        <v>9137.5</v>
      </c>
    </row>
    <row r="31" spans="1:9" ht="17.25" customHeight="1">
      <c r="A31" s="6">
        <v>27</v>
      </c>
      <c r="B31" s="6">
        <v>347</v>
      </c>
      <c r="C31" s="2">
        <v>703</v>
      </c>
      <c r="D31" s="10">
        <f t="shared" si="0"/>
        <v>121970.5</v>
      </c>
      <c r="E31" s="2">
        <f t="shared" si="5"/>
        <v>730</v>
      </c>
      <c r="F31" s="10">
        <f t="shared" si="1"/>
        <v>126655</v>
      </c>
      <c r="G31" s="2">
        <f t="shared" si="6"/>
        <v>757</v>
      </c>
      <c r="H31" s="10">
        <f t="shared" si="2"/>
        <v>131339.5</v>
      </c>
    </row>
    <row r="32" spans="1:9" ht="17.25" customHeight="1">
      <c r="A32" s="11" t="s">
        <v>8</v>
      </c>
      <c r="B32" s="12">
        <f>SUM(B5:B31)</f>
        <v>17888</v>
      </c>
      <c r="C32" s="2" t="s">
        <v>9</v>
      </c>
      <c r="D32" s="13">
        <f>SUM(D5:D31)</f>
        <v>1618098.5</v>
      </c>
      <c r="E32" s="14" t="s">
        <v>9</v>
      </c>
      <c r="F32" s="13">
        <f>SUM(F5:F31)</f>
        <v>1672370</v>
      </c>
      <c r="G32" s="3" t="s">
        <v>9</v>
      </c>
      <c r="H32" s="13">
        <f>SUM(H5:H31)</f>
        <v>1726641.5</v>
      </c>
    </row>
    <row r="33" spans="1:8" ht="21" customHeight="1">
      <c r="A33" s="29" t="s">
        <v>10</v>
      </c>
      <c r="B33" s="30"/>
      <c r="C33" s="30"/>
      <c r="D33" s="30"/>
      <c r="E33" s="30"/>
      <c r="F33" s="30"/>
      <c r="G33" s="30"/>
      <c r="H33" s="30"/>
    </row>
    <row r="34" spans="1:8" ht="15.75" customHeight="1">
      <c r="A34" s="6">
        <v>1</v>
      </c>
      <c r="B34" s="6">
        <v>482</v>
      </c>
      <c r="C34" s="2">
        <v>24</v>
      </c>
      <c r="D34" s="10">
        <f t="shared" ref="D34:D40" si="7">(B34*C34)*50%</f>
        <v>5784</v>
      </c>
      <c r="E34" s="2">
        <v>25</v>
      </c>
      <c r="F34" s="10">
        <f t="shared" ref="F34:F40" si="8">E34*B34*0.5</f>
        <v>6025</v>
      </c>
      <c r="G34" s="2">
        <v>26</v>
      </c>
      <c r="H34" s="10">
        <f t="shared" ref="H34:H40" si="9">G34*B34*0.5</f>
        <v>6266</v>
      </c>
    </row>
    <row r="35" spans="1:8" ht="15.75">
      <c r="A35" s="6">
        <v>2</v>
      </c>
      <c r="B35" s="6">
        <v>97</v>
      </c>
      <c r="C35" s="2">
        <v>48</v>
      </c>
      <c r="D35" s="10">
        <f t="shared" si="7"/>
        <v>2328</v>
      </c>
      <c r="E35" s="2">
        <f>E34*2</f>
        <v>50</v>
      </c>
      <c r="F35" s="10">
        <f t="shared" si="8"/>
        <v>2425</v>
      </c>
      <c r="G35" s="2">
        <f>G34*2</f>
        <v>52</v>
      </c>
      <c r="H35" s="10">
        <f t="shared" si="9"/>
        <v>2522</v>
      </c>
    </row>
    <row r="36" spans="1:8" ht="15.75">
      <c r="A36" s="6">
        <v>3</v>
      </c>
      <c r="B36" s="6">
        <v>18</v>
      </c>
      <c r="C36" s="2">
        <v>72</v>
      </c>
      <c r="D36" s="10">
        <f t="shared" si="7"/>
        <v>648</v>
      </c>
      <c r="E36" s="2">
        <f>E35+E34</f>
        <v>75</v>
      </c>
      <c r="F36" s="10">
        <f t="shared" si="8"/>
        <v>675</v>
      </c>
      <c r="G36" s="2">
        <f>G35+G34</f>
        <v>78</v>
      </c>
      <c r="H36" s="10">
        <f t="shared" si="9"/>
        <v>702</v>
      </c>
    </row>
    <row r="37" spans="1:8" ht="15.75">
      <c r="A37" s="6">
        <v>4</v>
      </c>
      <c r="B37" s="6">
        <v>6</v>
      </c>
      <c r="C37" s="2">
        <v>96</v>
      </c>
      <c r="D37" s="10">
        <f t="shared" si="7"/>
        <v>288</v>
      </c>
      <c r="E37" s="2">
        <f>E36+E34</f>
        <v>100</v>
      </c>
      <c r="F37" s="10">
        <f t="shared" si="8"/>
        <v>300</v>
      </c>
      <c r="G37" s="2">
        <f>G36+G34</f>
        <v>104</v>
      </c>
      <c r="H37" s="10">
        <f t="shared" si="9"/>
        <v>312</v>
      </c>
    </row>
    <row r="38" spans="1:8" ht="16.5" customHeight="1">
      <c r="A38" s="6">
        <v>5</v>
      </c>
      <c r="B38" s="6">
        <v>86</v>
      </c>
      <c r="C38" s="2">
        <v>120</v>
      </c>
      <c r="D38" s="10">
        <f t="shared" si="7"/>
        <v>5160</v>
      </c>
      <c r="E38" s="2">
        <f>E37+E34</f>
        <v>125</v>
      </c>
      <c r="F38" s="10">
        <f t="shared" si="8"/>
        <v>5375</v>
      </c>
      <c r="G38" s="2">
        <f>G37+G34</f>
        <v>130</v>
      </c>
      <c r="H38" s="10">
        <f t="shared" si="9"/>
        <v>5590</v>
      </c>
    </row>
    <row r="39" spans="1:8" ht="15.75" customHeight="1">
      <c r="A39" s="6">
        <v>6</v>
      </c>
      <c r="B39" s="6">
        <v>13</v>
      </c>
      <c r="C39" s="2">
        <v>144</v>
      </c>
      <c r="D39" s="10">
        <f t="shared" si="7"/>
        <v>936</v>
      </c>
      <c r="E39" s="2">
        <f>E38+E34</f>
        <v>150</v>
      </c>
      <c r="F39" s="10">
        <f t="shared" si="8"/>
        <v>975</v>
      </c>
      <c r="G39" s="2">
        <f>G38+G34</f>
        <v>156</v>
      </c>
      <c r="H39" s="10">
        <f t="shared" si="9"/>
        <v>1014</v>
      </c>
    </row>
    <row r="40" spans="1:8" ht="15.75" customHeight="1">
      <c r="A40" s="6">
        <v>7</v>
      </c>
      <c r="B40" s="6">
        <v>43</v>
      </c>
      <c r="C40" s="2">
        <v>168</v>
      </c>
      <c r="D40" s="10">
        <f t="shared" si="7"/>
        <v>3612</v>
      </c>
      <c r="E40" s="2">
        <f>E39+E34</f>
        <v>175</v>
      </c>
      <c r="F40" s="10">
        <f t="shared" si="8"/>
        <v>3762.5</v>
      </c>
      <c r="G40" s="2">
        <f>G39+G34</f>
        <v>182</v>
      </c>
      <c r="H40" s="10">
        <f t="shared" si="9"/>
        <v>3913</v>
      </c>
    </row>
    <row r="41" spans="1:8" ht="15" customHeight="1">
      <c r="A41" s="15" t="s">
        <v>8</v>
      </c>
      <c r="B41" s="16">
        <v>745</v>
      </c>
      <c r="C41" s="17" t="s">
        <v>9</v>
      </c>
      <c r="D41" s="16">
        <f>SUM(D34:D40)</f>
        <v>18756</v>
      </c>
      <c r="E41" s="4" t="s">
        <v>9</v>
      </c>
      <c r="F41" s="18">
        <f>SUM(F34:F40)</f>
        <v>19537.5</v>
      </c>
      <c r="G41" s="4" t="s">
        <v>9</v>
      </c>
      <c r="H41" s="18">
        <f>SUM(H34:H40)</f>
        <v>20319</v>
      </c>
    </row>
    <row r="42" spans="1:8" ht="23.25" customHeight="1">
      <c r="A42" s="19" t="s">
        <v>11</v>
      </c>
      <c r="B42" s="20">
        <f>B32+B41</f>
        <v>18633</v>
      </c>
      <c r="C42" s="21" t="s">
        <v>9</v>
      </c>
      <c r="D42" s="20">
        <f>D32+D41</f>
        <v>1636854.5</v>
      </c>
      <c r="E42" s="22"/>
      <c r="F42" s="20">
        <f>F32+F41</f>
        <v>1691907.5</v>
      </c>
      <c r="G42" s="22"/>
      <c r="H42" s="20">
        <f>H32+H41</f>
        <v>1746960.5</v>
      </c>
    </row>
    <row r="43" spans="1:8" ht="15" customHeight="1">
      <c r="A43" s="23"/>
      <c r="B43" s="23"/>
      <c r="C43" s="24"/>
      <c r="D43" s="24"/>
    </row>
    <row r="44" spans="1:8" ht="15" customHeight="1">
      <c r="A44" s="25"/>
      <c r="B44" s="25"/>
      <c r="C44" s="26"/>
      <c r="D44" s="26"/>
    </row>
    <row r="47" spans="1:8">
      <c r="A47" s="27"/>
    </row>
    <row r="48" spans="1:8">
      <c r="A48" s="27"/>
      <c r="C48" s="28"/>
    </row>
  </sheetData>
  <mergeCells count="7">
    <mergeCell ref="A33:H33"/>
    <mergeCell ref="A1:H1"/>
    <mergeCell ref="A2:A3"/>
    <mergeCell ref="B2:B3"/>
    <mergeCell ref="C2:D2"/>
    <mergeCell ref="E2:F2"/>
    <mergeCell ref="G2:H2"/>
  </mergeCells>
  <pageMargins left="0.7" right="0.7" top="0.75" bottom="0.75" header="0.3" footer="0.3"/>
  <pageSetup paperSize="9" scale="6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</vt:lpstr>
      <vt:lpstr>дети</vt:lpstr>
      <vt:lpstr>дети!Область_печати</vt:lpstr>
      <vt:lpstr>План!Область_печати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Голиков Максим Сергеевич</dc:creator>
  <cp:lastModifiedBy>minfin user</cp:lastModifiedBy>
  <cp:revision>13</cp:revision>
  <cp:lastPrinted>2024-10-22T08:16:11Z</cp:lastPrinted>
  <dcterms:created xsi:type="dcterms:W3CDTF">2021-08-17T12:24:37Z</dcterms:created>
  <dcterms:modified xsi:type="dcterms:W3CDTF">2024-10-22T08:16:14Z</dcterms:modified>
</cp:coreProperties>
</file>