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Лист1!$8:$10</definedName>
    <definedName name="_xlnm.Print_Area" localSheetId="0">Лист1!$A$1:$J$103</definedName>
  </definedNames>
  <calcPr calcId="125725"/>
</workbook>
</file>

<file path=xl/calcChain.xml><?xml version="1.0" encoding="utf-8"?>
<calcChain xmlns="http://schemas.openxmlformats.org/spreadsheetml/2006/main">
  <c r="G78" i="2"/>
  <c r="H88" l="1"/>
  <c r="J78" l="1"/>
  <c r="J42"/>
  <c r="H42"/>
  <c r="H33"/>
  <c r="G65" l="1"/>
  <c r="H83" l="1"/>
  <c r="I65" l="1"/>
  <c r="J65"/>
  <c r="H65"/>
  <c r="I91" l="1"/>
  <c r="J91"/>
  <c r="G91"/>
  <c r="H38"/>
  <c r="I38"/>
  <c r="J38"/>
  <c r="G38"/>
  <c r="G37" s="1"/>
  <c r="H74" l="1"/>
  <c r="I74"/>
  <c r="J74"/>
  <c r="G74"/>
  <c r="H94"/>
  <c r="H91" s="1"/>
  <c r="J89" l="1"/>
  <c r="H101" l="1"/>
  <c r="I101"/>
  <c r="J101"/>
  <c r="G101"/>
  <c r="H84" l="1"/>
  <c r="I84"/>
  <c r="J84"/>
  <c r="G84"/>
  <c r="H61"/>
  <c r="I61"/>
  <c r="J61"/>
  <c r="G61"/>
  <c r="G20" l="1"/>
  <c r="I20"/>
  <c r="J20"/>
  <c r="H20"/>
  <c r="J13" l="1"/>
  <c r="I13"/>
  <c r="G45" l="1"/>
  <c r="G40" s="1"/>
  <c r="G82"/>
  <c r="H78"/>
  <c r="G23"/>
  <c r="J37" l="1"/>
  <c r="I37"/>
  <c r="I78"/>
  <c r="I82"/>
  <c r="J82"/>
  <c r="H82"/>
  <c r="I99"/>
  <c r="J99"/>
  <c r="I45"/>
  <c r="I40" s="1"/>
  <c r="I32"/>
  <c r="J45"/>
  <c r="J40" s="1"/>
  <c r="H45"/>
  <c r="H40" s="1"/>
  <c r="I97" l="1"/>
  <c r="J97"/>
  <c r="I72"/>
  <c r="H23"/>
  <c r="G18"/>
  <c r="H18"/>
  <c r="I71" l="1"/>
  <c r="H87" l="1"/>
  <c r="J87"/>
  <c r="H13" l="1"/>
  <c r="H12" s="1"/>
  <c r="J18" l="1"/>
  <c r="I18"/>
  <c r="H32"/>
  <c r="H99" l="1"/>
  <c r="G99"/>
  <c r="J12" l="1"/>
  <c r="I23"/>
  <c r="I22" s="1"/>
  <c r="I87" l="1"/>
  <c r="I12" l="1"/>
  <c r="I11" l="1"/>
  <c r="J23"/>
  <c r="J32"/>
  <c r="G32"/>
  <c r="G22" l="1"/>
  <c r="G13"/>
  <c r="G12" s="1"/>
  <c r="H37" l="1"/>
  <c r="H72" l="1"/>
  <c r="H71" s="1"/>
  <c r="J72"/>
  <c r="J71" s="1"/>
  <c r="G72"/>
  <c r="H97"/>
  <c r="G97"/>
  <c r="G87" l="1"/>
  <c r="G71"/>
  <c r="H22"/>
  <c r="J22"/>
  <c r="G11" l="1"/>
  <c r="H11"/>
  <c r="J11"/>
</calcChain>
</file>

<file path=xl/sharedStrings.xml><?xml version="1.0" encoding="utf-8"?>
<sst xmlns="http://schemas.openxmlformats.org/spreadsheetml/2006/main" count="441" uniqueCount="207">
  <si>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</si>
  <si>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</si>
  <si>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</si>
  <si>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</si>
  <si>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</si>
  <si>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</si>
  <si>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</si>
  <si>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</si>
  <si>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</si>
  <si>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</si>
  <si>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</si>
  <si>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</si>
  <si>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</si>
  <si>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</si>
  <si>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</si>
  <si>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</si>
  <si>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</si>
  <si>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</si>
  <si>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</si>
  <si>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</si>
  <si>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</si>
  <si>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</si>
  <si>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</si>
  <si>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</si>
  <si>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</si>
  <si>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45 чел./смену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</si>
  <si>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</si>
  <si>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</si>
  <si>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</si>
  <si>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</si>
  <si>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</si>
  <si>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</si>
  <si>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</si>
  <si>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</si>
  <si>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</si>
  <si>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</si>
  <si>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</si>
  <si>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</si>
  <si>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</si>
  <si>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</si>
  <si>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</si>
  <si>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1863 квартиры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</si>
  <si>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</si>
  <si>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</si>
  <si>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</si>
  <si>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</si>
  <si>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</si>
  <si>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</si>
  <si>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</si>
  <si>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</si>
  <si>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</si>
  <si>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</si>
  <si>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</si>
  <si>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</si>
  <si>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</si>
  <si>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</si>
  <si>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</si>
  <si>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</si>
  <si>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</si>
  <si>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</si>
  <si>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администрация муниципального образования                                                        "Сельское поселение "Соловецкое"</t>
  </si>
  <si>
    <t>1. Строительство и реконструкция системы водоснабжения поселка Соловецкий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</si>
  <si>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</si>
  <si>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</si>
  <si>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</si>
  <si>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</si>
  <si>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</si>
  <si>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</si>
  <si>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</si>
  <si>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</si>
  <si>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</si>
  <si>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</si>
  <si>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</si>
  <si>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</si>
  <si>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</si>
  <si>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</si>
  <si>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>2. Комплексное освоение территории 6 – 7 микрорайонов с целью развития жилищного строительства в г. Архангельске</t>
  </si>
  <si>
    <t xml:space="preserve">300 квартир                                                     </t>
  </si>
  <si>
    <t>2016 / 2021</t>
  </si>
  <si>
    <t>1) детский сад на 280 мест в 7 микрорайоне территориального округа Майская горка города Архангельска*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</si>
  <si>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</si>
  <si>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220 мест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</si>
  <si>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</si>
  <si>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</si>
  <si>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</si>
  <si>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</si>
  <si>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</si>
  <si>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</si>
  <si>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</si>
  <si>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</si>
  <si>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Проект областной адресной инвестиционной программы на 2019 год и на плановый период 2020 и 2021 годов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</si>
  <si>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</si>
  <si>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</si>
  <si>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</si>
  <si>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</si>
  <si>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</si>
  <si>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</si>
  <si>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</si>
  <si>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</si>
  <si>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</si>
  <si>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</si>
  <si>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</si>
  <si>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</si>
  <si>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</si>
  <si>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</si>
  <si>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</si>
  <si>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</si>
  <si>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</si>
  <si>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</si>
  <si>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</si>
  <si>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</si>
  <si>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2) детский сад на 125 мест в Соломбальском территориальном округе                                                                                            г. Архангельска*</t>
  </si>
  <si>
    <t>3) детский сад на 280 мест в 6 микрорайоне территориального округа Майская горка города Архангельска*</t>
  </si>
  <si>
    <t>4) детский сад на 280 мест в г. Котласе Архангельской области по пр. Мира, д. 24а*</t>
  </si>
  <si>
    <t>5) детский сад на 280 мест в г. Северодвинске*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</si>
  <si>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</si>
  <si>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</si>
  <si>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</si>
  <si>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</si>
  <si>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</si>
  <si>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администрация муниципального образования «Няндомский муниципальный район»</t>
  </si>
  <si>
    <t>размеры площадки 44*26 метров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</si>
  <si>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</si>
  <si>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</si>
  <si>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</si>
  <si>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2019 / 2024</t>
  </si>
  <si>
    <t>расселение                                                               370,85 тыс. кв. метров аварийного жилищного фонда</t>
  </si>
  <si>
    <t>3. Развитие сети фельдшерско-акушерских пунктов и/или офисов врача общей практики в сельской местности</t>
  </si>
  <si>
    <t>1) устройство поля для минифутбола с искусственным покрытием, расположенному по адресу: Архангельская область, Няндомский район,                                        п. Шалакуша, ул. Заводская, 10*</t>
  </si>
  <si>
    <t>2) строительство средней общеобразовательной школы на 250 мест с блоком временного проживания на 50 человек в с. Ровдино Шенкурского района*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</si>
  <si>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</si>
  <si>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</si>
  <si>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</si>
  <si>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протяженность дороги – 642,18 метра, в том числе мост – 81,3 метра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</si>
  <si>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</si>
  <si>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</si>
  <si>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</si>
  <si>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</si>
  <si>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администрация муниципального образования «Северодвинск»</t>
  </si>
  <si>
    <t>администрация муниципального образования «Город Архангельск»</t>
  </si>
  <si>
    <t>67 чел./смену</t>
  </si>
  <si>
    <t>1. Здание специального учреждения УФМС в г. Архангельске</t>
  </si>
  <si>
    <t>30 человек</t>
  </si>
  <si>
    <t>протяженность сетей водоснабжения                                                                      14,4 км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</si>
  <si>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</si>
  <si>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</si>
  <si>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</si>
  <si>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</si>
  <si>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</si>
  <si>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</si>
  <si>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</si>
  <si>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 xml:space="preserve">1) разработка проектной документации на реконструкцию автомобильной дороги Усть-Ваеньга – Осиново – Фалюки на участке км 85-км 97 в Виноградовском районе Архангельской области </t>
  </si>
  <si>
    <t>2. Строительство  мостового перехода через реку Сельменьга на автомобильной дороге Усть-Ваеньга-Осиново-Фалюки (до дер. Задориха) в Виноградовском районе Архангельской области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</si>
  <si>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</si>
  <si>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</si>
  <si>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</si>
  <si>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Сиреневая,ул. Строительная)</t>
  </si>
  <si>
    <t>протяженность сетей газопровода 7,5 км</t>
  </si>
  <si>
    <t>протяженность сетей газопровода 2,1 км</t>
  </si>
  <si>
    <t>администрация муниципального образования «Вельский муниципальный район»</t>
  </si>
  <si>
    <t>администрация муниципального образования «Котласский муниципальный район»</t>
  </si>
  <si>
    <t>протяженность дороги 560 м,                                    в том числе мост – 172,77 метров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</si>
  <si>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</si>
  <si>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 xml:space="preserve">1) реконструкция мостового перехода через реку  Вага на км 2+067 автомобильной дороги Вельск – Шангалы                                                        </t>
  </si>
  <si>
    <t>64 чел./смену</t>
  </si>
  <si>
    <t>3. Реконструкция проспекта Ленинградского от ул. Первомайской                                                                                                                               до ул. Смольный Буян в городе Архангельске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</si>
  <si>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</si>
  <si>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</si>
  <si>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</si>
  <si>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2. Строительство канализационных сетей и коллекторов, канализационных очистных сооружений поселка Соловецкий</t>
  </si>
  <si>
    <t>XI. Адресная программа Архангельской области "Переселение граждан из аварийного жилищного фонда" на 2019 – 2024 годы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</si>
  <si>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</si>
  <si>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</si>
  <si>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</si>
  <si>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</si>
  <si>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</si>
  <si>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</si>
  <si>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</si>
  <si>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</si>
  <si>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18 чел./смену</t>
  </si>
  <si>
    <t>2019 / 2021</t>
  </si>
  <si>
    <t>1) строительство школы на 860 мест в г. Котласе*</t>
  </si>
  <si>
    <t>5. Приобретение административного здания в г. Няндоме для учебно-тренировочных занятий лыжников</t>
  </si>
  <si>
    <t>агентство по спорту Архангельской области</t>
  </si>
  <si>
    <t>3) строительство школы на 860 учащихся в г. Архангельске*</t>
  </si>
  <si>
    <t>483,9 кв. метров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</si>
  <si>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</si>
  <si>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</si>
  <si>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объем нагрузки                                           на сети 7,37 м3/час</t>
  </si>
  <si>
    <t>1) фельдшерско-акушерский пункт в пос. Погост (Селецкий ФАП) Холмогорского района Архангельской области</t>
  </si>
  <si>
    <t>2) фельдшерско-акушерский пункт в пос. Зеленый Бор Вельского района Архангельской области</t>
  </si>
  <si>
    <t>2) строительство  автомобильной дороги к селу Нёнокса от автодороги «Северодвинск – Онега»*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</si>
  <si>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</si>
  <si>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</si>
  <si>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</si>
  <si>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</si>
  <si>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</si>
  <si>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</si>
  <si>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</si>
  <si>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</si>
  <si>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</si>
  <si>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</si>
  <si>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</si>
  <si>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Приложение № 16</t>
  </si>
  <si>
    <t>к областному закону</t>
  </si>
  <si>
    <t>3. Комплексное освоение территории 7 и 10 кварталов Южного района с целью развития жилищного строительства в г. Котласе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</si>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</sst>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165" fontId="2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vertical="center" wrapText="1"/>
    </xf>
    <xf numFmtId="168" fontId="10" fillId="2" borderId="5" xfId="0" applyNumberFormat="1" applyFont="1" applyFill="1" applyBorder="1" applyAlignment="1">
      <alignment horizontal="center" vertical="center"/>
    </xf>
    <xf numFmtId="165" fontId="2" fillId="2" borderId="5" xfId="2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168" fontId="10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0" fillId="2" borderId="0" xfId="0" applyFont="1" applyFill="1"/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117"/>
  <sheetViews>
    <sheetView showGridLines="0" tabSelected="1" view="pageBreakPreview" zoomScaleNormal="100" zoomScaleSheetLayoutView="100" workbookViewId="0">
      <pane ySplit="9" topLeftCell="A10" activePane="bottomLeft" state="frozen"/>
      <selection pane="bottomLeft" activeCell="H93" sqref="H93"/>
    </sheetView>
  </sheetViews>
  <sheetFormatPr defaultRowHeight="15" outlineLevelRow="1"/>
  <cols>
    <col min="1" max="1" width="67.42578125" style="36" customWidth="1"/>
    <col min="2" max="2" width="19.85546875" style="36" customWidth="1"/>
    <col min="3" max="3" width="22" style="36" customWidth="1"/>
    <col min="4" max="4" width="16.5703125" style="36" customWidth="1"/>
    <col min="5" max="5" width="23.85546875" style="36" customWidth="1"/>
    <col min="6" max="6" width="12.28515625" style="36" customWidth="1"/>
    <col min="7" max="7" width="17" style="36" customWidth="1"/>
    <col min="8" max="8" width="15.85546875" style="36" customWidth="1"/>
    <col min="9" max="10" width="15" style="36" customWidth="1"/>
    <col min="11" max="14" width="9.140625" style="1"/>
    <col min="15" max="16384" width="9.140625" style="2"/>
  </cols>
  <sheetData>
    <row r="1" spans="1:14">
      <c r="I1" s="78" t="s">
        <v>203</v>
      </c>
    </row>
    <row r="2" spans="1:14">
      <c r="I2" s="78" t="s">
        <v>204</v>
      </c>
    </row>
    <row r="3" spans="1:14">
      <c r="I3" s="78"/>
    </row>
    <row r="4" spans="1:14" ht="17.25" customHeight="1">
      <c r="A4" s="37"/>
      <c r="B4" s="37"/>
      <c r="C4" s="37"/>
      <c r="D4" s="37"/>
      <c r="E4" s="37"/>
      <c r="F4" s="37"/>
      <c r="G4" s="37"/>
      <c r="H4" s="37"/>
      <c r="I4" s="105"/>
      <c r="J4" s="106"/>
    </row>
    <row r="5" spans="1:14" ht="17.25" customHeight="1">
      <c r="A5" s="37"/>
      <c r="B5" s="37"/>
      <c r="C5" s="37"/>
      <c r="D5" s="37"/>
      <c r="E5" s="37"/>
      <c r="F5" s="37"/>
      <c r="G5" s="37"/>
      <c r="H5" s="37"/>
      <c r="I5" s="76"/>
      <c r="J5" s="77"/>
    </row>
    <row r="6" spans="1:14" ht="26.25" customHeight="1">
      <c r="A6" s="115" t="s">
        <v>90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4" ht="17.25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</row>
    <row r="8" spans="1:14" ht="49.5" customHeight="1">
      <c r="A8" s="112" t="s">
        <v>3</v>
      </c>
      <c r="B8" s="112" t="s">
        <v>0</v>
      </c>
      <c r="C8" s="112" t="s">
        <v>4</v>
      </c>
      <c r="D8" s="112" t="s">
        <v>2</v>
      </c>
      <c r="E8" s="112" t="s">
        <v>1</v>
      </c>
      <c r="F8" s="112" t="s">
        <v>11</v>
      </c>
      <c r="G8" s="112" t="s">
        <v>34</v>
      </c>
      <c r="H8" s="112" t="s">
        <v>134</v>
      </c>
      <c r="I8" s="112" t="s">
        <v>91</v>
      </c>
      <c r="J8" s="112" t="s">
        <v>92</v>
      </c>
    </row>
    <row r="9" spans="1:14" ht="86.25" customHeight="1">
      <c r="A9" s="112"/>
      <c r="B9" s="112"/>
      <c r="C9" s="113"/>
      <c r="D9" s="113"/>
      <c r="E9" s="113"/>
      <c r="F9" s="113"/>
      <c r="G9" s="113"/>
      <c r="H9" s="113"/>
      <c r="I9" s="113"/>
      <c r="J9" s="113"/>
    </row>
    <row r="10" spans="1:14" ht="15" customHeight="1">
      <c r="A10" s="79">
        <v>1</v>
      </c>
      <c r="B10" s="79">
        <v>2</v>
      </c>
      <c r="C10" s="80">
        <v>3</v>
      </c>
      <c r="D10" s="80">
        <v>4</v>
      </c>
      <c r="E10" s="80">
        <v>5</v>
      </c>
      <c r="F10" s="80">
        <v>6</v>
      </c>
      <c r="G10" s="80">
        <v>7</v>
      </c>
      <c r="H10" s="80">
        <v>8</v>
      </c>
      <c r="I10" s="80">
        <v>9</v>
      </c>
      <c r="J10" s="80">
        <v>10</v>
      </c>
    </row>
    <row r="11" spans="1:14" ht="21.75" customHeight="1">
      <c r="A11" s="98" t="s">
        <v>8</v>
      </c>
      <c r="B11" s="108"/>
      <c r="C11" s="108"/>
      <c r="D11" s="108"/>
      <c r="E11" s="11"/>
      <c r="F11" s="11"/>
      <c r="G11" s="5">
        <f>G12+G22+G37+G40+G61+G71+G87+G91+G97+G65+G99+G101</f>
        <v>45737722.545999996</v>
      </c>
      <c r="H11" s="5">
        <f>H12+H22+H37+H40+H61+H71+H87+H91+H97+H65+H99+H101</f>
        <v>1902475.63</v>
      </c>
      <c r="I11" s="5">
        <f>I12+I22+I37+I40+I61+I71+I87+I91+I97+I65+I99+I101</f>
        <v>1445473.7000000002</v>
      </c>
      <c r="J11" s="5">
        <f>J12+J22+J37+J40+J61+J71+J87+J91+J97+J65+J99+J101</f>
        <v>1012485.59</v>
      </c>
      <c r="K11" s="2"/>
      <c r="L11" s="2"/>
      <c r="M11" s="2"/>
      <c r="N11" s="2"/>
    </row>
    <row r="12" spans="1:14" ht="56.25" customHeight="1">
      <c r="A12" s="98" t="s">
        <v>168</v>
      </c>
      <c r="B12" s="110"/>
      <c r="C12" s="110"/>
      <c r="D12" s="110"/>
      <c r="E12" s="33"/>
      <c r="F12" s="33"/>
      <c r="G12" s="5">
        <f>G13+G18+G20</f>
        <v>6506813.5</v>
      </c>
      <c r="H12" s="5">
        <f>H13+H18+H20</f>
        <v>193665.5</v>
      </c>
      <c r="I12" s="5">
        <f>I13+I18+I20</f>
        <v>142866.6</v>
      </c>
      <c r="J12" s="5">
        <f>J13+J18+J20</f>
        <v>200686.2</v>
      </c>
      <c r="K12" s="2"/>
      <c r="L12" s="2"/>
      <c r="M12" s="2"/>
      <c r="N12" s="2"/>
    </row>
    <row r="13" spans="1:14" ht="69.75" customHeight="1">
      <c r="A13" s="83" t="s">
        <v>26</v>
      </c>
      <c r="B13" s="103"/>
      <c r="C13" s="103"/>
      <c r="D13" s="104"/>
      <c r="E13" s="6"/>
      <c r="F13" s="7"/>
      <c r="G13" s="5">
        <f>SUM(G14:G17)</f>
        <v>5573137.2000000002</v>
      </c>
      <c r="H13" s="5">
        <f>SUM(H14:H17)</f>
        <v>173541.19999999998</v>
      </c>
      <c r="I13" s="5">
        <f>I14+I15+I16+I17</f>
        <v>142866.6</v>
      </c>
      <c r="J13" s="5">
        <f>J14+J15+J16+J17</f>
        <v>200686.2</v>
      </c>
    </row>
    <row r="14" spans="1:14" ht="139.5" customHeight="1">
      <c r="A14" s="8" t="s">
        <v>87</v>
      </c>
      <c r="B14" s="39" t="s">
        <v>77</v>
      </c>
      <c r="C14" s="9" t="s">
        <v>5</v>
      </c>
      <c r="D14" s="9" t="s">
        <v>7</v>
      </c>
      <c r="E14" s="9" t="s">
        <v>27</v>
      </c>
      <c r="F14" s="9" t="s">
        <v>78</v>
      </c>
      <c r="G14" s="5">
        <v>499363.4</v>
      </c>
      <c r="H14" s="40">
        <v>109723.5</v>
      </c>
      <c r="I14" s="5">
        <v>82456.600000000006</v>
      </c>
      <c r="J14" s="5">
        <v>91606.2</v>
      </c>
    </row>
    <row r="15" spans="1:14" ht="117.75" customHeight="1">
      <c r="A15" s="32" t="s">
        <v>150</v>
      </c>
      <c r="B15" s="10" t="s">
        <v>188</v>
      </c>
      <c r="C15" s="11" t="s">
        <v>5</v>
      </c>
      <c r="D15" s="11" t="s">
        <v>7</v>
      </c>
      <c r="E15" s="11" t="s">
        <v>13</v>
      </c>
      <c r="F15" s="11" t="s">
        <v>14</v>
      </c>
      <c r="G15" s="5">
        <v>22273.7</v>
      </c>
      <c r="H15" s="5">
        <v>4998.8</v>
      </c>
      <c r="I15" s="5">
        <v>0</v>
      </c>
      <c r="J15" s="5">
        <v>0</v>
      </c>
    </row>
    <row r="16" spans="1:14" ht="112.5" customHeight="1">
      <c r="A16" s="32" t="s">
        <v>186</v>
      </c>
      <c r="B16" s="11" t="s">
        <v>35</v>
      </c>
      <c r="C16" s="11" t="s">
        <v>18</v>
      </c>
      <c r="D16" s="11" t="s">
        <v>7</v>
      </c>
      <c r="E16" s="11" t="s">
        <v>75</v>
      </c>
      <c r="F16" s="11" t="s">
        <v>55</v>
      </c>
      <c r="G16" s="5">
        <v>4237022.4000000004</v>
      </c>
      <c r="H16" s="40">
        <v>52050</v>
      </c>
      <c r="I16" s="5">
        <v>60410</v>
      </c>
      <c r="J16" s="41">
        <v>109080</v>
      </c>
    </row>
    <row r="17" spans="1:10" ht="107.25" customHeight="1">
      <c r="A17" s="32" t="s">
        <v>187</v>
      </c>
      <c r="B17" s="11" t="s">
        <v>43</v>
      </c>
      <c r="C17" s="11" t="s">
        <v>18</v>
      </c>
      <c r="D17" s="11" t="s">
        <v>7</v>
      </c>
      <c r="E17" s="11" t="s">
        <v>75</v>
      </c>
      <c r="F17" s="11" t="s">
        <v>56</v>
      </c>
      <c r="G17" s="12">
        <v>814477.7</v>
      </c>
      <c r="H17" s="40">
        <v>6768.9</v>
      </c>
      <c r="I17" s="5">
        <v>0</v>
      </c>
      <c r="J17" s="41">
        <v>0</v>
      </c>
    </row>
    <row r="18" spans="1:10" ht="36" customHeight="1">
      <c r="A18" s="83" t="s">
        <v>76</v>
      </c>
      <c r="B18" s="84"/>
      <c r="C18" s="84"/>
      <c r="D18" s="85"/>
      <c r="E18" s="11"/>
      <c r="F18" s="11"/>
      <c r="G18" s="5">
        <f>G19</f>
        <v>216748.6</v>
      </c>
      <c r="H18" s="5">
        <f>H19</f>
        <v>9942.2000000000007</v>
      </c>
      <c r="I18" s="5">
        <f>I19</f>
        <v>0</v>
      </c>
      <c r="J18" s="5">
        <f>J19</f>
        <v>0</v>
      </c>
    </row>
    <row r="19" spans="1:10" ht="111.75" customHeight="1">
      <c r="A19" s="32" t="s">
        <v>79</v>
      </c>
      <c r="B19" s="10" t="s">
        <v>48</v>
      </c>
      <c r="C19" s="11" t="s">
        <v>18</v>
      </c>
      <c r="D19" s="11" t="s">
        <v>16</v>
      </c>
      <c r="E19" s="11" t="s">
        <v>28</v>
      </c>
      <c r="F19" s="11" t="s">
        <v>22</v>
      </c>
      <c r="G19" s="5">
        <v>216748.6</v>
      </c>
      <c r="H19" s="5">
        <v>9942.2000000000007</v>
      </c>
      <c r="I19" s="5">
        <v>0</v>
      </c>
      <c r="J19" s="5">
        <v>0</v>
      </c>
    </row>
    <row r="20" spans="1:10" ht="36.75" customHeight="1">
      <c r="A20" s="83" t="s">
        <v>205</v>
      </c>
      <c r="B20" s="103"/>
      <c r="C20" s="103"/>
      <c r="D20" s="104"/>
      <c r="E20" s="11"/>
      <c r="F20" s="11"/>
      <c r="G20" s="5">
        <f>SUM(G21:G21)</f>
        <v>716927.7</v>
      </c>
      <c r="H20" s="5">
        <f>SUM(H21:H21)</f>
        <v>10182.1</v>
      </c>
      <c r="I20" s="5">
        <f>SUM(I21:I21)</f>
        <v>0</v>
      </c>
      <c r="J20" s="5">
        <f>SUM(J21:J21)</f>
        <v>0</v>
      </c>
    </row>
    <row r="21" spans="1:10" ht="114.75" customHeight="1">
      <c r="A21" s="8" t="s">
        <v>181</v>
      </c>
      <c r="B21" s="9" t="s">
        <v>64</v>
      </c>
      <c r="C21" s="75" t="s">
        <v>18</v>
      </c>
      <c r="D21" s="9" t="s">
        <v>7</v>
      </c>
      <c r="E21" s="75" t="s">
        <v>31</v>
      </c>
      <c r="F21" s="9" t="s">
        <v>180</v>
      </c>
      <c r="G21" s="5">
        <v>716927.7</v>
      </c>
      <c r="H21" s="5">
        <v>10182.1</v>
      </c>
      <c r="I21" s="5">
        <v>0</v>
      </c>
      <c r="J21" s="5">
        <v>0</v>
      </c>
    </row>
    <row r="22" spans="1:10" ht="40.5" customHeight="1">
      <c r="A22" s="98" t="s">
        <v>130</v>
      </c>
      <c r="B22" s="110"/>
      <c r="C22" s="110"/>
      <c r="D22" s="110"/>
      <c r="E22" s="11"/>
      <c r="F22" s="32"/>
      <c r="G22" s="5">
        <f>G23+G32</f>
        <v>3079439.7</v>
      </c>
      <c r="H22" s="5">
        <f>H23+H32</f>
        <v>247888.19999999995</v>
      </c>
      <c r="I22" s="5">
        <f>I23+I32</f>
        <v>122414.79999999999</v>
      </c>
      <c r="J22" s="5">
        <f>J23+J32</f>
        <v>0</v>
      </c>
    </row>
    <row r="23" spans="1:10" ht="35.25" customHeight="1">
      <c r="A23" s="98" t="s">
        <v>17</v>
      </c>
      <c r="B23" s="99"/>
      <c r="C23" s="99"/>
      <c r="D23" s="99"/>
      <c r="E23" s="11"/>
      <c r="F23" s="32"/>
      <c r="G23" s="5">
        <f>SUM(G24:G31)</f>
        <v>1457952.7</v>
      </c>
      <c r="H23" s="5">
        <f>SUM(H24:H31)</f>
        <v>98588.999999999985</v>
      </c>
      <c r="I23" s="5">
        <f>SUM(I24:I31)</f>
        <v>0</v>
      </c>
      <c r="J23" s="5">
        <f>SUM(J24:J24)</f>
        <v>0</v>
      </c>
    </row>
    <row r="24" spans="1:10" ht="138.75" customHeight="1" outlineLevel="1">
      <c r="A24" s="32" t="s">
        <v>124</v>
      </c>
      <c r="B24" s="11" t="s">
        <v>15</v>
      </c>
      <c r="C24" s="11" t="s">
        <v>88</v>
      </c>
      <c r="D24" s="11" t="s">
        <v>7</v>
      </c>
      <c r="E24" s="9" t="s">
        <v>50</v>
      </c>
      <c r="F24" s="11" t="s">
        <v>122</v>
      </c>
      <c r="G24" s="5">
        <v>101257.9</v>
      </c>
      <c r="H24" s="5">
        <v>406</v>
      </c>
      <c r="I24" s="12">
        <v>0</v>
      </c>
      <c r="J24" s="12">
        <v>0</v>
      </c>
    </row>
    <row r="25" spans="1:10" ht="127.5" customHeight="1" outlineLevel="1">
      <c r="A25" s="32" t="s">
        <v>111</v>
      </c>
      <c r="B25" s="11" t="s">
        <v>89</v>
      </c>
      <c r="C25" s="11" t="s">
        <v>88</v>
      </c>
      <c r="D25" s="11" t="s">
        <v>7</v>
      </c>
      <c r="E25" s="11" t="s">
        <v>49</v>
      </c>
      <c r="F25" s="11" t="s">
        <v>22</v>
      </c>
      <c r="G25" s="12">
        <v>152863.9</v>
      </c>
      <c r="H25" s="5">
        <v>8786.4</v>
      </c>
      <c r="I25" s="12">
        <v>0</v>
      </c>
      <c r="J25" s="12">
        <v>0</v>
      </c>
    </row>
    <row r="26" spans="1:10" ht="147" customHeight="1" outlineLevel="1">
      <c r="A26" s="32" t="s">
        <v>112</v>
      </c>
      <c r="B26" s="11" t="s">
        <v>48</v>
      </c>
      <c r="C26" s="11" t="s">
        <v>88</v>
      </c>
      <c r="D26" s="11" t="s">
        <v>7</v>
      </c>
      <c r="E26" s="11" t="s">
        <v>49</v>
      </c>
      <c r="F26" s="11" t="s">
        <v>22</v>
      </c>
      <c r="G26" s="12">
        <v>215123.1</v>
      </c>
      <c r="H26" s="5">
        <v>12340.5</v>
      </c>
      <c r="I26" s="12">
        <v>0</v>
      </c>
      <c r="J26" s="12">
        <v>0</v>
      </c>
    </row>
    <row r="27" spans="1:10" ht="132" customHeight="1" outlineLevel="1">
      <c r="A27" s="32" t="s">
        <v>113</v>
      </c>
      <c r="B27" s="11" t="s">
        <v>48</v>
      </c>
      <c r="C27" s="11" t="s">
        <v>88</v>
      </c>
      <c r="D27" s="11" t="s">
        <v>7</v>
      </c>
      <c r="E27" s="11" t="s">
        <v>31</v>
      </c>
      <c r="F27" s="11" t="s">
        <v>22</v>
      </c>
      <c r="G27" s="12">
        <v>179406.1</v>
      </c>
      <c r="H27" s="5">
        <v>8182.3</v>
      </c>
      <c r="I27" s="12">
        <v>0</v>
      </c>
      <c r="J27" s="12">
        <v>0</v>
      </c>
    </row>
    <row r="28" spans="1:10" ht="150.75" customHeight="1" outlineLevel="1">
      <c r="A28" s="32" t="s">
        <v>114</v>
      </c>
      <c r="B28" s="11" t="s">
        <v>48</v>
      </c>
      <c r="C28" s="11" t="s">
        <v>88</v>
      </c>
      <c r="D28" s="11" t="s">
        <v>7</v>
      </c>
      <c r="E28" s="11" t="s">
        <v>33</v>
      </c>
      <c r="F28" s="11" t="s">
        <v>22</v>
      </c>
      <c r="G28" s="12">
        <v>251317.5</v>
      </c>
      <c r="H28" s="5">
        <v>23140.7</v>
      </c>
      <c r="I28" s="12">
        <v>0</v>
      </c>
      <c r="J28" s="12">
        <v>0</v>
      </c>
    </row>
    <row r="29" spans="1:10" ht="130.5" customHeight="1" outlineLevel="1">
      <c r="A29" s="32" t="s">
        <v>115</v>
      </c>
      <c r="B29" s="11" t="s">
        <v>81</v>
      </c>
      <c r="C29" s="11" t="s">
        <v>88</v>
      </c>
      <c r="D29" s="11" t="s">
        <v>7</v>
      </c>
      <c r="E29" s="11" t="s">
        <v>74</v>
      </c>
      <c r="F29" s="11" t="s">
        <v>22</v>
      </c>
      <c r="G29" s="12">
        <v>188981.5</v>
      </c>
      <c r="H29" s="5">
        <v>14959.5</v>
      </c>
      <c r="I29" s="12">
        <v>0</v>
      </c>
      <c r="J29" s="12">
        <v>0</v>
      </c>
    </row>
    <row r="30" spans="1:10" ht="134.25" customHeight="1" outlineLevel="1">
      <c r="A30" s="32" t="s">
        <v>116</v>
      </c>
      <c r="B30" s="11" t="s">
        <v>81</v>
      </c>
      <c r="C30" s="11" t="s">
        <v>88</v>
      </c>
      <c r="D30" s="11" t="s">
        <v>7</v>
      </c>
      <c r="E30" s="11" t="s">
        <v>49</v>
      </c>
      <c r="F30" s="11" t="s">
        <v>22</v>
      </c>
      <c r="G30" s="12">
        <v>221750</v>
      </c>
      <c r="H30" s="5">
        <v>19470.2</v>
      </c>
      <c r="I30" s="12">
        <v>0</v>
      </c>
      <c r="J30" s="12">
        <v>0</v>
      </c>
    </row>
    <row r="31" spans="1:10" ht="123.75" customHeight="1" outlineLevel="1">
      <c r="A31" s="32" t="s">
        <v>123</v>
      </c>
      <c r="B31" s="11" t="s">
        <v>15</v>
      </c>
      <c r="C31" s="11" t="s">
        <v>18</v>
      </c>
      <c r="D31" s="11" t="s">
        <v>7</v>
      </c>
      <c r="E31" s="11" t="s">
        <v>82</v>
      </c>
      <c r="F31" s="11" t="s">
        <v>37</v>
      </c>
      <c r="G31" s="12">
        <v>147252.70000000001</v>
      </c>
      <c r="H31" s="5">
        <v>11303.4</v>
      </c>
      <c r="I31" s="12">
        <v>0</v>
      </c>
      <c r="J31" s="12">
        <v>0</v>
      </c>
    </row>
    <row r="32" spans="1:10" ht="33" customHeight="1">
      <c r="A32" s="98" t="s">
        <v>19</v>
      </c>
      <c r="B32" s="99"/>
      <c r="C32" s="99"/>
      <c r="D32" s="99"/>
      <c r="E32" s="11"/>
      <c r="F32" s="32"/>
      <c r="G32" s="5">
        <f>SUM(G33:G35)</f>
        <v>1621487</v>
      </c>
      <c r="H32" s="5">
        <f>SUM(H33:H36)</f>
        <v>149299.19999999998</v>
      </c>
      <c r="I32" s="5">
        <f>SUM(I33:I36)</f>
        <v>122414.79999999999</v>
      </c>
      <c r="J32" s="5">
        <f>SUM(J33:J35)</f>
        <v>0</v>
      </c>
    </row>
    <row r="33" spans="1:14" ht="127.5" customHeight="1" outlineLevel="1">
      <c r="A33" s="32" t="s">
        <v>118</v>
      </c>
      <c r="B33" s="11" t="s">
        <v>20</v>
      </c>
      <c r="C33" s="11" t="s">
        <v>5</v>
      </c>
      <c r="D33" s="11" t="s">
        <v>7</v>
      </c>
      <c r="E33" s="11" t="s">
        <v>13</v>
      </c>
      <c r="F33" s="11" t="s">
        <v>14</v>
      </c>
      <c r="G33" s="5">
        <v>403634.6</v>
      </c>
      <c r="H33" s="5">
        <f>23820.1-2370-2948.9-5338.3-224.4</f>
        <v>12938.499999999998</v>
      </c>
      <c r="I33" s="12">
        <v>0</v>
      </c>
      <c r="J33" s="12">
        <v>0</v>
      </c>
    </row>
    <row r="34" spans="1:14" ht="117" customHeight="1" outlineLevel="1">
      <c r="A34" s="32" t="s">
        <v>129</v>
      </c>
      <c r="B34" s="11" t="s">
        <v>63</v>
      </c>
      <c r="C34" s="11" t="s">
        <v>18</v>
      </c>
      <c r="D34" s="11" t="s">
        <v>7</v>
      </c>
      <c r="E34" s="11" t="s">
        <v>65</v>
      </c>
      <c r="F34" s="11" t="s">
        <v>149</v>
      </c>
      <c r="G34" s="5">
        <v>406846.8</v>
      </c>
      <c r="H34" s="5">
        <v>17011.3</v>
      </c>
      <c r="I34" s="5">
        <v>71329.399999999994</v>
      </c>
      <c r="J34" s="12">
        <v>0</v>
      </c>
    </row>
    <row r="35" spans="1:14" ht="113.25" customHeight="1" outlineLevel="1">
      <c r="A35" s="32" t="s">
        <v>184</v>
      </c>
      <c r="B35" s="11" t="s">
        <v>64</v>
      </c>
      <c r="C35" s="11" t="s">
        <v>18</v>
      </c>
      <c r="D35" s="11" t="s">
        <v>7</v>
      </c>
      <c r="E35" s="82" t="s">
        <v>49</v>
      </c>
      <c r="F35" s="11" t="s">
        <v>86</v>
      </c>
      <c r="G35" s="5">
        <v>811005.6</v>
      </c>
      <c r="H35" s="5">
        <v>111501</v>
      </c>
      <c r="I35" s="12">
        <v>44558.400000000001</v>
      </c>
      <c r="J35" s="12">
        <v>0</v>
      </c>
    </row>
    <row r="36" spans="1:14" ht="114.75" customHeight="1" outlineLevel="1">
      <c r="A36" s="32" t="s">
        <v>119</v>
      </c>
      <c r="B36" s="11" t="s">
        <v>71</v>
      </c>
      <c r="C36" s="11" t="s">
        <v>18</v>
      </c>
      <c r="D36" s="11" t="s">
        <v>7</v>
      </c>
      <c r="E36" s="11" t="s">
        <v>82</v>
      </c>
      <c r="F36" s="11" t="s">
        <v>39</v>
      </c>
      <c r="G36" s="5">
        <v>183953.7</v>
      </c>
      <c r="H36" s="5">
        <v>7848.4</v>
      </c>
      <c r="I36" s="12">
        <v>6527</v>
      </c>
      <c r="J36" s="12">
        <v>0</v>
      </c>
    </row>
    <row r="37" spans="1:14" ht="41.25" customHeight="1">
      <c r="A37" s="90" t="s">
        <v>195</v>
      </c>
      <c r="B37" s="90"/>
      <c r="C37" s="90"/>
      <c r="D37" s="90"/>
      <c r="E37" s="13"/>
      <c r="F37" s="13"/>
      <c r="G37" s="14">
        <f>SUM(G38:G38)</f>
        <v>588752.4</v>
      </c>
      <c r="H37" s="14">
        <f>SUM(H38:H38)</f>
        <v>32566.7</v>
      </c>
      <c r="I37" s="5">
        <f>SUM(I38:I38)</f>
        <v>19577.8</v>
      </c>
      <c r="J37" s="5">
        <f>SUM(J38:J38)</f>
        <v>6731</v>
      </c>
    </row>
    <row r="38" spans="1:14" ht="35.25" customHeight="1" outlineLevel="1">
      <c r="A38" s="83" t="s">
        <v>162</v>
      </c>
      <c r="B38" s="97"/>
      <c r="C38" s="11"/>
      <c r="D38" s="11"/>
      <c r="E38" s="11"/>
      <c r="F38" s="11"/>
      <c r="G38" s="12">
        <f>G39</f>
        <v>588752.4</v>
      </c>
      <c r="H38" s="12">
        <f t="shared" ref="H38:J38" si="0">H39</f>
        <v>32566.7</v>
      </c>
      <c r="I38" s="12">
        <f t="shared" si="0"/>
        <v>19577.8</v>
      </c>
      <c r="J38" s="12">
        <f t="shared" si="0"/>
        <v>6731</v>
      </c>
      <c r="K38" s="2"/>
      <c r="L38" s="2"/>
      <c r="M38" s="2"/>
      <c r="N38" s="2"/>
    </row>
    <row r="39" spans="1:14" ht="123.75" customHeight="1" outlineLevel="1">
      <c r="A39" s="66" t="s">
        <v>163</v>
      </c>
      <c r="B39" s="54" t="s">
        <v>161</v>
      </c>
      <c r="C39" s="54" t="s">
        <v>136</v>
      </c>
      <c r="D39" s="62" t="s">
        <v>6</v>
      </c>
      <c r="E39" s="62" t="s">
        <v>44</v>
      </c>
      <c r="F39" s="62" t="s">
        <v>180</v>
      </c>
      <c r="G39" s="65">
        <v>588752.4</v>
      </c>
      <c r="H39" s="65">
        <v>32566.7</v>
      </c>
      <c r="I39" s="65">
        <v>19577.8</v>
      </c>
      <c r="J39" s="65">
        <v>6731</v>
      </c>
      <c r="K39" s="2"/>
      <c r="L39" s="2"/>
      <c r="M39" s="2"/>
      <c r="N39" s="2"/>
    </row>
    <row r="40" spans="1:14" ht="37.5" customHeight="1">
      <c r="A40" s="90" t="s">
        <v>196</v>
      </c>
      <c r="B40" s="100"/>
      <c r="C40" s="100"/>
      <c r="D40" s="100"/>
      <c r="E40" s="11"/>
      <c r="F40" s="11"/>
      <c r="G40" s="15">
        <f>SUM(G41:G45)</f>
        <v>5955027.642</v>
      </c>
      <c r="H40" s="15">
        <f>SUM(H41:H45)</f>
        <v>209150.6</v>
      </c>
      <c r="I40" s="15">
        <f>SUM(I41:I45)</f>
        <v>209324.3</v>
      </c>
      <c r="J40" s="15">
        <f>SUM(J41:J45)</f>
        <v>259976</v>
      </c>
      <c r="K40" s="2"/>
      <c r="L40" s="2"/>
      <c r="M40" s="2"/>
      <c r="N40" s="2"/>
    </row>
    <row r="41" spans="1:14" ht="126.75" customHeight="1" outlineLevel="1">
      <c r="A41" s="52" t="s">
        <v>57</v>
      </c>
      <c r="B41" s="53" t="s">
        <v>54</v>
      </c>
      <c r="C41" s="54" t="s">
        <v>12</v>
      </c>
      <c r="D41" s="54" t="s">
        <v>16</v>
      </c>
      <c r="E41" s="54" t="s">
        <v>9</v>
      </c>
      <c r="F41" s="54" t="s">
        <v>46</v>
      </c>
      <c r="G41" s="55">
        <v>225144.6</v>
      </c>
      <c r="H41" s="56">
        <v>67699.5</v>
      </c>
      <c r="I41" s="56">
        <v>61179.5</v>
      </c>
      <c r="J41" s="57">
        <v>0</v>
      </c>
      <c r="K41" s="2"/>
      <c r="L41" s="2"/>
      <c r="M41" s="2"/>
      <c r="N41" s="2"/>
    </row>
    <row r="42" spans="1:14" ht="124.5" customHeight="1" outlineLevel="1">
      <c r="A42" s="52" t="s">
        <v>66</v>
      </c>
      <c r="B42" s="53" t="s">
        <v>67</v>
      </c>
      <c r="C42" s="54" t="s">
        <v>12</v>
      </c>
      <c r="D42" s="54" t="s">
        <v>16</v>
      </c>
      <c r="E42" s="54" t="s">
        <v>9</v>
      </c>
      <c r="F42" s="54" t="s">
        <v>51</v>
      </c>
      <c r="G42" s="55">
        <v>371836.9</v>
      </c>
      <c r="H42" s="56">
        <f>26426.7+224.4</f>
        <v>26651.100000000002</v>
      </c>
      <c r="I42" s="56">
        <v>78424.800000000003</v>
      </c>
      <c r="J42" s="15">
        <f>260200.4-224.4</f>
        <v>259976</v>
      </c>
      <c r="K42" s="2"/>
      <c r="L42" s="2"/>
      <c r="M42" s="2"/>
      <c r="N42" s="2"/>
    </row>
    <row r="43" spans="1:14" s="1" customFormat="1" ht="125.25" customHeight="1" outlineLevel="1">
      <c r="A43" s="48" t="s">
        <v>147</v>
      </c>
      <c r="B43" s="9" t="s">
        <v>153</v>
      </c>
      <c r="C43" s="49" t="s">
        <v>12</v>
      </c>
      <c r="D43" s="49" t="s">
        <v>16</v>
      </c>
      <c r="E43" s="49" t="s">
        <v>9</v>
      </c>
      <c r="F43" s="51" t="s">
        <v>154</v>
      </c>
      <c r="G43" s="42">
        <v>5208526.142</v>
      </c>
      <c r="H43" s="42">
        <v>35000</v>
      </c>
      <c r="I43" s="15">
        <v>0</v>
      </c>
      <c r="J43" s="15">
        <v>0</v>
      </c>
    </row>
    <row r="44" spans="1:14" s="1" customFormat="1" ht="129" customHeight="1" outlineLevel="1">
      <c r="A44" s="64" t="s">
        <v>166</v>
      </c>
      <c r="B44" s="9" t="s">
        <v>21</v>
      </c>
      <c r="C44" s="62" t="s">
        <v>12</v>
      </c>
      <c r="D44" s="62" t="s">
        <v>16</v>
      </c>
      <c r="E44" s="62" t="s">
        <v>9</v>
      </c>
      <c r="F44" s="67" t="s">
        <v>131</v>
      </c>
      <c r="G44" s="68">
        <v>5000</v>
      </c>
      <c r="H44" s="68">
        <v>5000</v>
      </c>
      <c r="I44" s="15">
        <v>0</v>
      </c>
      <c r="J44" s="15">
        <v>0</v>
      </c>
    </row>
    <row r="45" spans="1:14" ht="28.5" customHeight="1" outlineLevel="1">
      <c r="A45" s="101" t="s">
        <v>167</v>
      </c>
      <c r="B45" s="102"/>
      <c r="C45" s="102"/>
      <c r="D45" s="102"/>
      <c r="E45" s="58"/>
      <c r="F45" s="59"/>
      <c r="G45" s="60">
        <f>SUM(G46:G60)</f>
        <v>144520</v>
      </c>
      <c r="H45" s="60">
        <f>SUM(H46:H60)</f>
        <v>74800</v>
      </c>
      <c r="I45" s="60">
        <f t="shared" ref="I45:J45" si="1">SUM(I46:I60)</f>
        <v>69720</v>
      </c>
      <c r="J45" s="60">
        <f t="shared" si="1"/>
        <v>0</v>
      </c>
      <c r="K45" s="2"/>
      <c r="L45" s="2"/>
      <c r="M45" s="2"/>
      <c r="N45" s="2"/>
    </row>
    <row r="46" spans="1:14" ht="112.5" customHeight="1" outlineLevel="1">
      <c r="A46" s="31" t="s">
        <v>94</v>
      </c>
      <c r="B46" s="9" t="s">
        <v>68</v>
      </c>
      <c r="C46" s="11" t="s">
        <v>69</v>
      </c>
      <c r="D46" s="11" t="s">
        <v>16</v>
      </c>
      <c r="E46" s="11" t="s">
        <v>9</v>
      </c>
      <c r="F46" s="11" t="s">
        <v>109</v>
      </c>
      <c r="G46" s="5">
        <v>9960</v>
      </c>
      <c r="H46" s="5">
        <v>9960</v>
      </c>
      <c r="I46" s="15">
        <v>0</v>
      </c>
      <c r="J46" s="15">
        <v>0</v>
      </c>
      <c r="K46" s="2"/>
      <c r="L46" s="2"/>
      <c r="M46" s="2"/>
      <c r="N46" s="2"/>
    </row>
    <row r="47" spans="1:14" ht="111.75" customHeight="1" outlineLevel="1">
      <c r="A47" s="31" t="s">
        <v>95</v>
      </c>
      <c r="B47" s="9" t="s">
        <v>68</v>
      </c>
      <c r="C47" s="11" t="s">
        <v>69</v>
      </c>
      <c r="D47" s="11" t="s">
        <v>16</v>
      </c>
      <c r="E47" s="11" t="s">
        <v>9</v>
      </c>
      <c r="F47" s="11" t="s">
        <v>109</v>
      </c>
      <c r="G47" s="5">
        <v>9960</v>
      </c>
      <c r="H47" s="5">
        <v>9960</v>
      </c>
      <c r="I47" s="15">
        <v>0</v>
      </c>
      <c r="J47" s="15">
        <v>0</v>
      </c>
      <c r="K47" s="2"/>
      <c r="L47" s="2"/>
      <c r="M47" s="2"/>
      <c r="N47" s="2"/>
    </row>
    <row r="48" spans="1:14" ht="108" customHeight="1" outlineLevel="1">
      <c r="A48" s="31" t="s">
        <v>96</v>
      </c>
      <c r="B48" s="9" t="s">
        <v>68</v>
      </c>
      <c r="C48" s="11" t="s">
        <v>69</v>
      </c>
      <c r="D48" s="11" t="s">
        <v>16</v>
      </c>
      <c r="E48" s="11" t="s">
        <v>9</v>
      </c>
      <c r="F48" s="11" t="s">
        <v>109</v>
      </c>
      <c r="G48" s="5">
        <v>7520</v>
      </c>
      <c r="H48" s="5">
        <v>7520</v>
      </c>
      <c r="I48" s="15">
        <v>0</v>
      </c>
      <c r="J48" s="15">
        <v>0</v>
      </c>
      <c r="K48" s="2"/>
      <c r="L48" s="2"/>
      <c r="M48" s="2"/>
      <c r="N48" s="2"/>
    </row>
    <row r="49" spans="1:14" ht="107.25" customHeight="1" outlineLevel="1">
      <c r="A49" s="31" t="s">
        <v>97</v>
      </c>
      <c r="B49" s="9" t="s">
        <v>68</v>
      </c>
      <c r="C49" s="11" t="s">
        <v>69</v>
      </c>
      <c r="D49" s="11" t="s">
        <v>16</v>
      </c>
      <c r="E49" s="11" t="s">
        <v>9</v>
      </c>
      <c r="F49" s="11" t="s">
        <v>109</v>
      </c>
      <c r="G49" s="5">
        <v>9960</v>
      </c>
      <c r="H49" s="5">
        <v>9960</v>
      </c>
      <c r="I49" s="15">
        <v>0</v>
      </c>
      <c r="J49" s="15">
        <v>0</v>
      </c>
      <c r="K49" s="2"/>
      <c r="L49" s="2"/>
      <c r="M49" s="2"/>
      <c r="N49" s="2"/>
    </row>
    <row r="50" spans="1:14" ht="115.5" customHeight="1" outlineLevel="1">
      <c r="A50" s="31" t="s">
        <v>98</v>
      </c>
      <c r="B50" s="9" t="s">
        <v>68</v>
      </c>
      <c r="C50" s="11" t="s">
        <v>69</v>
      </c>
      <c r="D50" s="11" t="s">
        <v>16</v>
      </c>
      <c r="E50" s="11" t="s">
        <v>9</v>
      </c>
      <c r="F50" s="11" t="s">
        <v>109</v>
      </c>
      <c r="G50" s="5">
        <v>7520</v>
      </c>
      <c r="H50" s="5">
        <v>7520</v>
      </c>
      <c r="I50" s="15">
        <v>0</v>
      </c>
      <c r="J50" s="15">
        <v>0</v>
      </c>
      <c r="K50" s="2"/>
      <c r="L50" s="2"/>
      <c r="M50" s="2"/>
      <c r="N50" s="2"/>
    </row>
    <row r="51" spans="1:14" ht="111" customHeight="1" outlineLevel="1">
      <c r="A51" s="31" t="s">
        <v>99</v>
      </c>
      <c r="B51" s="9" t="s">
        <v>68</v>
      </c>
      <c r="C51" s="11" t="s">
        <v>69</v>
      </c>
      <c r="D51" s="11" t="s">
        <v>16</v>
      </c>
      <c r="E51" s="11" t="s">
        <v>9</v>
      </c>
      <c r="F51" s="11" t="s">
        <v>109</v>
      </c>
      <c r="G51" s="5">
        <v>9960</v>
      </c>
      <c r="H51" s="5">
        <v>9960</v>
      </c>
      <c r="I51" s="15">
        <v>0</v>
      </c>
      <c r="J51" s="15">
        <v>0</v>
      </c>
      <c r="K51" s="2"/>
      <c r="L51" s="2"/>
      <c r="M51" s="2"/>
      <c r="N51" s="2"/>
    </row>
    <row r="52" spans="1:14" ht="111" customHeight="1" outlineLevel="1">
      <c r="A52" s="31" t="s">
        <v>100</v>
      </c>
      <c r="B52" s="9" t="s">
        <v>68</v>
      </c>
      <c r="C52" s="11" t="s">
        <v>69</v>
      </c>
      <c r="D52" s="11" t="s">
        <v>16</v>
      </c>
      <c r="E52" s="11" t="s">
        <v>9</v>
      </c>
      <c r="F52" s="11" t="s">
        <v>109</v>
      </c>
      <c r="G52" s="5">
        <v>9960</v>
      </c>
      <c r="H52" s="5">
        <v>9960</v>
      </c>
      <c r="I52" s="15">
        <v>0</v>
      </c>
      <c r="J52" s="15">
        <v>0</v>
      </c>
      <c r="K52" s="2"/>
      <c r="L52" s="2"/>
      <c r="M52" s="2"/>
      <c r="N52" s="2"/>
    </row>
    <row r="53" spans="1:14" ht="115.5" customHeight="1" outlineLevel="1">
      <c r="A53" s="31" t="s">
        <v>101</v>
      </c>
      <c r="B53" s="9" t="s">
        <v>68</v>
      </c>
      <c r="C53" s="11" t="s">
        <v>69</v>
      </c>
      <c r="D53" s="11" t="s">
        <v>16</v>
      </c>
      <c r="E53" s="11" t="s">
        <v>9</v>
      </c>
      <c r="F53" s="9" t="s">
        <v>109</v>
      </c>
      <c r="G53" s="12">
        <v>9960</v>
      </c>
      <c r="H53" s="12">
        <v>9960</v>
      </c>
      <c r="I53" s="15">
        <v>0</v>
      </c>
      <c r="J53" s="15">
        <v>0</v>
      </c>
      <c r="K53" s="2"/>
      <c r="L53" s="2"/>
      <c r="M53" s="2"/>
      <c r="N53" s="2"/>
    </row>
    <row r="54" spans="1:14" ht="119.25" customHeight="1" outlineLevel="1">
      <c r="A54" s="31" t="s">
        <v>102</v>
      </c>
      <c r="B54" s="9" t="s">
        <v>68</v>
      </c>
      <c r="C54" s="11" t="s">
        <v>69</v>
      </c>
      <c r="D54" s="11" t="s">
        <v>16</v>
      </c>
      <c r="E54" s="11" t="s">
        <v>9</v>
      </c>
      <c r="F54" s="11" t="s">
        <v>110</v>
      </c>
      <c r="G54" s="5">
        <v>9960</v>
      </c>
      <c r="H54" s="5">
        <v>0</v>
      </c>
      <c r="I54" s="5">
        <v>9960</v>
      </c>
      <c r="J54" s="15">
        <v>0</v>
      </c>
      <c r="K54" s="2"/>
      <c r="L54" s="2"/>
      <c r="M54" s="2"/>
      <c r="N54" s="2"/>
    </row>
    <row r="55" spans="1:14" ht="116.25" customHeight="1" outlineLevel="1">
      <c r="A55" s="31" t="s">
        <v>103</v>
      </c>
      <c r="B55" s="9" t="s">
        <v>68</v>
      </c>
      <c r="C55" s="11" t="s">
        <v>69</v>
      </c>
      <c r="D55" s="11" t="s">
        <v>16</v>
      </c>
      <c r="E55" s="11" t="s">
        <v>9</v>
      </c>
      <c r="F55" s="11" t="s">
        <v>110</v>
      </c>
      <c r="G55" s="5">
        <v>9960</v>
      </c>
      <c r="H55" s="5">
        <v>0</v>
      </c>
      <c r="I55" s="5">
        <v>9960</v>
      </c>
      <c r="J55" s="15">
        <v>0</v>
      </c>
      <c r="K55" s="2"/>
      <c r="L55" s="2"/>
      <c r="M55" s="2"/>
      <c r="N55" s="2"/>
    </row>
    <row r="56" spans="1:14" ht="105.75" customHeight="1" outlineLevel="1">
      <c r="A56" s="31" t="s">
        <v>104</v>
      </c>
      <c r="B56" s="9" t="s">
        <v>68</v>
      </c>
      <c r="C56" s="11" t="s">
        <v>69</v>
      </c>
      <c r="D56" s="11" t="s">
        <v>16</v>
      </c>
      <c r="E56" s="11" t="s">
        <v>9</v>
      </c>
      <c r="F56" s="11" t="s">
        <v>110</v>
      </c>
      <c r="G56" s="5">
        <v>9960</v>
      </c>
      <c r="H56" s="5">
        <v>0</v>
      </c>
      <c r="I56" s="5">
        <v>9960</v>
      </c>
      <c r="J56" s="15">
        <v>0</v>
      </c>
      <c r="K56" s="2"/>
      <c r="L56" s="2"/>
      <c r="M56" s="2"/>
      <c r="N56" s="2"/>
    </row>
    <row r="57" spans="1:14" ht="110.25" customHeight="1" outlineLevel="1">
      <c r="A57" s="31" t="s">
        <v>105</v>
      </c>
      <c r="B57" s="9" t="s">
        <v>68</v>
      </c>
      <c r="C57" s="11" t="s">
        <v>69</v>
      </c>
      <c r="D57" s="11" t="s">
        <v>16</v>
      </c>
      <c r="E57" s="11" t="s">
        <v>9</v>
      </c>
      <c r="F57" s="11" t="s">
        <v>110</v>
      </c>
      <c r="G57" s="5">
        <v>9960</v>
      </c>
      <c r="H57" s="5">
        <v>0</v>
      </c>
      <c r="I57" s="5">
        <v>9960</v>
      </c>
      <c r="J57" s="15">
        <v>0</v>
      </c>
      <c r="K57" s="2"/>
      <c r="L57" s="2"/>
      <c r="M57" s="2"/>
      <c r="N57" s="2"/>
    </row>
    <row r="58" spans="1:14" ht="112.5" customHeight="1" outlineLevel="1">
      <c r="A58" s="31" t="s">
        <v>106</v>
      </c>
      <c r="B58" s="9" t="s">
        <v>68</v>
      </c>
      <c r="C58" s="11" t="s">
        <v>69</v>
      </c>
      <c r="D58" s="11" t="s">
        <v>16</v>
      </c>
      <c r="E58" s="11" t="s">
        <v>9</v>
      </c>
      <c r="F58" s="11" t="s">
        <v>110</v>
      </c>
      <c r="G58" s="5">
        <v>9960</v>
      </c>
      <c r="H58" s="5">
        <v>0</v>
      </c>
      <c r="I58" s="5">
        <v>9960</v>
      </c>
      <c r="J58" s="15">
        <v>0</v>
      </c>
      <c r="K58" s="2"/>
      <c r="L58" s="2"/>
      <c r="M58" s="2"/>
      <c r="N58" s="2"/>
    </row>
    <row r="59" spans="1:14" ht="108" customHeight="1" outlineLevel="1">
      <c r="A59" s="31" t="s">
        <v>107</v>
      </c>
      <c r="B59" s="9" t="s">
        <v>68</v>
      </c>
      <c r="C59" s="11" t="s">
        <v>69</v>
      </c>
      <c r="D59" s="11" t="s">
        <v>16</v>
      </c>
      <c r="E59" s="11" t="s">
        <v>9</v>
      </c>
      <c r="F59" s="11" t="s">
        <v>110</v>
      </c>
      <c r="G59" s="5">
        <v>9960</v>
      </c>
      <c r="H59" s="5">
        <v>0</v>
      </c>
      <c r="I59" s="5">
        <v>9960</v>
      </c>
      <c r="J59" s="15">
        <v>0</v>
      </c>
      <c r="K59" s="2"/>
      <c r="L59" s="2"/>
      <c r="M59" s="2"/>
      <c r="N59" s="2"/>
    </row>
    <row r="60" spans="1:14" ht="115.5" customHeight="1" outlineLevel="1">
      <c r="A60" s="31" t="s">
        <v>108</v>
      </c>
      <c r="B60" s="9" t="s">
        <v>68</v>
      </c>
      <c r="C60" s="11" t="s">
        <v>69</v>
      </c>
      <c r="D60" s="11" t="s">
        <v>16</v>
      </c>
      <c r="E60" s="11" t="s">
        <v>9</v>
      </c>
      <c r="F60" s="11" t="s">
        <v>110</v>
      </c>
      <c r="G60" s="5">
        <v>9960</v>
      </c>
      <c r="H60" s="5">
        <v>0</v>
      </c>
      <c r="I60" s="5">
        <v>9960</v>
      </c>
      <c r="J60" s="15">
        <v>0</v>
      </c>
      <c r="K60" s="2"/>
      <c r="L60" s="2"/>
      <c r="M60" s="2"/>
      <c r="N60" s="2"/>
    </row>
    <row r="61" spans="1:14" ht="39" customHeight="1">
      <c r="A61" s="90" t="s">
        <v>197</v>
      </c>
      <c r="B61" s="90"/>
      <c r="C61" s="90"/>
      <c r="D61" s="90"/>
      <c r="E61" s="13"/>
      <c r="F61" s="13"/>
      <c r="G61" s="5">
        <f>SUM(G62:G64)</f>
        <v>1445519.1</v>
      </c>
      <c r="H61" s="5">
        <f t="shared" ref="H61:J61" si="2">SUM(H62:H64)</f>
        <v>199234.7</v>
      </c>
      <c r="I61" s="5">
        <f t="shared" si="2"/>
        <v>231064</v>
      </c>
      <c r="J61" s="5">
        <f t="shared" si="2"/>
        <v>375588</v>
      </c>
      <c r="K61" s="2"/>
      <c r="L61" s="2"/>
      <c r="M61" s="2"/>
      <c r="N61" s="2"/>
    </row>
    <row r="62" spans="1:14" ht="114.75" customHeight="1" outlineLevel="1">
      <c r="A62" s="16" t="s">
        <v>58</v>
      </c>
      <c r="B62" s="10" t="s">
        <v>59</v>
      </c>
      <c r="C62" s="11" t="s">
        <v>38</v>
      </c>
      <c r="D62" s="11" t="s">
        <v>6</v>
      </c>
      <c r="E62" s="11" t="s">
        <v>44</v>
      </c>
      <c r="F62" s="11" t="s">
        <v>36</v>
      </c>
      <c r="G62" s="17">
        <v>1029108.1</v>
      </c>
      <c r="H62" s="18">
        <v>76811.100000000006</v>
      </c>
      <c r="I62" s="5">
        <v>140430</v>
      </c>
      <c r="J62" s="18">
        <v>375588</v>
      </c>
      <c r="K62" s="2"/>
      <c r="L62" s="2"/>
      <c r="M62" s="2"/>
      <c r="N62" s="2"/>
    </row>
    <row r="63" spans="1:14" ht="114" customHeight="1" outlineLevel="1">
      <c r="A63" s="16" t="s">
        <v>152</v>
      </c>
      <c r="B63" s="10" t="s">
        <v>133</v>
      </c>
      <c r="C63" s="38" t="s">
        <v>5</v>
      </c>
      <c r="D63" s="38" t="s">
        <v>6</v>
      </c>
      <c r="E63" s="38" t="s">
        <v>44</v>
      </c>
      <c r="F63" s="38" t="s">
        <v>86</v>
      </c>
      <c r="G63" s="17">
        <v>134003.1</v>
      </c>
      <c r="H63" s="18">
        <v>43369.1</v>
      </c>
      <c r="I63" s="5">
        <v>90634</v>
      </c>
      <c r="J63" s="18">
        <v>0</v>
      </c>
      <c r="K63" s="2"/>
      <c r="L63" s="2"/>
      <c r="M63" s="2"/>
      <c r="N63" s="2"/>
    </row>
    <row r="64" spans="1:14" ht="130.5" customHeight="1" outlineLevel="1">
      <c r="A64" s="21" t="s">
        <v>165</v>
      </c>
      <c r="B64" s="22" t="s">
        <v>72</v>
      </c>
      <c r="C64" s="22" t="s">
        <v>32</v>
      </c>
      <c r="D64" s="22" t="s">
        <v>6</v>
      </c>
      <c r="E64" s="22" t="s">
        <v>28</v>
      </c>
      <c r="F64" s="50" t="s">
        <v>22</v>
      </c>
      <c r="G64" s="20">
        <v>282407.90000000002</v>
      </c>
      <c r="H64" s="20">
        <v>79054.5</v>
      </c>
      <c r="I64" s="5">
        <v>0</v>
      </c>
      <c r="J64" s="5">
        <v>0</v>
      </c>
    </row>
    <row r="65" spans="1:19" ht="35.25" customHeight="1">
      <c r="A65" s="91" t="s">
        <v>194</v>
      </c>
      <c r="B65" s="91"/>
      <c r="C65" s="91"/>
      <c r="D65" s="91"/>
      <c r="E65" s="23"/>
      <c r="F65" s="24"/>
      <c r="G65" s="5">
        <f>SUM(G66:G70)</f>
        <v>4162538.3</v>
      </c>
      <c r="H65" s="5">
        <f>SUM(H66:H70)</f>
        <v>467584.8</v>
      </c>
      <c r="I65" s="5">
        <f t="shared" ref="I65:J65" si="3">SUM(I66:I70)</f>
        <v>161998.1</v>
      </c>
      <c r="J65" s="5">
        <f t="shared" si="3"/>
        <v>3734.1</v>
      </c>
    </row>
    <row r="66" spans="1:19" ht="120" customHeight="1" outlineLevel="1">
      <c r="A66" s="25" t="s">
        <v>61</v>
      </c>
      <c r="B66" s="9" t="s">
        <v>143</v>
      </c>
      <c r="C66" s="11" t="s">
        <v>18</v>
      </c>
      <c r="D66" s="11" t="s">
        <v>47</v>
      </c>
      <c r="E66" s="11" t="s">
        <v>60</v>
      </c>
      <c r="F66" s="19" t="s">
        <v>122</v>
      </c>
      <c r="G66" s="12">
        <v>318238.59999999998</v>
      </c>
      <c r="H66" s="20">
        <v>205398.1</v>
      </c>
      <c r="I66" s="5">
        <v>0</v>
      </c>
      <c r="J66" s="5">
        <v>0</v>
      </c>
    </row>
    <row r="67" spans="1:19" ht="125.25" customHeight="1" outlineLevel="1">
      <c r="A67" s="25" t="s">
        <v>169</v>
      </c>
      <c r="B67" s="9" t="s">
        <v>144</v>
      </c>
      <c r="C67" s="38" t="s">
        <v>18</v>
      </c>
      <c r="D67" s="38" t="s">
        <v>47</v>
      </c>
      <c r="E67" s="38" t="s">
        <v>60</v>
      </c>
      <c r="F67" s="19" t="s">
        <v>122</v>
      </c>
      <c r="G67" s="12">
        <v>612113.69999999995</v>
      </c>
      <c r="H67" s="20">
        <v>109349</v>
      </c>
      <c r="I67" s="5">
        <v>0</v>
      </c>
      <c r="J67" s="5">
        <v>0</v>
      </c>
    </row>
    <row r="68" spans="1:19" ht="113.25" customHeight="1" outlineLevel="1">
      <c r="A68" s="25" t="s">
        <v>132</v>
      </c>
      <c r="B68" s="9" t="s">
        <v>70</v>
      </c>
      <c r="C68" s="11" t="s">
        <v>38</v>
      </c>
      <c r="D68" s="11" t="s">
        <v>16</v>
      </c>
      <c r="E68" s="11" t="s">
        <v>9</v>
      </c>
      <c r="F68" s="19" t="s">
        <v>39</v>
      </c>
      <c r="G68" s="12">
        <v>2777777.8</v>
      </c>
      <c r="H68" s="20">
        <v>122222.2</v>
      </c>
      <c r="I68" s="5">
        <v>122222.2</v>
      </c>
      <c r="J68" s="5">
        <v>0</v>
      </c>
    </row>
    <row r="69" spans="1:19" ht="111.75" customHeight="1" outlineLevel="1">
      <c r="A69" s="25" t="s">
        <v>206</v>
      </c>
      <c r="B69" s="9" t="s">
        <v>173</v>
      </c>
      <c r="C69" s="69" t="s">
        <v>5</v>
      </c>
      <c r="D69" s="75" t="s">
        <v>47</v>
      </c>
      <c r="E69" s="75" t="s">
        <v>47</v>
      </c>
      <c r="F69" s="19" t="s">
        <v>86</v>
      </c>
      <c r="G69" s="12">
        <v>388902.2</v>
      </c>
      <c r="H69" s="20">
        <v>30615.5</v>
      </c>
      <c r="I69" s="5">
        <v>35885</v>
      </c>
      <c r="J69" s="5">
        <v>0</v>
      </c>
    </row>
    <row r="70" spans="1:19" ht="110.25" customHeight="1" outlineLevel="1">
      <c r="A70" s="25" t="s">
        <v>176</v>
      </c>
      <c r="B70" s="9" t="s">
        <v>174</v>
      </c>
      <c r="C70" s="81" t="s">
        <v>18</v>
      </c>
      <c r="D70" s="81" t="s">
        <v>47</v>
      </c>
      <c r="E70" s="81" t="s">
        <v>60</v>
      </c>
      <c r="F70" s="19" t="s">
        <v>175</v>
      </c>
      <c r="G70" s="12">
        <v>65506</v>
      </c>
      <c r="H70" s="20">
        <v>0</v>
      </c>
      <c r="I70" s="20">
        <v>3890.9</v>
      </c>
      <c r="J70" s="5">
        <v>3734.1</v>
      </c>
    </row>
    <row r="71" spans="1:19" ht="42" customHeight="1">
      <c r="A71" s="90" t="s">
        <v>198</v>
      </c>
      <c r="B71" s="90"/>
      <c r="C71" s="90"/>
      <c r="D71" s="90"/>
      <c r="E71" s="26"/>
      <c r="F71" s="26"/>
      <c r="G71" s="14">
        <f>G72+G74+G78+G82+G84</f>
        <v>663306.69999999995</v>
      </c>
      <c r="H71" s="14">
        <f>H72+H74+H78+H82+H84</f>
        <v>157767.09</v>
      </c>
      <c r="I71" s="14">
        <f>I72+I74+I78+I82+I84</f>
        <v>175681.80000000002</v>
      </c>
      <c r="J71" s="14">
        <f>J72+J74+J78+J82+J84</f>
        <v>224.4</v>
      </c>
    </row>
    <row r="72" spans="1:19" ht="24" customHeight="1" outlineLevel="1">
      <c r="A72" s="90" t="s">
        <v>24</v>
      </c>
      <c r="B72" s="108"/>
      <c r="C72" s="108"/>
      <c r="D72" s="108"/>
      <c r="E72" s="26"/>
      <c r="F72" s="26"/>
      <c r="G72" s="14">
        <f>G73</f>
        <v>121674.15</v>
      </c>
      <c r="H72" s="14">
        <f>H73</f>
        <v>20000</v>
      </c>
      <c r="I72" s="5">
        <f>I73</f>
        <v>17800</v>
      </c>
      <c r="J72" s="14">
        <f>J73</f>
        <v>0</v>
      </c>
    </row>
    <row r="73" spans="1:19" ht="108.75" customHeight="1" outlineLevel="1">
      <c r="A73" s="32" t="s">
        <v>52</v>
      </c>
      <c r="B73" s="11" t="s">
        <v>15</v>
      </c>
      <c r="C73" s="11" t="s">
        <v>18</v>
      </c>
      <c r="D73" s="11" t="s">
        <v>16</v>
      </c>
      <c r="E73" s="11" t="s">
        <v>30</v>
      </c>
      <c r="F73" s="11" t="s">
        <v>39</v>
      </c>
      <c r="G73" s="12">
        <v>121674.15</v>
      </c>
      <c r="H73" s="5">
        <v>20000</v>
      </c>
      <c r="I73" s="5">
        <v>17800</v>
      </c>
      <c r="J73" s="12">
        <v>0</v>
      </c>
    </row>
    <row r="74" spans="1:19" ht="26.25" customHeight="1" outlineLevel="1">
      <c r="A74" s="87" t="s">
        <v>40</v>
      </c>
      <c r="B74" s="88"/>
      <c r="C74" s="88"/>
      <c r="D74" s="89"/>
      <c r="E74" s="31"/>
      <c r="F74" s="31"/>
      <c r="G74" s="27">
        <f>SUM(G75:G77)</f>
        <v>92298.4</v>
      </c>
      <c r="H74" s="27">
        <f>SUM(H75:H77)</f>
        <v>3017.99</v>
      </c>
      <c r="I74" s="27">
        <f t="shared" ref="I74:J74" si="4">SUM(I75:I77)</f>
        <v>0</v>
      </c>
      <c r="J74" s="27">
        <f t="shared" si="4"/>
        <v>0</v>
      </c>
      <c r="O74" s="1"/>
      <c r="P74" s="1"/>
      <c r="Q74" s="1"/>
      <c r="R74" s="1"/>
      <c r="S74" s="1"/>
    </row>
    <row r="75" spans="1:19" ht="145.5" customHeight="1" outlineLevel="1">
      <c r="A75" s="16" t="s">
        <v>148</v>
      </c>
      <c r="B75" s="10" t="s">
        <v>42</v>
      </c>
      <c r="C75" s="11" t="s">
        <v>18</v>
      </c>
      <c r="D75" s="11" t="s">
        <v>10</v>
      </c>
      <c r="E75" s="11" t="s">
        <v>29</v>
      </c>
      <c r="F75" s="11" t="s">
        <v>22</v>
      </c>
      <c r="G75" s="27">
        <v>48325.5</v>
      </c>
      <c r="H75" s="61">
        <v>275.52999999999997</v>
      </c>
      <c r="I75" s="15">
        <v>0</v>
      </c>
      <c r="J75" s="15">
        <v>0</v>
      </c>
      <c r="O75" s="1"/>
      <c r="P75" s="1"/>
      <c r="Q75" s="1"/>
      <c r="R75" s="1"/>
      <c r="S75" s="1"/>
    </row>
    <row r="76" spans="1:19" ht="168.75" customHeight="1" outlineLevel="1">
      <c r="A76" s="63" t="s">
        <v>155</v>
      </c>
      <c r="B76" s="10" t="s">
        <v>157</v>
      </c>
      <c r="C76" s="62" t="s">
        <v>18</v>
      </c>
      <c r="D76" s="62" t="s">
        <v>10</v>
      </c>
      <c r="E76" s="62" t="s">
        <v>159</v>
      </c>
      <c r="F76" s="62" t="s">
        <v>86</v>
      </c>
      <c r="G76" s="27">
        <v>38500</v>
      </c>
      <c r="H76" s="5">
        <v>2292.4699999999998</v>
      </c>
      <c r="I76" s="15">
        <v>0</v>
      </c>
      <c r="J76" s="15">
        <v>0</v>
      </c>
      <c r="O76" s="1"/>
      <c r="P76" s="1"/>
      <c r="Q76" s="1"/>
      <c r="R76" s="1"/>
      <c r="S76" s="1"/>
    </row>
    <row r="77" spans="1:19" ht="168.75" customHeight="1" outlineLevel="1">
      <c r="A77" s="63" t="s">
        <v>156</v>
      </c>
      <c r="B77" s="10" t="s">
        <v>158</v>
      </c>
      <c r="C77" s="62" t="s">
        <v>18</v>
      </c>
      <c r="D77" s="62" t="s">
        <v>10</v>
      </c>
      <c r="E77" s="62" t="s">
        <v>160</v>
      </c>
      <c r="F77" s="62" t="s">
        <v>86</v>
      </c>
      <c r="G77" s="27">
        <v>5472.9</v>
      </c>
      <c r="H77" s="5">
        <v>449.99</v>
      </c>
      <c r="I77" s="15">
        <v>0</v>
      </c>
      <c r="J77" s="15">
        <v>0</v>
      </c>
      <c r="O77" s="1"/>
      <c r="P77" s="1"/>
      <c r="Q77" s="1"/>
      <c r="R77" s="1"/>
      <c r="S77" s="1"/>
    </row>
    <row r="78" spans="1:19" ht="31.5" customHeight="1" outlineLevel="1">
      <c r="A78" s="87" t="s">
        <v>127</v>
      </c>
      <c r="B78" s="88"/>
      <c r="C78" s="88"/>
      <c r="D78" s="89"/>
      <c r="E78" s="11"/>
      <c r="F78" s="11"/>
      <c r="G78" s="27">
        <f>SUM(G79:G81)</f>
        <v>22560</v>
      </c>
      <c r="H78" s="27">
        <f>SUM(H79:H80)</f>
        <v>5555</v>
      </c>
      <c r="I78" s="27">
        <f>SUM(I79:I80)</f>
        <v>5544.2</v>
      </c>
      <c r="J78" s="27">
        <f>SUM(J79:J81)</f>
        <v>224.4</v>
      </c>
      <c r="O78" s="1"/>
      <c r="P78" s="1"/>
      <c r="Q78" s="1"/>
      <c r="R78" s="1"/>
      <c r="S78" s="1"/>
    </row>
    <row r="79" spans="1:19" ht="114.75" customHeight="1" outlineLevel="1">
      <c r="A79" s="34" t="s">
        <v>189</v>
      </c>
      <c r="B79" s="9" t="s">
        <v>68</v>
      </c>
      <c r="C79" s="11" t="s">
        <v>145</v>
      </c>
      <c r="D79" s="11" t="s">
        <v>7</v>
      </c>
      <c r="E79" s="11" t="s">
        <v>9</v>
      </c>
      <c r="F79" s="11" t="s">
        <v>109</v>
      </c>
      <c r="G79" s="27">
        <v>7520</v>
      </c>
      <c r="H79" s="27">
        <v>5555</v>
      </c>
      <c r="I79" s="27">
        <v>0</v>
      </c>
      <c r="J79" s="27">
        <v>0</v>
      </c>
      <c r="O79" s="1"/>
      <c r="P79" s="1"/>
      <c r="Q79" s="1"/>
      <c r="R79" s="1"/>
      <c r="S79" s="1"/>
    </row>
    <row r="80" spans="1:19" ht="110.25" customHeight="1" outlineLevel="1">
      <c r="A80" s="28" t="s">
        <v>190</v>
      </c>
      <c r="B80" s="9" t="s">
        <v>68</v>
      </c>
      <c r="C80" s="11" t="s">
        <v>146</v>
      </c>
      <c r="D80" s="11" t="s">
        <v>7</v>
      </c>
      <c r="E80" s="11" t="s">
        <v>9</v>
      </c>
      <c r="F80" s="11" t="s">
        <v>110</v>
      </c>
      <c r="G80" s="27">
        <v>7520</v>
      </c>
      <c r="H80" s="5">
        <v>0</v>
      </c>
      <c r="I80" s="5">
        <v>5544.2</v>
      </c>
      <c r="J80" s="15">
        <v>0</v>
      </c>
      <c r="O80" s="1"/>
      <c r="P80" s="1"/>
      <c r="Q80" s="1"/>
      <c r="R80" s="1"/>
      <c r="S80" s="1"/>
    </row>
    <row r="81" spans="1:19" ht="110.25" customHeight="1" outlineLevel="1">
      <c r="A81" s="70" t="s">
        <v>178</v>
      </c>
      <c r="B81" s="9" t="s">
        <v>68</v>
      </c>
      <c r="C81" s="71" t="s">
        <v>146</v>
      </c>
      <c r="D81" s="71" t="s">
        <v>7</v>
      </c>
      <c r="E81" s="71" t="s">
        <v>9</v>
      </c>
      <c r="F81" s="71" t="s">
        <v>177</v>
      </c>
      <c r="G81" s="27">
        <v>7520</v>
      </c>
      <c r="H81" s="5">
        <v>0</v>
      </c>
      <c r="I81" s="5">
        <v>0</v>
      </c>
      <c r="J81" s="15">
        <v>224.4</v>
      </c>
      <c r="O81" s="1"/>
      <c r="P81" s="1"/>
      <c r="Q81" s="1"/>
      <c r="R81" s="1"/>
      <c r="S81" s="1"/>
    </row>
    <row r="82" spans="1:19" ht="21.75" customHeight="1" outlineLevel="1">
      <c r="A82" s="92" t="s">
        <v>93</v>
      </c>
      <c r="B82" s="93"/>
      <c r="C82" s="93"/>
      <c r="D82" s="93"/>
      <c r="E82" s="94"/>
      <c r="F82" s="11"/>
      <c r="G82" s="5">
        <f>G83</f>
        <v>3264.95</v>
      </c>
      <c r="H82" s="5">
        <f>H83</f>
        <v>905</v>
      </c>
      <c r="I82" s="5">
        <f t="shared" ref="I82:J82" si="5">I83</f>
        <v>0</v>
      </c>
      <c r="J82" s="5">
        <f t="shared" si="5"/>
        <v>0</v>
      </c>
      <c r="O82" s="1"/>
      <c r="P82" s="1"/>
      <c r="Q82" s="1"/>
      <c r="R82" s="1"/>
      <c r="S82" s="1"/>
    </row>
    <row r="83" spans="1:19" ht="117" customHeight="1" outlineLevel="1">
      <c r="A83" s="28" t="s">
        <v>128</v>
      </c>
      <c r="B83" s="10" t="s">
        <v>121</v>
      </c>
      <c r="C83" s="11" t="s">
        <v>18</v>
      </c>
      <c r="D83" s="11" t="s">
        <v>7</v>
      </c>
      <c r="E83" s="43" t="s">
        <v>120</v>
      </c>
      <c r="F83" s="11" t="s">
        <v>109</v>
      </c>
      <c r="G83" s="27">
        <v>3264.95</v>
      </c>
      <c r="H83" s="5">
        <f>256.7+648.3</f>
        <v>905</v>
      </c>
      <c r="I83" s="5">
        <v>0</v>
      </c>
      <c r="J83" s="5">
        <v>0</v>
      </c>
      <c r="O83" s="1"/>
      <c r="P83" s="1"/>
      <c r="Q83" s="1"/>
      <c r="R83" s="1"/>
      <c r="S83" s="1"/>
    </row>
    <row r="84" spans="1:19" ht="35.25" customHeight="1" outlineLevel="1">
      <c r="A84" s="95" t="s">
        <v>135</v>
      </c>
      <c r="B84" s="96"/>
      <c r="C84" s="96"/>
      <c r="D84" s="96"/>
      <c r="E84" s="97"/>
      <c r="F84" s="38"/>
      <c r="G84" s="27">
        <f>SUM(G85:G86)</f>
        <v>423509.2</v>
      </c>
      <c r="H84" s="27">
        <f t="shared" ref="H84:J84" si="6">SUM(H85:H86)</f>
        <v>128289.1</v>
      </c>
      <c r="I84" s="27">
        <f t="shared" si="6"/>
        <v>152337.60000000001</v>
      </c>
      <c r="J84" s="27">
        <f t="shared" si="6"/>
        <v>0</v>
      </c>
      <c r="O84" s="1"/>
      <c r="P84" s="1"/>
      <c r="Q84" s="1"/>
      <c r="R84" s="1"/>
      <c r="S84" s="1"/>
    </row>
    <row r="85" spans="1:19" ht="126" customHeight="1" outlineLevel="1">
      <c r="A85" s="28" t="s">
        <v>151</v>
      </c>
      <c r="B85" s="10" t="s">
        <v>21</v>
      </c>
      <c r="C85" s="38" t="s">
        <v>136</v>
      </c>
      <c r="D85" s="22" t="s">
        <v>6</v>
      </c>
      <c r="E85" s="38" t="s">
        <v>44</v>
      </c>
      <c r="F85" s="38" t="s">
        <v>22</v>
      </c>
      <c r="G85" s="27">
        <v>7270</v>
      </c>
      <c r="H85" s="5">
        <v>5060</v>
      </c>
      <c r="I85" s="5">
        <v>0</v>
      </c>
      <c r="J85" s="5">
        <v>0</v>
      </c>
      <c r="O85" s="1"/>
      <c r="P85" s="1"/>
      <c r="Q85" s="1"/>
      <c r="R85" s="1"/>
      <c r="S85" s="1"/>
    </row>
    <row r="86" spans="1:19" ht="110.25" customHeight="1" outlineLevel="1">
      <c r="A86" s="28" t="s">
        <v>191</v>
      </c>
      <c r="B86" s="10" t="s">
        <v>137</v>
      </c>
      <c r="C86" s="38" t="s">
        <v>18</v>
      </c>
      <c r="D86" s="22" t="s">
        <v>6</v>
      </c>
      <c r="E86" s="38" t="s">
        <v>33</v>
      </c>
      <c r="F86" s="38" t="s">
        <v>86</v>
      </c>
      <c r="G86" s="27">
        <v>416239.2</v>
      </c>
      <c r="H86" s="5">
        <v>123229.1</v>
      </c>
      <c r="I86" s="5">
        <v>152337.60000000001</v>
      </c>
      <c r="J86" s="5">
        <v>0</v>
      </c>
      <c r="O86" s="1"/>
      <c r="P86" s="1"/>
      <c r="Q86" s="1"/>
      <c r="R86" s="1"/>
      <c r="S86" s="1"/>
    </row>
    <row r="87" spans="1:19" s="4" customFormat="1" ht="42.75" customHeight="1">
      <c r="A87" s="90" t="s">
        <v>199</v>
      </c>
      <c r="B87" s="100"/>
      <c r="C87" s="100"/>
      <c r="D87" s="100"/>
      <c r="E87" s="29"/>
      <c r="F87" s="29"/>
      <c r="G87" s="5">
        <f t="shared" ref="G87:H87" si="7">SUM(G88:G90)</f>
        <v>523752.39999999997</v>
      </c>
      <c r="H87" s="5">
        <f t="shared" si="7"/>
        <v>85878.84</v>
      </c>
      <c r="I87" s="5">
        <f>SUM(I88:I90)</f>
        <v>82456.7</v>
      </c>
      <c r="J87" s="5">
        <f>SUM(J88:J90)</f>
        <v>62645.890000000007</v>
      </c>
      <c r="K87" s="3"/>
      <c r="L87" s="3"/>
      <c r="M87" s="3"/>
      <c r="N87" s="3"/>
    </row>
    <row r="88" spans="1:19" s="4" customFormat="1" ht="111" customHeight="1" outlineLevel="1">
      <c r="A88" s="73" t="s">
        <v>83</v>
      </c>
      <c r="B88" s="19" t="s">
        <v>23</v>
      </c>
      <c r="C88" s="72" t="s">
        <v>5</v>
      </c>
      <c r="D88" s="72" t="s">
        <v>7</v>
      </c>
      <c r="E88" s="72" t="s">
        <v>9</v>
      </c>
      <c r="F88" s="72" t="s">
        <v>37</v>
      </c>
      <c r="G88" s="5">
        <v>372853.1</v>
      </c>
      <c r="H88" s="5">
        <f>73789.8+19810.71-10182.07</f>
        <v>83418.44</v>
      </c>
      <c r="I88" s="5">
        <v>0</v>
      </c>
      <c r="J88" s="15">
        <v>0</v>
      </c>
      <c r="K88" s="3"/>
      <c r="L88" s="3"/>
      <c r="M88" s="3"/>
      <c r="N88" s="3"/>
    </row>
    <row r="89" spans="1:19" s="4" customFormat="1" ht="111" customHeight="1" outlineLevel="1">
      <c r="A89" s="31" t="s">
        <v>84</v>
      </c>
      <c r="B89" s="44" t="s">
        <v>21</v>
      </c>
      <c r="C89" s="11" t="s">
        <v>5</v>
      </c>
      <c r="D89" s="11" t="s">
        <v>7</v>
      </c>
      <c r="E89" s="11" t="s">
        <v>9</v>
      </c>
      <c r="F89" s="11" t="s">
        <v>86</v>
      </c>
      <c r="G89" s="5">
        <v>146383.5</v>
      </c>
      <c r="H89" s="5">
        <v>1280.9000000000001</v>
      </c>
      <c r="I89" s="5">
        <v>82456.7</v>
      </c>
      <c r="J89" s="27">
        <f>82456.6-19810.71</f>
        <v>62645.890000000007</v>
      </c>
      <c r="K89" s="3"/>
      <c r="L89" s="3"/>
      <c r="M89" s="3"/>
      <c r="N89" s="3"/>
    </row>
    <row r="90" spans="1:19" s="4" customFormat="1" ht="129.75" customHeight="1" outlineLevel="1">
      <c r="A90" s="31" t="s">
        <v>85</v>
      </c>
      <c r="B90" s="44" t="s">
        <v>21</v>
      </c>
      <c r="C90" s="11" t="s">
        <v>5</v>
      </c>
      <c r="D90" s="11" t="s">
        <v>7</v>
      </c>
      <c r="E90" s="11" t="s">
        <v>9</v>
      </c>
      <c r="F90" s="11" t="s">
        <v>14</v>
      </c>
      <c r="G90" s="15">
        <v>4515.8</v>
      </c>
      <c r="H90" s="5">
        <v>1179.5</v>
      </c>
      <c r="I90" s="15">
        <v>0</v>
      </c>
      <c r="J90" s="15">
        <v>0</v>
      </c>
      <c r="K90" s="3"/>
      <c r="L90" s="3"/>
      <c r="M90" s="3"/>
      <c r="N90" s="3"/>
    </row>
    <row r="91" spans="1:19" s="4" customFormat="1" ht="56.25" customHeight="1">
      <c r="A91" s="90" t="s">
        <v>200</v>
      </c>
      <c r="B91" s="100"/>
      <c r="C91" s="100"/>
      <c r="D91" s="100"/>
      <c r="E91" s="29"/>
      <c r="F91" s="29"/>
      <c r="G91" s="30">
        <f>SUM(G92:G95)</f>
        <v>407182.51399999997</v>
      </c>
      <c r="H91" s="30">
        <f>SUM(H92:H96)</f>
        <v>101999.20000000001</v>
      </c>
      <c r="I91" s="30">
        <f t="shared" ref="I91:J91" si="8">SUM(I92:I95)</f>
        <v>76407.3</v>
      </c>
      <c r="J91" s="30">
        <f t="shared" si="8"/>
        <v>0</v>
      </c>
      <c r="K91" s="3"/>
      <c r="L91" s="3"/>
      <c r="M91" s="3"/>
      <c r="N91" s="3"/>
    </row>
    <row r="92" spans="1:19" s="4" customFormat="1" ht="127.5" customHeight="1" outlineLevel="1">
      <c r="A92" s="32" t="s">
        <v>62</v>
      </c>
      <c r="B92" s="11" t="s">
        <v>25</v>
      </c>
      <c r="C92" s="11" t="s">
        <v>18</v>
      </c>
      <c r="D92" s="11" t="s">
        <v>16</v>
      </c>
      <c r="E92" s="11" t="s">
        <v>31</v>
      </c>
      <c r="F92" s="11" t="s">
        <v>22</v>
      </c>
      <c r="G92" s="15">
        <v>59083.1</v>
      </c>
      <c r="H92" s="5">
        <v>5889.4</v>
      </c>
      <c r="I92" s="5">
        <v>0</v>
      </c>
      <c r="J92" s="15">
        <v>0</v>
      </c>
      <c r="K92" s="3"/>
      <c r="L92" s="3"/>
      <c r="M92" s="3"/>
      <c r="N92" s="3"/>
    </row>
    <row r="93" spans="1:19" s="4" customFormat="1" ht="111.75" customHeight="1" outlineLevel="1">
      <c r="A93" s="35" t="s">
        <v>172</v>
      </c>
      <c r="B93" s="43" t="s">
        <v>179</v>
      </c>
      <c r="C93" s="38" t="s">
        <v>18</v>
      </c>
      <c r="D93" s="38" t="s">
        <v>16</v>
      </c>
      <c r="E93" s="43" t="s">
        <v>138</v>
      </c>
      <c r="F93" s="38" t="s">
        <v>109</v>
      </c>
      <c r="G93" s="15">
        <v>34375.300000000003</v>
      </c>
      <c r="H93" s="5">
        <v>14937.1</v>
      </c>
      <c r="I93" s="5">
        <v>0</v>
      </c>
      <c r="J93" s="15">
        <v>0</v>
      </c>
      <c r="K93" s="3"/>
      <c r="L93" s="3"/>
      <c r="M93" s="3"/>
      <c r="N93" s="3"/>
    </row>
    <row r="94" spans="1:19" s="4" customFormat="1" ht="117" customHeight="1" outlineLevel="1">
      <c r="A94" s="32" t="s">
        <v>171</v>
      </c>
      <c r="B94" s="43" t="s">
        <v>140</v>
      </c>
      <c r="C94" s="38" t="s">
        <v>18</v>
      </c>
      <c r="D94" s="38" t="s">
        <v>16</v>
      </c>
      <c r="E94" s="43" t="s">
        <v>139</v>
      </c>
      <c r="F94" s="38" t="s">
        <v>86</v>
      </c>
      <c r="G94" s="15">
        <v>184622.614</v>
      </c>
      <c r="H94" s="15">
        <f>8500+811.6</f>
        <v>9311.6</v>
      </c>
      <c r="I94" s="5">
        <v>76407.3</v>
      </c>
      <c r="J94" s="15">
        <v>0</v>
      </c>
      <c r="K94" s="3"/>
      <c r="L94" s="3"/>
      <c r="M94" s="3"/>
      <c r="N94" s="3"/>
    </row>
    <row r="95" spans="1:19" s="4" customFormat="1" ht="144" customHeight="1" outlineLevel="1">
      <c r="A95" s="63" t="s">
        <v>192</v>
      </c>
      <c r="B95" s="62" t="s">
        <v>164</v>
      </c>
      <c r="C95" s="62" t="s">
        <v>18</v>
      </c>
      <c r="D95" s="62" t="s">
        <v>16</v>
      </c>
      <c r="E95" s="43" t="s">
        <v>138</v>
      </c>
      <c r="F95" s="62" t="s">
        <v>22</v>
      </c>
      <c r="G95" s="15">
        <v>129101.5</v>
      </c>
      <c r="H95" s="15">
        <v>69361.100000000006</v>
      </c>
      <c r="I95" s="15">
        <v>0</v>
      </c>
      <c r="J95" s="15">
        <v>0</v>
      </c>
      <c r="K95" s="3"/>
      <c r="L95" s="3"/>
      <c r="M95" s="3"/>
      <c r="N95" s="3"/>
    </row>
    <row r="96" spans="1:19" s="4" customFormat="1" ht="116.25" customHeight="1" outlineLevel="1">
      <c r="A96" s="74" t="s">
        <v>182</v>
      </c>
      <c r="B96" s="75" t="s">
        <v>185</v>
      </c>
      <c r="C96" s="75" t="s">
        <v>45</v>
      </c>
      <c r="D96" s="75" t="s">
        <v>183</v>
      </c>
      <c r="E96" s="10" t="s">
        <v>120</v>
      </c>
      <c r="F96" s="75" t="s">
        <v>109</v>
      </c>
      <c r="G96" s="15">
        <v>2900</v>
      </c>
      <c r="H96" s="15">
        <v>2500</v>
      </c>
      <c r="I96" s="15">
        <v>0</v>
      </c>
      <c r="J96" s="15">
        <v>0</v>
      </c>
      <c r="K96" s="3"/>
      <c r="L96" s="3"/>
      <c r="M96" s="3"/>
      <c r="N96" s="3"/>
    </row>
    <row r="97" spans="1:14" s="4" customFormat="1" ht="45" customHeight="1">
      <c r="A97" s="90" t="s">
        <v>201</v>
      </c>
      <c r="B97" s="100"/>
      <c r="C97" s="100"/>
      <c r="D97" s="100"/>
      <c r="E97" s="29"/>
      <c r="F97" s="29"/>
      <c r="G97" s="30">
        <f>G98</f>
        <v>98595.09</v>
      </c>
      <c r="H97" s="30">
        <f>H98</f>
        <v>3840</v>
      </c>
      <c r="I97" s="30">
        <f t="shared" ref="I97:J97" si="9">I98</f>
        <v>0</v>
      </c>
      <c r="J97" s="30">
        <f t="shared" si="9"/>
        <v>0</v>
      </c>
      <c r="K97" s="3"/>
      <c r="L97" s="3"/>
      <c r="M97" s="3"/>
      <c r="N97" s="3"/>
    </row>
    <row r="98" spans="1:14" s="4" customFormat="1" ht="138" customHeight="1" outlineLevel="1">
      <c r="A98" s="31" t="s">
        <v>193</v>
      </c>
      <c r="B98" s="11" t="s">
        <v>41</v>
      </c>
      <c r="C98" s="11" t="s">
        <v>18</v>
      </c>
      <c r="D98" s="11" t="s">
        <v>10</v>
      </c>
      <c r="E98" s="11" t="s">
        <v>53</v>
      </c>
      <c r="F98" s="11" t="s">
        <v>56</v>
      </c>
      <c r="G98" s="15">
        <v>98595.09</v>
      </c>
      <c r="H98" s="5">
        <v>3840</v>
      </c>
      <c r="I98" s="5">
        <v>0</v>
      </c>
      <c r="J98" s="15">
        <v>0</v>
      </c>
      <c r="K98" s="3"/>
      <c r="L98" s="3"/>
      <c r="M98" s="3"/>
      <c r="N98" s="3"/>
    </row>
    <row r="99" spans="1:14" s="4" customFormat="1" ht="25.5" customHeight="1">
      <c r="A99" s="86" t="s">
        <v>170</v>
      </c>
      <c r="B99" s="86"/>
      <c r="C99" s="86"/>
      <c r="D99" s="86"/>
      <c r="E99" s="11"/>
      <c r="F99" s="11"/>
      <c r="G99" s="15">
        <f>G100</f>
        <v>21932016.199999999</v>
      </c>
      <c r="H99" s="15">
        <f t="shared" ref="H99:J99" si="10">H100</f>
        <v>52900</v>
      </c>
      <c r="I99" s="15">
        <f t="shared" si="10"/>
        <v>52900</v>
      </c>
      <c r="J99" s="15">
        <f t="shared" si="10"/>
        <v>52900</v>
      </c>
      <c r="K99" s="3"/>
      <c r="L99" s="3"/>
      <c r="M99" s="3"/>
      <c r="N99" s="3"/>
    </row>
    <row r="100" spans="1:14" s="4" customFormat="1" ht="147.75" customHeight="1" outlineLevel="1">
      <c r="A100" s="8" t="s">
        <v>117</v>
      </c>
      <c r="B100" s="9" t="s">
        <v>126</v>
      </c>
      <c r="C100" s="9" t="s">
        <v>45</v>
      </c>
      <c r="D100" s="9" t="s">
        <v>10</v>
      </c>
      <c r="E100" s="9" t="s">
        <v>73</v>
      </c>
      <c r="F100" s="9" t="s">
        <v>125</v>
      </c>
      <c r="G100" s="15">
        <v>21932016.199999999</v>
      </c>
      <c r="H100" s="5">
        <v>52900</v>
      </c>
      <c r="I100" s="5">
        <v>52900</v>
      </c>
      <c r="J100" s="15">
        <v>52900</v>
      </c>
      <c r="K100" s="3"/>
      <c r="L100" s="3"/>
      <c r="M100" s="3"/>
      <c r="N100" s="3"/>
    </row>
    <row r="101" spans="1:14" s="4" customFormat="1" ht="54" customHeight="1">
      <c r="A101" s="114" t="s">
        <v>202</v>
      </c>
      <c r="B101" s="96"/>
      <c r="C101" s="96"/>
      <c r="D101" s="97"/>
      <c r="E101" s="9"/>
      <c r="F101" s="9"/>
      <c r="G101" s="15">
        <f>G102</f>
        <v>374779</v>
      </c>
      <c r="H101" s="15">
        <f t="shared" ref="H101:J101" si="11">H102</f>
        <v>150000</v>
      </c>
      <c r="I101" s="15">
        <f t="shared" si="11"/>
        <v>170782.3</v>
      </c>
      <c r="J101" s="15">
        <f t="shared" si="11"/>
        <v>50000</v>
      </c>
      <c r="K101" s="3"/>
      <c r="L101" s="3"/>
      <c r="M101" s="3"/>
      <c r="N101" s="3"/>
    </row>
    <row r="102" spans="1:14" s="4" customFormat="1" ht="129.75" customHeight="1">
      <c r="A102" s="8" t="s">
        <v>141</v>
      </c>
      <c r="B102" s="9" t="s">
        <v>142</v>
      </c>
      <c r="C102" s="38" t="s">
        <v>12</v>
      </c>
      <c r="D102" s="38" t="s">
        <v>7</v>
      </c>
      <c r="E102" s="38" t="s">
        <v>9</v>
      </c>
      <c r="F102" s="51" t="s">
        <v>78</v>
      </c>
      <c r="G102" s="15">
        <v>374779</v>
      </c>
      <c r="H102" s="5">
        <v>150000</v>
      </c>
      <c r="I102" s="5">
        <v>170782.3</v>
      </c>
      <c r="J102" s="15">
        <v>50000</v>
      </c>
      <c r="K102" s="3"/>
      <c r="L102" s="3"/>
      <c r="M102" s="3"/>
      <c r="N102" s="3"/>
    </row>
    <row r="103" spans="1:14" s="4" customFormat="1" ht="54" customHeight="1">
      <c r="A103" s="109" t="s">
        <v>80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3"/>
      <c r="L103" s="3"/>
      <c r="M103" s="3"/>
      <c r="N103" s="3"/>
    </row>
    <row r="104" spans="1:14" s="4" customFormat="1" ht="17.2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3"/>
      <c r="L104" s="3"/>
      <c r="M104" s="3"/>
      <c r="N104" s="3"/>
    </row>
    <row r="105" spans="1:14" s="4" customFormat="1" ht="15.7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3"/>
      <c r="L105" s="3"/>
      <c r="M105" s="3"/>
      <c r="N105" s="3"/>
    </row>
    <row r="106" spans="1:14" s="4" customFormat="1" ht="15.7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3"/>
      <c r="L106" s="3"/>
      <c r="M106" s="3"/>
      <c r="N106" s="3"/>
    </row>
    <row r="107" spans="1:14" s="4" customFormat="1" ht="15.7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3"/>
      <c r="L107" s="3"/>
      <c r="M107" s="3"/>
      <c r="N107" s="3"/>
    </row>
    <row r="108" spans="1:14" s="4" customFormat="1" ht="36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3"/>
      <c r="L108" s="3"/>
      <c r="M108" s="3"/>
      <c r="N108" s="3"/>
    </row>
    <row r="109" spans="1:14" s="4" customFormat="1" ht="30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3"/>
      <c r="L109" s="3"/>
      <c r="M109" s="3"/>
      <c r="N109" s="3"/>
    </row>
    <row r="110" spans="1:14" s="4" customFormat="1" ht="15.7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3"/>
      <c r="L110" s="3"/>
      <c r="M110" s="3"/>
      <c r="N110" s="3"/>
    </row>
    <row r="111" spans="1:14" s="4" customFormat="1" ht="16.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3"/>
      <c r="L111" s="3"/>
      <c r="M111" s="3"/>
      <c r="N111" s="3"/>
    </row>
    <row r="112" spans="1:14" s="4" customFormat="1" ht="15.7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3"/>
      <c r="L112" s="3"/>
      <c r="M112" s="3"/>
      <c r="N112" s="3"/>
    </row>
    <row r="113" spans="1:14" s="4" customFormat="1" ht="15.7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3"/>
      <c r="L113" s="3"/>
      <c r="M113" s="3"/>
      <c r="N113" s="3"/>
    </row>
    <row r="114" spans="1:14" s="4" customFormat="1" ht="15.7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3"/>
      <c r="L114" s="3"/>
      <c r="M114" s="3"/>
      <c r="N114" s="3"/>
    </row>
    <row r="115" spans="1:14" ht="15.75">
      <c r="A115" s="46"/>
      <c r="B115" s="46"/>
      <c r="C115" s="46"/>
      <c r="D115" s="46"/>
      <c r="E115" s="46"/>
      <c r="F115" s="46"/>
      <c r="G115" s="46"/>
      <c r="H115" s="46"/>
      <c r="I115" s="47"/>
      <c r="J115" s="46"/>
    </row>
    <row r="116" spans="1:14" ht="15.7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2"/>
      <c r="L116" s="2"/>
      <c r="M116" s="2"/>
      <c r="N116" s="2"/>
    </row>
    <row r="117" spans="1:14" ht="15.7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2"/>
      <c r="L117" s="2"/>
      <c r="M117" s="2"/>
      <c r="N117" s="2"/>
    </row>
  </sheetData>
  <mergeCells count="41">
    <mergeCell ref="A12:D12"/>
    <mergeCell ref="F8:F9"/>
    <mergeCell ref="A11:D11"/>
    <mergeCell ref="J8:J9"/>
    <mergeCell ref="G8:G9"/>
    <mergeCell ref="E8:E9"/>
    <mergeCell ref="B8:B9"/>
    <mergeCell ref="C8:C9"/>
    <mergeCell ref="D8:D9"/>
    <mergeCell ref="A8:A9"/>
    <mergeCell ref="I4:J4"/>
    <mergeCell ref="A109:J109"/>
    <mergeCell ref="A91:D91"/>
    <mergeCell ref="A97:D97"/>
    <mergeCell ref="A108:J108"/>
    <mergeCell ref="A72:D72"/>
    <mergeCell ref="A87:D87"/>
    <mergeCell ref="A103:J103"/>
    <mergeCell ref="A23:D23"/>
    <mergeCell ref="A22:D22"/>
    <mergeCell ref="A7:J7"/>
    <mergeCell ref="H8:H9"/>
    <mergeCell ref="A13:D13"/>
    <mergeCell ref="A101:D101"/>
    <mergeCell ref="I8:I9"/>
    <mergeCell ref="A6:J6"/>
    <mergeCell ref="A18:D18"/>
    <mergeCell ref="A99:D99"/>
    <mergeCell ref="A74:D74"/>
    <mergeCell ref="A37:D37"/>
    <mergeCell ref="A71:D71"/>
    <mergeCell ref="A65:D65"/>
    <mergeCell ref="A82:E82"/>
    <mergeCell ref="A78:D78"/>
    <mergeCell ref="A84:E84"/>
    <mergeCell ref="A61:D61"/>
    <mergeCell ref="A32:D32"/>
    <mergeCell ref="A40:D40"/>
    <mergeCell ref="A45:D45"/>
    <mergeCell ref="A20:D20"/>
    <mergeCell ref="A38:B38"/>
  </mergeCells>
  <phoneticPr fontId="5" type="noConversion"/>
  <pageMargins left="0.23622047244094491" right="0.23622047244094491" top="0.94488188976377963" bottom="0.59055118110236227" header="0.31496062992125984" footer="0.31496062992125984"/>
  <pageSetup paperSize="9" scale="63" fitToWidth="0" fitToHeight="0" orientation="landscape" r:id="rId1"/>
  <headerFooter>
    <oddFooter>&amp;C&amp;P</oddFooter>
  </headerFooter>
  <rowBreaks count="1" manualBreakCount="1">
    <brk id="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2018-10-11T11:26:45Z</cp:lastPrinted>
  <dcterms:created xsi:type="dcterms:W3CDTF">2014-05-08T06:25:05Z</dcterms:created>
  <dcterms:modified xsi:type="dcterms:W3CDTF">2018-10-13T08:35:33Z</dcterms:modified>
</cp:coreProperties>
</file>