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ИНАНСОВОЕ УПРАВЛЕНИЕ\Бюджет 2019-2021 годы\Доклад на комиссию по бюджетным проектировкам Последний\Доклад окончательные цифры в АОСД 19.10\"/>
    </mc:Choice>
  </mc:AlternateContent>
  <xr:revisionPtr revIDLastSave="0" documentId="13_ncr:1_{00847907-9F4A-4EE8-B766-8DBD54C622A4}" xr6:coauthVersionLast="37" xr6:coauthVersionMax="37" xr10:uidLastSave="{00000000-0000-0000-0000-000000000000}"/>
  <bookViews>
    <workbookView xWindow="480" yWindow="105" windowWidth="15450" windowHeight="11640" xr2:uid="{00000000-000D-0000-FFFF-FFFF00000000}"/>
  </bookViews>
  <sheets>
    <sheet name="Приложение 2" sheetId="4" r:id="rId1"/>
    <sheet name="Приложение 3" sheetId="5" r:id="rId2"/>
  </sheets>
  <definedNames>
    <definedName name="_xlnm._FilterDatabase" localSheetId="0" hidden="1">'Приложение 2'!$A$5:$H$326</definedName>
    <definedName name="_xlnm._FilterDatabase" localSheetId="1" hidden="1">'Приложение 3'!$A$9:$Y$37</definedName>
    <definedName name="_xlnm.Print_Titles" localSheetId="0">'Приложение 2'!$3:$5</definedName>
    <definedName name="_xlnm.Print_Area" localSheetId="0">'Приложение 2'!$A$1:$G$326</definedName>
    <definedName name="_xlnm.Print_Area" localSheetId="1">'Приложение 3'!$A$1:$X$37</definedName>
  </definedNames>
  <calcPr calcId="162913"/>
  <fileRecoveryPr autoRecover="0"/>
</workbook>
</file>

<file path=xl/calcChain.xml><?xml version="1.0" encoding="utf-8"?>
<calcChain xmlns="http://schemas.openxmlformats.org/spreadsheetml/2006/main">
  <c r="E32" i="4" l="1"/>
  <c r="F32" i="4"/>
  <c r="G32" i="4"/>
  <c r="D32" i="4"/>
  <c r="E272" i="4"/>
  <c r="F272" i="4"/>
  <c r="G272" i="4"/>
  <c r="D272" i="4"/>
  <c r="E271" i="4"/>
  <c r="F271" i="4"/>
  <c r="G271" i="4"/>
  <c r="D271" i="4"/>
  <c r="E270" i="4"/>
  <c r="F270" i="4"/>
  <c r="G270" i="4"/>
  <c r="E269" i="4"/>
  <c r="F269" i="4"/>
  <c r="G269" i="4"/>
  <c r="D269" i="4"/>
  <c r="E226" i="4"/>
  <c r="F226" i="4"/>
  <c r="G226" i="4"/>
  <c r="E225" i="4"/>
  <c r="F225" i="4"/>
  <c r="G225" i="4"/>
  <c r="E224" i="4"/>
  <c r="F224" i="4"/>
  <c r="G224" i="4"/>
  <c r="E223" i="4"/>
  <c r="F223" i="4"/>
  <c r="G223" i="4"/>
  <c r="D226" i="4"/>
  <c r="D225" i="4"/>
  <c r="D224" i="4"/>
  <c r="D223" i="4"/>
  <c r="E118" i="4"/>
  <c r="F118" i="4"/>
  <c r="G118" i="4"/>
  <c r="E117" i="4"/>
  <c r="F117" i="4"/>
  <c r="G117" i="4"/>
  <c r="E116" i="4"/>
  <c r="F116" i="4"/>
  <c r="G116" i="4"/>
  <c r="E115" i="4"/>
  <c r="F115" i="4"/>
  <c r="G115" i="4"/>
  <c r="D118" i="4"/>
  <c r="D116" i="4"/>
  <c r="D117" i="4"/>
  <c r="D115" i="4"/>
  <c r="E89" i="4"/>
  <c r="F89" i="4"/>
  <c r="G89" i="4"/>
  <c r="E90" i="4"/>
  <c r="F90" i="4"/>
  <c r="G90" i="4"/>
  <c r="E87" i="4"/>
  <c r="F87" i="4"/>
  <c r="G87" i="4"/>
  <c r="E88" i="4"/>
  <c r="D90" i="4"/>
  <c r="D89" i="4"/>
  <c r="D88" i="4"/>
  <c r="D87" i="4"/>
  <c r="E31" i="4" l="1"/>
  <c r="F31" i="4"/>
  <c r="G31" i="4"/>
  <c r="E29" i="4"/>
  <c r="F29" i="4"/>
  <c r="G29" i="4"/>
  <c r="D31" i="4"/>
  <c r="D30" i="4"/>
  <c r="D29" i="4"/>
  <c r="E279" i="4" l="1"/>
  <c r="D318" i="4" l="1"/>
  <c r="E318" i="4"/>
  <c r="F318" i="4"/>
  <c r="G318" i="4"/>
  <c r="D319" i="4"/>
  <c r="E319" i="4"/>
  <c r="F319" i="4"/>
  <c r="G319" i="4"/>
  <c r="D320" i="4"/>
  <c r="E320" i="4"/>
  <c r="F320" i="4"/>
  <c r="G320" i="4"/>
  <c r="D317" i="4"/>
  <c r="E317" i="4"/>
  <c r="F317" i="4"/>
  <c r="G317" i="4"/>
  <c r="G309" i="4"/>
  <c r="F309" i="4"/>
  <c r="E309" i="4"/>
  <c r="D309" i="4"/>
  <c r="G303" i="4"/>
  <c r="F303" i="4"/>
  <c r="E303" i="4"/>
  <c r="D303" i="4"/>
  <c r="G164" i="4"/>
  <c r="F164" i="4"/>
  <c r="E164" i="4"/>
  <c r="D164" i="4"/>
  <c r="G82" i="4"/>
  <c r="G88" i="4" s="1"/>
  <c r="E24" i="4"/>
  <c r="E30" i="4" s="1"/>
  <c r="E27" i="4" s="1"/>
  <c r="G24" i="4"/>
  <c r="G30" i="4" s="1"/>
  <c r="G27" i="4" s="1"/>
  <c r="F24" i="4"/>
  <c r="F30" i="4" s="1"/>
  <c r="F27" i="4" s="1"/>
  <c r="F315" i="4" l="1"/>
  <c r="G315" i="4"/>
  <c r="E315" i="4"/>
  <c r="D315" i="4"/>
  <c r="G299" i="4" l="1"/>
  <c r="G298" i="4"/>
  <c r="G297" i="4"/>
  <c r="G296" i="4"/>
  <c r="G288" i="4"/>
  <c r="G282" i="4"/>
  <c r="G276" i="4"/>
  <c r="G261" i="4"/>
  <c r="G255" i="4"/>
  <c r="G249" i="4"/>
  <c r="G243" i="4"/>
  <c r="G236" i="4"/>
  <c r="G215" i="4"/>
  <c r="G208" i="4"/>
  <c r="G202" i="4"/>
  <c r="G196" i="4"/>
  <c r="G190" i="4"/>
  <c r="G184" i="4"/>
  <c r="G177" i="4"/>
  <c r="G171" i="4"/>
  <c r="G158" i="4"/>
  <c r="G152" i="4"/>
  <c r="G146" i="4"/>
  <c r="G140" i="4"/>
  <c r="G134" i="4"/>
  <c r="G128" i="4"/>
  <c r="G122" i="4"/>
  <c r="G107" i="4"/>
  <c r="G101" i="4"/>
  <c r="G94" i="4"/>
  <c r="G79" i="4"/>
  <c r="G73" i="4"/>
  <c r="G67" i="4"/>
  <c r="G60" i="4"/>
  <c r="G54" i="4"/>
  <c r="G48" i="4"/>
  <c r="G42" i="4"/>
  <c r="G36" i="4"/>
  <c r="G21" i="4"/>
  <c r="G15" i="4"/>
  <c r="G9" i="4"/>
  <c r="G326" i="4" l="1"/>
  <c r="G324" i="4"/>
  <c r="G294" i="4"/>
  <c r="G221" i="4"/>
  <c r="G267" i="4"/>
  <c r="G230" i="4"/>
  <c r="G113" i="4"/>
  <c r="G325" i="4"/>
  <c r="G323" i="4" l="1"/>
  <c r="G85" i="4"/>
  <c r="G321" i="4" l="1"/>
  <c r="D239" i="4" l="1"/>
  <c r="D270" i="4" s="1"/>
  <c r="F82" i="4" l="1"/>
  <c r="F88" i="4" s="1"/>
  <c r="E79" i="4"/>
  <c r="F60" i="4" l="1"/>
  <c r="E60" i="4"/>
  <c r="D60" i="4"/>
  <c r="F67" i="4" l="1"/>
  <c r="E67" i="4"/>
  <c r="D70" i="4" l="1"/>
  <c r="D67" i="4" l="1"/>
  <c r="F79" i="4" l="1"/>
  <c r="D79" i="4"/>
  <c r="F54" i="4" l="1"/>
  <c r="E54" i="4"/>
  <c r="D54" i="4"/>
  <c r="J37" i="5"/>
  <c r="I37" i="5"/>
  <c r="H37" i="5"/>
  <c r="F37" i="5"/>
  <c r="E37" i="5"/>
  <c r="D37" i="5"/>
  <c r="E33" i="5"/>
  <c r="E15" i="5" s="1"/>
  <c r="F33" i="5"/>
  <c r="F15" i="5" s="1"/>
  <c r="H33" i="5"/>
  <c r="H15" i="5" s="1"/>
  <c r="I33" i="5"/>
  <c r="I15" i="5" s="1"/>
  <c r="J33" i="5"/>
  <c r="D33" i="5"/>
  <c r="E32" i="5"/>
  <c r="E13" i="5" s="1"/>
  <c r="F32" i="5"/>
  <c r="F13" i="5" s="1"/>
  <c r="G32" i="5"/>
  <c r="H32" i="5"/>
  <c r="I32" i="5"/>
  <c r="I13" i="5" s="1"/>
  <c r="J32" i="5"/>
  <c r="J13" i="5" s="1"/>
  <c r="E27" i="5"/>
  <c r="F27" i="5"/>
  <c r="G27" i="5"/>
  <c r="H27" i="5"/>
  <c r="I27" i="5"/>
  <c r="J27" i="5"/>
  <c r="D27" i="5"/>
  <c r="Y16" i="5"/>
  <c r="L37" i="5"/>
  <c r="M37" i="5"/>
  <c r="O37" i="5"/>
  <c r="P37" i="5"/>
  <c r="Q37" i="5"/>
  <c r="L32" i="5"/>
  <c r="M32" i="5"/>
  <c r="M13" i="5" s="1"/>
  <c r="N32" i="5"/>
  <c r="N13" i="5" s="1"/>
  <c r="O32" i="5"/>
  <c r="O13" i="5" s="1"/>
  <c r="P32" i="5"/>
  <c r="P13" i="5" s="1"/>
  <c r="Q32" i="5"/>
  <c r="Q13" i="5" s="1"/>
  <c r="L27" i="5"/>
  <c r="M27" i="5"/>
  <c r="N27" i="5"/>
  <c r="O27" i="5"/>
  <c r="P27" i="5"/>
  <c r="Q27" i="5"/>
  <c r="J36" i="5"/>
  <c r="I36" i="5"/>
  <c r="F36" i="5"/>
  <c r="E36" i="5"/>
  <c r="I31" i="5"/>
  <c r="H24" i="5"/>
  <c r="H21" i="5"/>
  <c r="H19" i="5" s="1"/>
  <c r="D297" i="4"/>
  <c r="E297" i="4"/>
  <c r="F297" i="4"/>
  <c r="D298" i="4"/>
  <c r="E298" i="4"/>
  <c r="F298" i="4"/>
  <c r="D296" i="4"/>
  <c r="E296" i="4"/>
  <c r="F296" i="4"/>
  <c r="D288" i="4"/>
  <c r="E288" i="4"/>
  <c r="F288" i="4"/>
  <c r="D261" i="4"/>
  <c r="E261" i="4"/>
  <c r="F261" i="4"/>
  <c r="D255" i="4"/>
  <c r="E255" i="4"/>
  <c r="F255" i="4"/>
  <c r="D249" i="4"/>
  <c r="E249" i="4"/>
  <c r="F249" i="4"/>
  <c r="E215" i="4"/>
  <c r="F215" i="4"/>
  <c r="E208" i="4"/>
  <c r="F208" i="4"/>
  <c r="F202" i="4"/>
  <c r="F171" i="4"/>
  <c r="D158" i="4"/>
  <c r="D152" i="4"/>
  <c r="E152" i="4"/>
  <c r="F152" i="4"/>
  <c r="E140" i="4"/>
  <c r="D122" i="4"/>
  <c r="E122" i="4"/>
  <c r="F122" i="4"/>
  <c r="D107" i="4"/>
  <c r="E107" i="4"/>
  <c r="F107" i="4"/>
  <c r="D101" i="4"/>
  <c r="F73" i="4"/>
  <c r="D48" i="4"/>
  <c r="E48" i="4"/>
  <c r="F48" i="4"/>
  <c r="D42" i="4"/>
  <c r="E42" i="4"/>
  <c r="F42" i="4"/>
  <c r="D36" i="4"/>
  <c r="E36" i="4"/>
  <c r="F36" i="4"/>
  <c r="D21" i="4"/>
  <c r="E21" i="4"/>
  <c r="F21" i="4"/>
  <c r="D9" i="4"/>
  <c r="E9" i="4"/>
  <c r="F9" i="4"/>
  <c r="D202" i="4"/>
  <c r="E196" i="4"/>
  <c r="E190" i="4"/>
  <c r="F177" i="4"/>
  <c r="D177" i="4"/>
  <c r="E171" i="4"/>
  <c r="D171" i="4"/>
  <c r="F146" i="4"/>
  <c r="F140" i="4"/>
  <c r="F134" i="4"/>
  <c r="D134" i="4"/>
  <c r="E128" i="4"/>
  <c r="F101" i="4"/>
  <c r="E94" i="4"/>
  <c r="D94" i="4"/>
  <c r="F282" i="4"/>
  <c r="D276" i="4"/>
  <c r="D208" i="4"/>
  <c r="H31" i="5"/>
  <c r="F299" i="4"/>
  <c r="E230" i="4"/>
  <c r="F236" i="4"/>
  <c r="F276" i="4"/>
  <c r="E276" i="4"/>
  <c r="E299" i="4"/>
  <c r="D15" i="4"/>
  <c r="E236" i="4"/>
  <c r="D299" i="4"/>
  <c r="E282" i="4"/>
  <c r="E15" i="4"/>
  <c r="D282" i="4"/>
  <c r="D236" i="4"/>
  <c r="F15" i="4"/>
  <c r="E325" i="4" l="1"/>
  <c r="E326" i="4"/>
  <c r="D325" i="4"/>
  <c r="D326" i="4"/>
  <c r="F18" i="5"/>
  <c r="F16" i="5" s="1"/>
  <c r="H18" i="5"/>
  <c r="H16" i="5" s="1"/>
  <c r="J18" i="5"/>
  <c r="J16" i="5" s="1"/>
  <c r="I18" i="5"/>
  <c r="I16" i="5" s="1"/>
  <c r="D36" i="5"/>
  <c r="D34" i="5" s="1"/>
  <c r="D28" i="5"/>
  <c r="D25" i="5" s="1"/>
  <c r="F28" i="5"/>
  <c r="F25" i="5" s="1"/>
  <c r="K27" i="5"/>
  <c r="R27" i="5" s="1"/>
  <c r="K37" i="5"/>
  <c r="R37" i="5" s="1"/>
  <c r="E24" i="5"/>
  <c r="E22" i="5" s="1"/>
  <c r="D215" i="4"/>
  <c r="F230" i="4"/>
  <c r="E221" i="4"/>
  <c r="O24" i="5"/>
  <c r="O22" i="5" s="1"/>
  <c r="P33" i="5"/>
  <c r="P15" i="5" s="1"/>
  <c r="W15" i="5" s="1"/>
  <c r="O33" i="5"/>
  <c r="O15" i="5" s="1"/>
  <c r="V15" i="5" s="1"/>
  <c r="F34" i="5"/>
  <c r="K36" i="5"/>
  <c r="R36" i="5" s="1"/>
  <c r="Q33" i="5"/>
  <c r="X33" i="5" s="1"/>
  <c r="L33" i="5"/>
  <c r="L15" i="5" s="1"/>
  <c r="S15" i="5" s="1"/>
  <c r="T37" i="5"/>
  <c r="J24" i="5"/>
  <c r="J22" i="5" s="1"/>
  <c r="X27" i="5"/>
  <c r="T27" i="5"/>
  <c r="K33" i="5"/>
  <c r="K15" i="5" s="1"/>
  <c r="X32" i="5"/>
  <c r="M33" i="5"/>
  <c r="M15" i="5" s="1"/>
  <c r="T15" i="5" s="1"/>
  <c r="E294" i="4"/>
  <c r="X37" i="5"/>
  <c r="Q36" i="5"/>
  <c r="Q34" i="5" s="1"/>
  <c r="L36" i="5"/>
  <c r="L34" i="5" s="1"/>
  <c r="I34" i="5"/>
  <c r="W37" i="5"/>
  <c r="M36" i="5"/>
  <c r="T36" i="5" s="1"/>
  <c r="S37" i="5"/>
  <c r="E34" i="5"/>
  <c r="O18" i="5"/>
  <c r="T32" i="5"/>
  <c r="W32" i="5"/>
  <c r="Q21" i="5"/>
  <c r="Q19" i="5" s="1"/>
  <c r="O31" i="5"/>
  <c r="E134" i="4"/>
  <c r="F190" i="4"/>
  <c r="E31" i="5"/>
  <c r="E29" i="5" s="1"/>
  <c r="D323" i="4"/>
  <c r="D190" i="4"/>
  <c r="G24" i="5"/>
  <c r="F323" i="4"/>
  <c r="D230" i="4"/>
  <c r="E243" i="4"/>
  <c r="F94" i="4"/>
  <c r="E177" i="4"/>
  <c r="D184" i="4"/>
  <c r="D196" i="4"/>
  <c r="W27" i="5"/>
  <c r="U32" i="5"/>
  <c r="F85" i="4"/>
  <c r="E146" i="4"/>
  <c r="D27" i="4"/>
  <c r="D21" i="5"/>
  <c r="D19" i="5" s="1"/>
  <c r="F24" i="5"/>
  <c r="F22" i="5" s="1"/>
  <c r="E28" i="5"/>
  <c r="E25" i="5" s="1"/>
  <c r="G36" i="5"/>
  <c r="N37" i="5"/>
  <c r="J21" i="5"/>
  <c r="J19" i="5" s="1"/>
  <c r="G13" i="5"/>
  <c r="U13" i="5" s="1"/>
  <c r="I24" i="5"/>
  <c r="I22" i="5" s="1"/>
  <c r="Q18" i="5"/>
  <c r="Q16" i="5" s="1"/>
  <c r="J15" i="5"/>
  <c r="D294" i="4"/>
  <c r="T13" i="5"/>
  <c r="F267" i="4"/>
  <c r="H36" i="5"/>
  <c r="H34" i="5" s="1"/>
  <c r="O36" i="5"/>
  <c r="O34" i="5" s="1"/>
  <c r="W13" i="5"/>
  <c r="F324" i="4"/>
  <c r="F294" i="4"/>
  <c r="L13" i="5"/>
  <c r="S13" i="5" s="1"/>
  <c r="S32" i="5"/>
  <c r="G18" i="5"/>
  <c r="G16" i="5" s="1"/>
  <c r="E324" i="4"/>
  <c r="F184" i="4"/>
  <c r="E323" i="4"/>
  <c r="F158" i="4"/>
  <c r="F128" i="4"/>
  <c r="G31" i="5"/>
  <c r="D146" i="4"/>
  <c r="E101" i="4"/>
  <c r="D140" i="4"/>
  <c r="F196" i="4"/>
  <c r="F243" i="4"/>
  <c r="E202" i="4"/>
  <c r="E73" i="4"/>
  <c r="D243" i="4"/>
  <c r="D128" i="4"/>
  <c r="E158" i="4"/>
  <c r="E184" i="4"/>
  <c r="D73" i="4"/>
  <c r="D32" i="5"/>
  <c r="Y32" i="5" s="1"/>
  <c r="G37" i="5"/>
  <c r="Y37" i="5" s="1"/>
  <c r="G33" i="5"/>
  <c r="Y33" i="5" s="1"/>
  <c r="V37" i="5"/>
  <c r="S27" i="5"/>
  <c r="D15" i="5"/>
  <c r="V27" i="5"/>
  <c r="X13" i="5"/>
  <c r="H22" i="5"/>
  <c r="J34" i="5"/>
  <c r="I29" i="5"/>
  <c r="Y27" i="5"/>
  <c r="U27" i="5"/>
  <c r="V32" i="5"/>
  <c r="H13" i="5"/>
  <c r="V13" i="5" s="1"/>
  <c r="H29" i="5"/>
  <c r="Z27" i="5" l="1"/>
  <c r="F326" i="4"/>
  <c r="X16" i="5"/>
  <c r="V18" i="5"/>
  <c r="D31" i="5"/>
  <c r="E18" i="5"/>
  <c r="E16" i="5" s="1"/>
  <c r="Z37" i="5"/>
  <c r="F325" i="4"/>
  <c r="D324" i="4"/>
  <c r="D18" i="5"/>
  <c r="D16" i="5" s="1"/>
  <c r="P36" i="5"/>
  <c r="P34" i="5" s="1"/>
  <c r="W34" i="5" s="1"/>
  <c r="Q24" i="5"/>
  <c r="X24" i="5" s="1"/>
  <c r="P18" i="5"/>
  <c r="P16" i="5" s="1"/>
  <c r="W16" i="5" s="1"/>
  <c r="E329" i="4"/>
  <c r="E330" i="4" s="1"/>
  <c r="F329" i="4"/>
  <c r="F330" i="4" s="1"/>
  <c r="D329" i="4"/>
  <c r="D330" i="4" s="1"/>
  <c r="W33" i="5"/>
  <c r="O29" i="5"/>
  <c r="V29" i="5" s="1"/>
  <c r="V33" i="5"/>
  <c r="D113" i="4"/>
  <c r="K34" i="5"/>
  <c r="R34" i="5" s="1"/>
  <c r="Q15" i="5"/>
  <c r="X15" i="5" s="1"/>
  <c r="S33" i="5"/>
  <c r="O16" i="5"/>
  <c r="V16" i="5" s="1"/>
  <c r="E14" i="5"/>
  <c r="L24" i="5"/>
  <c r="L22" i="5" s="1"/>
  <c r="S22" i="5" s="1"/>
  <c r="R15" i="5"/>
  <c r="R33" i="5"/>
  <c r="X34" i="5"/>
  <c r="X36" i="5"/>
  <c r="X19" i="5"/>
  <c r="T33" i="5"/>
  <c r="S34" i="5"/>
  <c r="M24" i="5"/>
  <c r="M22" i="5" s="1"/>
  <c r="T22" i="5" s="1"/>
  <c r="H12" i="5"/>
  <c r="V31" i="5"/>
  <c r="X21" i="5"/>
  <c r="S36" i="5"/>
  <c r="N24" i="5"/>
  <c r="N22" i="5" s="1"/>
  <c r="F14" i="5"/>
  <c r="D267" i="4"/>
  <c r="Y36" i="5"/>
  <c r="M34" i="5"/>
  <c r="T34" i="5" s="1"/>
  <c r="M18" i="5"/>
  <c r="T18" i="5" s="1"/>
  <c r="X18" i="5"/>
  <c r="V22" i="5"/>
  <c r="V24" i="5"/>
  <c r="J31" i="5"/>
  <c r="L18" i="5"/>
  <c r="Q31" i="5"/>
  <c r="K28" i="5"/>
  <c r="AA37" i="5"/>
  <c r="P24" i="5"/>
  <c r="P22" i="5" s="1"/>
  <c r="W22" i="5" s="1"/>
  <c r="V36" i="5"/>
  <c r="G22" i="5"/>
  <c r="E113" i="4"/>
  <c r="G15" i="5"/>
  <c r="Y15" i="5" s="1"/>
  <c r="O21" i="5"/>
  <c r="D85" i="4"/>
  <c r="G34" i="5"/>
  <c r="Y34" i="5" s="1"/>
  <c r="U37" i="5"/>
  <c r="G21" i="5"/>
  <c r="L21" i="5"/>
  <c r="M28" i="5"/>
  <c r="D13" i="5"/>
  <c r="Y13" i="5" s="1"/>
  <c r="I21" i="5"/>
  <c r="E85" i="4"/>
  <c r="L31" i="5"/>
  <c r="F221" i="4"/>
  <c r="D24" i="5"/>
  <c r="E21" i="5"/>
  <c r="E267" i="4"/>
  <c r="N33" i="5"/>
  <c r="U33" i="5" s="1"/>
  <c r="N31" i="5"/>
  <c r="G29" i="5"/>
  <c r="F31" i="5"/>
  <c r="M31" i="5"/>
  <c r="M29" i="5" s="1"/>
  <c r="N21" i="5"/>
  <c r="N19" i="5" s="1"/>
  <c r="D221" i="4"/>
  <c r="N18" i="5"/>
  <c r="K32" i="5"/>
  <c r="F113" i="4"/>
  <c r="AA27" i="5"/>
  <c r="V34" i="5"/>
  <c r="D12" i="5" l="1"/>
  <c r="D29" i="5"/>
  <c r="W36" i="5"/>
  <c r="P31" i="5"/>
  <c r="W31" i="5" s="1"/>
  <c r="P21" i="5"/>
  <c r="P19" i="5" s="1"/>
  <c r="W18" i="5"/>
  <c r="Q22" i="5"/>
  <c r="X22" i="5" s="1"/>
  <c r="U22" i="5"/>
  <c r="S24" i="5"/>
  <c r="T24" i="5"/>
  <c r="U24" i="5"/>
  <c r="W24" i="5"/>
  <c r="M16" i="5"/>
  <c r="T16" i="5" s="1"/>
  <c r="L16" i="5"/>
  <c r="S16" i="5" s="1"/>
  <c r="S18" i="5"/>
  <c r="R28" i="5"/>
  <c r="K25" i="5"/>
  <c r="R25" i="5" s="1"/>
  <c r="J29" i="5"/>
  <c r="J12" i="5"/>
  <c r="X31" i="5"/>
  <c r="Q12" i="5"/>
  <c r="Q29" i="5"/>
  <c r="F21" i="5"/>
  <c r="Y21" i="5" s="1"/>
  <c r="M21" i="5"/>
  <c r="M19" i="5" s="1"/>
  <c r="L28" i="5"/>
  <c r="O19" i="5"/>
  <c r="V19" i="5" s="1"/>
  <c r="V21" i="5"/>
  <c r="O12" i="5"/>
  <c r="E321" i="4"/>
  <c r="D22" i="5"/>
  <c r="Y24" i="5"/>
  <c r="D14" i="5"/>
  <c r="D10" i="5" s="1"/>
  <c r="M25" i="5"/>
  <c r="T25" i="5" s="1"/>
  <c r="M14" i="5"/>
  <c r="T14" i="5" s="1"/>
  <c r="T28" i="5"/>
  <c r="G19" i="5"/>
  <c r="U19" i="5" s="1"/>
  <c r="G12" i="5"/>
  <c r="U21" i="5"/>
  <c r="F321" i="4"/>
  <c r="K31" i="5"/>
  <c r="K18" i="5"/>
  <c r="T31" i="5"/>
  <c r="F29" i="5"/>
  <c r="T29" i="5" s="1"/>
  <c r="Y31" i="5"/>
  <c r="L19" i="5"/>
  <c r="L12" i="5"/>
  <c r="K21" i="5"/>
  <c r="U31" i="5"/>
  <c r="N29" i="5"/>
  <c r="U29" i="5" s="1"/>
  <c r="N15" i="5"/>
  <c r="Z15" i="5" s="1"/>
  <c r="AA15" i="5" s="1"/>
  <c r="Z33" i="5"/>
  <c r="AA33" i="5" s="1"/>
  <c r="S21" i="5"/>
  <c r="E12" i="5"/>
  <c r="E19" i="5"/>
  <c r="I19" i="5"/>
  <c r="I12" i="5"/>
  <c r="Z32" i="5"/>
  <c r="AA32" i="5" s="1"/>
  <c r="R32" i="5"/>
  <c r="K13" i="5"/>
  <c r="Z13" i="5" s="1"/>
  <c r="AA13" i="5" s="1"/>
  <c r="N16" i="5"/>
  <c r="U16" i="5" s="1"/>
  <c r="U18" i="5"/>
  <c r="N36" i="5"/>
  <c r="N12" i="5" s="1"/>
  <c r="L29" i="5"/>
  <c r="S29" i="5" s="1"/>
  <c r="S31" i="5"/>
  <c r="K24" i="5"/>
  <c r="D321" i="4"/>
  <c r="W21" i="5" l="1"/>
  <c r="P29" i="5"/>
  <c r="W29" i="5" s="1"/>
  <c r="P12" i="5"/>
  <c r="W12" i="5" s="1"/>
  <c r="F12" i="5"/>
  <c r="Y12" i="5" s="1"/>
  <c r="X29" i="5"/>
  <c r="X12" i="5"/>
  <c r="W19" i="5"/>
  <c r="M12" i="5"/>
  <c r="M10" i="5" s="1"/>
  <c r="S19" i="5"/>
  <c r="F19" i="5"/>
  <c r="T19" i="5" s="1"/>
  <c r="T21" i="5"/>
  <c r="E10" i="5"/>
  <c r="S12" i="5"/>
  <c r="K19" i="5"/>
  <c r="R21" i="5"/>
  <c r="Z21" i="5"/>
  <c r="AA21" i="5" s="1"/>
  <c r="K16" i="5"/>
  <c r="Z18" i="5"/>
  <c r="AA18" i="5" s="1"/>
  <c r="R18" i="5"/>
  <c r="U15" i="5"/>
  <c r="K12" i="5"/>
  <c r="K29" i="5"/>
  <c r="Z31" i="5"/>
  <c r="AA31" i="5" s="1"/>
  <c r="R31" i="5"/>
  <c r="R13" i="5"/>
  <c r="V12" i="5"/>
  <c r="L14" i="5"/>
  <c r="S14" i="5" s="1"/>
  <c r="L25" i="5"/>
  <c r="S28" i="5"/>
  <c r="Y19" i="5"/>
  <c r="Y29" i="5"/>
  <c r="U12" i="5"/>
  <c r="R24" i="5"/>
  <c r="K22" i="5"/>
  <c r="Z22" i="5" s="1"/>
  <c r="Z24" i="5"/>
  <c r="AA24" i="5" s="1"/>
  <c r="K14" i="5"/>
  <c r="U36" i="5"/>
  <c r="N34" i="5"/>
  <c r="Z36" i="5"/>
  <c r="AA36" i="5" s="1"/>
  <c r="Y22" i="5"/>
  <c r="F10" i="5" l="1"/>
  <c r="T10" i="5" s="1"/>
  <c r="T12" i="5"/>
  <c r="R22" i="5"/>
  <c r="L10" i="5"/>
  <c r="S10" i="5" s="1"/>
  <c r="U34" i="5"/>
  <c r="Z34" i="5"/>
  <c r="AA34" i="5" s="1"/>
  <c r="S25" i="5"/>
  <c r="K10" i="5"/>
  <c r="R12" i="5"/>
  <c r="Z12" i="5"/>
  <c r="AA12" i="5" s="1"/>
  <c r="Z16" i="5"/>
  <c r="AA16" i="5" s="1"/>
  <c r="R16" i="5"/>
  <c r="R19" i="5"/>
  <c r="Z19" i="5"/>
  <c r="AA19" i="5" s="1"/>
  <c r="AA22" i="5"/>
  <c r="R14" i="5"/>
  <c r="R29" i="5"/>
  <c r="Z29" i="5"/>
  <c r="AA29" i="5" s="1"/>
  <c r="R10" i="5" l="1"/>
  <c r="J28" i="5" l="1"/>
  <c r="Q28" i="5" l="1"/>
  <c r="X28" i="5" s="1"/>
  <c r="J14" i="5"/>
  <c r="J25" i="5"/>
  <c r="N28" i="5"/>
  <c r="G28" i="5"/>
  <c r="I28" i="5"/>
  <c r="P28" i="5"/>
  <c r="H28" i="5"/>
  <c r="O28" i="5" l="1"/>
  <c r="V28" i="5" s="1"/>
  <c r="Q14" i="5"/>
  <c r="Q10" i="5" s="1"/>
  <c r="Q25" i="5"/>
  <c r="X25" i="5" s="1"/>
  <c r="H14" i="5"/>
  <c r="H25" i="5"/>
  <c r="G25" i="5"/>
  <c r="G14" i="5"/>
  <c r="U28" i="5"/>
  <c r="Y28" i="5"/>
  <c r="P14" i="5"/>
  <c r="P10" i="5" s="1"/>
  <c r="P25" i="5"/>
  <c r="J10" i="5"/>
  <c r="W28" i="5"/>
  <c r="I25" i="5"/>
  <c r="I14" i="5"/>
  <c r="N25" i="5"/>
  <c r="N14" i="5"/>
  <c r="O14" i="5" l="1"/>
  <c r="O10" i="5" s="1"/>
  <c r="Z28" i="5"/>
  <c r="AA28" i="5" s="1"/>
  <c r="O25" i="5"/>
  <c r="Z25" i="5" s="1"/>
  <c r="X14" i="5"/>
  <c r="X10" i="5"/>
  <c r="W25" i="5"/>
  <c r="Y25" i="5"/>
  <c r="N10" i="5"/>
  <c r="G10" i="5"/>
  <c r="Y14" i="5"/>
  <c r="U14" i="5"/>
  <c r="W14" i="5"/>
  <c r="I10" i="5"/>
  <c r="W10" i="5" s="1"/>
  <c r="U25" i="5"/>
  <c r="H10" i="5"/>
  <c r="V25" i="5" l="1"/>
  <c r="Z10" i="5"/>
  <c r="V10" i="5"/>
  <c r="Z14" i="5"/>
  <c r="AA14" i="5" s="1"/>
  <c r="V14" i="5"/>
  <c r="U10" i="5"/>
  <c r="Y10" i="5"/>
  <c r="AA25" i="5"/>
  <c r="AA10" i="5" l="1"/>
</calcChain>
</file>

<file path=xl/sharedStrings.xml><?xml version="1.0" encoding="utf-8"?>
<sst xmlns="http://schemas.openxmlformats.org/spreadsheetml/2006/main" count="537" uniqueCount="172">
  <si>
    <t>итого</t>
  </si>
  <si>
    <t>в том числе:</t>
  </si>
  <si>
    <t>федеральный бюджет</t>
  </si>
  <si>
    <t>областной бюджет</t>
  </si>
  <si>
    <t>бюджеты муниципальных образований</t>
  </si>
  <si>
    <t>внебюджетные средства</t>
  </si>
  <si>
    <t>всего</t>
  </si>
  <si>
    <t>2014 год</t>
  </si>
  <si>
    <t>2015 год</t>
  </si>
  <si>
    <t>2016 год</t>
  </si>
  <si>
    <t>2017 год</t>
  </si>
  <si>
    <t>2018 год</t>
  </si>
  <si>
    <t>Наименование мероприятия</t>
  </si>
  <si>
    <t>Источник финансирования</t>
  </si>
  <si>
    <t>2019 год</t>
  </si>
  <si>
    <t>2020 год</t>
  </si>
  <si>
    <t>"Развитие транспортной системы Архангельской области"</t>
  </si>
  <si>
    <t>капитальный ремонт и ремонт 12,0 км автомобильных дорог</t>
  </si>
  <si>
    <t>капитальный ремонт и ремонт 14,9 км автомобильных дорог и путепровода 157,5  п. м.</t>
  </si>
  <si>
    <t>Разработка проектной документации на 56 объектов капитального ремонта и ремонта  мостов</t>
  </si>
  <si>
    <t>капитальный ремонт и ремонт 79 мостов</t>
  </si>
  <si>
    <t>ежегодные мероприятия по содержанию 8060,3 км региональных автомобильных дорог</t>
  </si>
  <si>
    <t>устройство 50,2 км линий искусственного освещения</t>
  </si>
  <si>
    <t>устройство 50 штук автобусных остановок</t>
  </si>
  <si>
    <t xml:space="preserve">Ответственный исполнитель, 
соисполнители </t>
  </si>
  <si>
    <t>Материально-техническое и финансовое обеспечение деятельности государственного казенного учреждения Архангельской области "Дорожное агентство "Архангельскавтодор", как соисполнителя государственной программы</t>
  </si>
  <si>
    <t>обеспечение разработки (адаптации) инновационных решений для внедрения в дорожном хозяйстве Архангельской области</t>
  </si>
  <si>
    <t>Всего по подпрограмме № 1</t>
  </si>
  <si>
    <t>Всего по подпрограмме № 2</t>
  </si>
  <si>
    <t>Всего по подпрограмме № 3</t>
  </si>
  <si>
    <t>Всего по подпрограмме № 4</t>
  </si>
  <si>
    <t>Всего по подпрограмме № 5</t>
  </si>
  <si>
    <t>ВСЕГО
по государственной программе</t>
  </si>
  <si>
    <t>своевременное поступление налоговых платежей в бюджетную систему Российской Федерации</t>
  </si>
  <si>
    <t>количество перевезенных пассажиров к 2020 году на субсидируемых маршрутах 2 150 тыс. человек в год</t>
  </si>
  <si>
    <t>количество перевезенных пассажиров к 2020 году на субсидируемых маршрутах 1 260 тыс. человек в год</t>
  </si>
  <si>
    <t>количество перевезенных пассажиров к 2020 году на субсидируемых маршрутах 30 тыс. человек в год</t>
  </si>
  <si>
    <t>1.1. Организация осуществления перевозок пассажиров и багажа воздушным транспортом</t>
  </si>
  <si>
    <t>1.2. Организация осуществления перевозок пассажиров и багажа водным транспортом</t>
  </si>
  <si>
    <t>1.3. Организация осуществления перевозок пассажиров и багажа железнодорожным транспортом</t>
  </si>
  <si>
    <t>2.3. Строительство морского судна для осуществления пассажирских перевозок по Белому морю и на Соловецкие острова</t>
  </si>
  <si>
    <t>1.7. Капитальный ремонт и ремонт автомобильных дорог по маршруту Долматово – Няндома – Каргополь – Пудож</t>
  </si>
  <si>
    <t>2.1. Разработка проектной документации на капитальный ремонт и ремонт мостов</t>
  </si>
  <si>
    <t xml:space="preserve">2.2. Капитальный ремонт и ремонт мостов </t>
  </si>
  <si>
    <t>3.4. Устройство линий искусственного освещения в рамках обеспечения безопасности движения по региональным автомобильным дорогам</t>
  </si>
  <si>
    <t>3.5. Устройство  автобусных остановок в рамках обеспечения безопасности движения по региональным автомобильным дорогам</t>
  </si>
  <si>
    <t xml:space="preserve">3.6. Устройство или замена водопропускных труб в рамках обеспечения безопасности движения по региональным автомобильным дорогам </t>
  </si>
  <si>
    <t>3.8. Оформление права оперативного управления региональными автомобильными дорогами или их участками и постоянного (бессрочного) пользования на земельные участки под региональными автомобильными дорогами в рамках обеспечения  сохранности региональных автомобильных дорог</t>
  </si>
  <si>
    <t xml:space="preserve">1.3. Обеспечение деятельности учреждений, осуществляющих управление в сфере дорожного хозяйства  </t>
  </si>
  <si>
    <t>2.2. Научно-исследовательские и опытно-конструкторские работы</t>
  </si>
  <si>
    <t>2.3. Уплата земельного налога под участками строящихся автомобильных дорог и налога на имущество автомобильных дорог</t>
  </si>
  <si>
    <t>I. Подпрограмма № 1 «Проведение сбалансированной государственной тарифной политики на транспорте»</t>
  </si>
  <si>
    <t>Задача № 1 –  обеспечение перевозок пассажиров на социально значимых маршрутах в пригородном и межмуниципальном сообщении на территории Архангельской области</t>
  </si>
  <si>
    <t>II. Подпрограмма № 2 «Развитие общественного пассажирского транспорта и транспортной инфраструктуры Архангельской области»</t>
  </si>
  <si>
    <t>Задача № 1 – создание пассажирской транспортной инфраструктуры, обеспечивающей безопасность и высокое качество пассажирских перевозок</t>
  </si>
  <si>
    <t>Задача № 2 – обновление пассажирского транспорта и обеспечение устойчивой, безопасной работы транспортных средств</t>
  </si>
  <si>
    <t xml:space="preserve">Цель подпрограммы № 3  – развитие и  совершенствование  сети автомобильных дорог общего пользования регионального значения  </t>
  </si>
  <si>
    <t>Цель подпрограммы № 2 – создание в Архангельской области эффективной пассажирской транспортной системы, отвечающей современным потребностям общества и перспективам развития Архангельской области</t>
  </si>
  <si>
    <t xml:space="preserve">Цель подпрограммы № 1 – проведение сбалансированной государственной политики, направленной на выравнивание условий деятельности хозяйствующих субъектов в экономике Архангельской области </t>
  </si>
  <si>
    <t>III. Подпрограмма № 3 «Развитие и совершенствование сети автомобильных дорог общего пользования регионального значения»</t>
  </si>
  <si>
    <t>Задача № 4 – обеспечение сельских населенных пунктов постоянной круглогодичной связью с сетью автомобильных дорог общего пользования по дорогам с твердым покрытием в рамках федеральной целевой программы «Развитие транспортной системы России (2010 - 2020 годы)», утвержденной постановлением Правительства Российской Федерации от 05 декабря 2001 года № 848, и дорожного фонда Архангельской области</t>
  </si>
  <si>
    <t>Задача № 5 – строительство капитальных мостов в целях ликвидации транспортных разрывов на региональных автомобильных дорогах</t>
  </si>
  <si>
    <t>IV.Подпрограмма № 4 «Улучшение эксплуатационного состояния автомобильных дорог общего пользования регионального значения за счет ремонта, капитального ремонта и содержания»</t>
  </si>
  <si>
    <t>Цель подпрограммы – улучшение функционирования сети автомобильных дорог общего пользования регионального значения</t>
  </si>
  <si>
    <t>Задача № 1 – приведение в нормативное состояние важнейших для экономики Архангельской области региональных автомобильных дорог</t>
  </si>
  <si>
    <t>Задача 2 – предотвращение транспортных разрывов на региональных автомобильных дорогах за счет приведения в нормативное состояние аварийных мостов и мостов, находящихся в неудовлетворительном состоянии</t>
  </si>
  <si>
    <t>Задача 3 – обеспечение безопасного, бесперебойного движения транспортных средств по региональным автомобильным дорогам и сохранности сети региональных автомобильных дорог</t>
  </si>
  <si>
    <t>Задача 4 – приобретение имущества для обеспечения сохранности региональных автомобильных дорог</t>
  </si>
  <si>
    <t>Цель подпрограммы – формирование эффективных методов организации и управления транспортной системой Архангельской области, отвечающей современным потребностям общества и перспективам развития Архангельской области</t>
  </si>
  <si>
    <t>Задача № 1 – обеспечение управления реализацией мероприятий государственной программы на региональном уровне</t>
  </si>
  <si>
    <t>Задача № 2 – обеспечение выполнения государственных заданий и осуществления прочих расходов</t>
  </si>
  <si>
    <t>устройство 19 штук водопропускных труб</t>
  </si>
  <si>
    <t xml:space="preserve">устройство 12 площадок, в том числе одной с устройством автоматизированной системы взвешивания транспортных средств в движении». </t>
  </si>
  <si>
    <t>VI.Подпрограмма № 6 «Повышение безопасности дорожного движения в Архангельской области"</t>
  </si>
  <si>
    <t xml:space="preserve">сокращение к 2020 году количества мест концентрации ДТП на автомобильных дорогах регионального значения Архангельской области (далее - дороги регионального значения) с 49 до 45 единиц
</t>
  </si>
  <si>
    <t>Всего по подпрограмме № 6</t>
  </si>
  <si>
    <t>оформление права оперативного управления на 3994,2 км автомобильных дорог</t>
  </si>
  <si>
    <t xml:space="preserve">1.6. Ремонт автомобильных дорог общего пользования местного значения в муниципальных районах и городских округах  Архангельской области </t>
  </si>
  <si>
    <t>капитальный ремонт и ремонт 62,4 км автомобильных дорог</t>
  </si>
  <si>
    <t>капитальный ремонт 20,4 км автомобильных дорог</t>
  </si>
  <si>
    <t xml:space="preserve">2.1. Субсидии бюджетным учреждениям на финансовое обеспечение </t>
  </si>
  <si>
    <t>министерство транспорта</t>
  </si>
  <si>
    <t xml:space="preserve">министерство транспорта </t>
  </si>
  <si>
    <t>1.1. Обеспечение деятельности министерства транспорта Архангельской области</t>
  </si>
  <si>
    <t>V. Подпрограмма № 5 «Создание условий для реализации государственной программы и осуществления прочих расходов, главным распорядителем по которым является министерство транспорта»</t>
  </si>
  <si>
    <t xml:space="preserve">обустройство к 2019 году 18 пешеходных переходов в соответствии с требованиями национальных стандартов
</t>
  </si>
  <si>
    <t>Цель подпрограммы – создание условий для повышения уровня безопасности дорожного движения на территории Архангельской области.</t>
  </si>
  <si>
    <t xml:space="preserve">Задача № 1 – выявление и сокращение количества мест концентрации дорожно-транспортных происшествий (далее - ДТП) на автомобильных дорогах общего пользования Архангельской области </t>
  </si>
  <si>
    <t>Показатели результата реализации мероприятия по годам</t>
  </si>
  <si>
    <t>Архангельскавтодор</t>
  </si>
  <si>
    <t>4.4. Строительство (реконструкция) автомобильной дороги Усть-Ваеньга – Осиново – Фалюки</t>
  </si>
  <si>
    <t>5.4. Строительство мостового перехода через реку Сельменьга на автомобильной дороге Усть-Ваеньга – Осиново – Фалюки (до дер. Задориха)</t>
  </si>
  <si>
    <t>5.6.  Реконструкция мостового перехода через реку Вага на км 2+067  автомобильной дороги Вельск –Шангалы</t>
  </si>
  <si>
    <t>1.1. Капитальный ремонт и ремонт автомобильных дорог по маршруту Архангельск – аэропорт “Талаги” с подъездом к нефтебазе пос. Талаги</t>
  </si>
  <si>
    <t>1.2. Капитальный ремонт и ремонт автомобильных дорог по маршруту Усть-Вага – Ядриха 
в том числе:</t>
  </si>
  <si>
    <t>1.6. Капитальный ремонт и ремонт автомобильных дорог по маршруту Архангельск (от пос. Брин-Наволок) – Каргополь – Вытегра (до с. Прокшино)</t>
  </si>
  <si>
    <t>1.9. Капитальный ремонт и ремонт автомобильных дорог по маршруту Архангельск – Белогорский – Пинега – Кимжа – Мезень</t>
  </si>
  <si>
    <t>3.1. Обеспечение бесперебойного движения автотранспортных средств по  региональным автомобильным дорогам
в том числе:</t>
  </si>
  <si>
    <t>4.2. Устройство переходно-скоростных полос, цементобетонных участков автомобильных дорог и площадок для осуществления весового и габаритного контроля транспортных средств</t>
  </si>
  <si>
    <t>2.1.1. Субсидии бюджетным учреждениям на финансовое обеспечение</t>
  </si>
  <si>
    <t>выполнение работ по ремонту автомобильных дорог общего пользования местного значения: в 2015 году – не менее чем в двух муниципальных образованиях Архангельской области;
в 2016 году – не менее чем в восьми муниципальных образованиях Архангельской области</t>
  </si>
  <si>
    <t>ремонт отдельных участков железнодорожного пути и искусственных сооружений согласно локальной смете</t>
  </si>
  <si>
    <t>срок реализации проекта – 
2016 – 2021 годы;
ввод в 2018 году – 
6,0 км;
ввод в 2019 году – 
6,0  км;
ввод в 2020 году – 34,7 км, в том числе 
81,0 п. м мостов; 
ввод в 2021 году – 
8,2 км</t>
  </si>
  <si>
    <t>срок реализации проекта –
2015 – 2020 годы;
ввод в 2020 году –  
0,9 км, в том числе 
81,3 п. м мостов</t>
  </si>
  <si>
    <t>срок реализации проекта –
2016 – 2018 годы;
ввод в 2018 году –  
1,2 км, в том числе 
159,5 п. м мостов</t>
  </si>
  <si>
    <t>капитальный ремонт и ремонт 166,5 км автомобильных дорог и 3 мостов 220,7 п. м, в том числе ликвидация дефектов дорожного покрытия на площади 65 816,0 кв. м</t>
  </si>
  <si>
    <t>капитальный ремонт и ремонт 93,9 км автомобильных дорог</t>
  </si>
  <si>
    <t>капитальный ремонт и ремонт 103,7 км автомобильных дорог</t>
  </si>
  <si>
    <t>обеспечение выполнения государственного задания и права работников на компенсацию расходов на оплату стоимости проезда и провоза багажа к месту использования отпуска и обратно государственным бюджетным учреждением Архангельской области «Региональная транспортная служба» в 2014 – 2020 годы и ГБУ Архангельской области «Архангельский телекоммуникационный центр» (до 2016 года)</t>
  </si>
  <si>
    <t>обеспечение выполнения государственного задания и права работников на компенсацию расходов на оплату стоимости проезда и провоза багажа к месту использования отпуска и обратно государственным бюджетным учреждением Архангельской области ГБУ Архангельской области «Архангельский телекоммуникационный центр»</t>
  </si>
  <si>
    <t>ПРИЛОЖЕНИЕ № 3
к государственной программе 
Архангельской области
«Развитие транспортной системы 
Архангельской области»</t>
  </si>
  <si>
    <t>Ответственный исполнитель – министерство транспорта  Архангельской области  (далее – министерство транспорта)</t>
  </si>
  <si>
    <t>Статус</t>
  </si>
  <si>
    <t>Наименование государственной 
программы, государственной подпрограммы</t>
  </si>
  <si>
    <t>Ответственный исполнитель, соисполнитель государственной программы (государственной подпрограммы)</t>
  </si>
  <si>
    <t>Всего</t>
  </si>
  <si>
    <t xml:space="preserve">Государственная
программа </t>
  </si>
  <si>
    <t>ответственный исполнитель – министерство транспорта</t>
  </si>
  <si>
    <t>Подпрограмма № 1</t>
  </si>
  <si>
    <t>"Проведение сбалансированной государственной тарифной политики на транспорте"</t>
  </si>
  <si>
    <t>Подпрограмма № 2</t>
  </si>
  <si>
    <t>"Развитие общественного пассажирского транспорта и транспортной инфраструктуры Архангельской области"</t>
  </si>
  <si>
    <t>Подпрограмма № 3</t>
  </si>
  <si>
    <t>"Развитие и совершенствование сети автомобильных дорог общего пользования регионального значения Архангельской области"</t>
  </si>
  <si>
    <t>Подпрограмма № 4</t>
  </si>
  <si>
    <t>"Улучшение эксплуатационного состояния автомобильных дорог общего пользования регионального значения за счет ремонта, капитального ремонта и содержания"</t>
  </si>
  <si>
    <t>Подпрограмма № 5</t>
  </si>
  <si>
    <t>соисполнитель – министерство связи и информационных технологий Архангельской области</t>
  </si>
  <si>
    <t>Подпрограмма № 6</t>
  </si>
  <si>
    <t>РЕСУРСНОЕ ОБЕСПЕЧЕНИЕ
реализации государственной программы Архангельской области “Развитие транспортной системы 
Архангельской области (2014 – 2020 годы)” за счет средств областного бюджета</t>
  </si>
  <si>
    <t>соисполнитель – государственное казенное учреждение Архангельской области «Дорожное агентство «Архангельскавтодор»</t>
  </si>
  <si>
    <t>соисполнитель – государственная инспекция по надзору за техническим состоянием самоходных машин и других видов техники Архангельской области (далее – инспекция Архоблгостехнадзора)</t>
  </si>
  <si>
    <t>соисполнитель – инспекция Архоблгостехнадзора)</t>
  </si>
  <si>
    <t>Расходы областного бюджета, тыс. рублей - действующая редакция</t>
  </si>
  <si>
    <t>Изменения + и -</t>
  </si>
  <si>
    <t>Расходы областного бюджета, тыс. рублей - с учетом изменений</t>
  </si>
  <si>
    <t xml:space="preserve"> "Создание условий для реализации государственной программы и осуществления прочих расходов"</t>
  </si>
  <si>
    <t>"Повышение безопасности дорожного движения в Архангельской области"</t>
  </si>
  <si>
    <t>действующая редакция</t>
  </si>
  <si>
    <t>с учетом изменений</t>
  </si>
  <si>
    <t>Изменения      + и -</t>
  </si>
  <si>
    <t>1.10. Проектирование и строительство транспортных развязок в муниципальном образовании "Город Архангельск"</t>
  </si>
  <si>
    <t>разработка проектной документации и получение положительного заключения государственной экспертизы в 2018 году по двум транспортным развязкам</t>
  </si>
  <si>
    <t>1.3. Капитальный ремонт и ремонт автомобильных дорог по маршруту Исакогорка – Новодвинск – Холмогоры</t>
  </si>
  <si>
    <t>1.5. Капитальный ремонт и ремонт автомобильных дорог по маршруту Котлас – Коряжма – Виледь –  Ильинско-Подомское, Ильинско-Подомское – Вилегодск – Самино – Перевоз – развилка, Дресвянка –  Васюнино (км 0+000  –км 1+270), Ильинско-Подомское – Быково – Павловск –  Сорово – Фоминский</t>
  </si>
  <si>
    <t>1.1. Развитие системы автоматического контроля и выявления нарушений Правил дорожного движения Российской Федерации, утвержденных постановлением Совета Министров - Правительства Российской Федерации от 23 октября 1993 года N 1090 (далее - Правила дорожного движения)</t>
  </si>
  <si>
    <t>1.2. Эффективное применение специальных технических средств фиксации нарушений Правил дорожного движения, работающих в автоматическом режиме</t>
  </si>
  <si>
    <t>Материально-техническое и финансовое обеспечение деятельности министерства транспорта Архангельской области, как ответственного исполнителя государственной программы</t>
  </si>
  <si>
    <t>повышения уровня безопасности дорожного движения на автомобильных дорогах Архангельской области и снижение тяжести последствий дорожно-транспортных происшествий (далее - ДТП) путем установки 17 систем автоматического контроля и выявления нарушений Правил дорожного движения</t>
  </si>
  <si>
    <t xml:space="preserve">площадь отремонтированных автомобильных дорог общего пользования 59 183 кв. м
</t>
  </si>
  <si>
    <t>улучшение качества обслуживания пассажиров, повышение безопасности морских пассажирских перевозок, ввод судна в эксплуатацию в 2019 году</t>
  </si>
  <si>
    <t>2.2.1. Приобретение речных судов по договорам лизинга</t>
  </si>
  <si>
    <t>1.4. Ремонт и содержание автомобильных дорог общего пользования местного значения в муниципальном образовании "Город Архангельск"</t>
  </si>
  <si>
    <t>2.7.  Организация перевозок пассажиров автомобильным транспортом в междугородном и пригородном сообщении</t>
  </si>
  <si>
    <t>ДФ</t>
  </si>
  <si>
    <t>Непрограммные расходы ДФ</t>
  </si>
  <si>
    <t>1.3. Проектирование и обустройство пешеходных переходов на дорогах регионального значения в соответствии с требованиями национальных стандартов</t>
  </si>
  <si>
    <t>Норма БК</t>
  </si>
  <si>
    <t>1.11. Реконструкция пр-та Ленинградского от ул. Первомайской до ул. Смольный Буян в г. Архангельске</t>
  </si>
  <si>
    <t>министерство связи и информационных технологий</t>
  </si>
  <si>
    <t>2021 год</t>
  </si>
  <si>
    <t>1.10. Разработка и реализация проектной документации на капитальный ремонт и ремонт участков региональных автомобильных дорог, не включенных в маршруты</t>
  </si>
  <si>
    <t>VII.Подпрограмма № 7 "Комплексное развитие объединенной дорожной сети Архангельской области и Архангельской городской агломерации"</t>
  </si>
  <si>
    <t>Цель подпрограммы – увеличение доли региональных автомобильных дорог, соответствующих нормативным требованиям, в их общей протяженности не менее чем до 32 % (относительно их протяженности по состоянию на 31 декабря 2017 года); снижение доли автомобильных дорог федерального и регионального значения, работающих в режиме перегрузки, в их общей протяженности на 10 % по сравнению с 2017 годом; снижение количества мест концентрации дорожно-транспортных происшествий (аварийно-опасных участков) на дорожной сети в два раза по сравнению с 2017 годом; доведение в Архангельской городской агломерации доли автомобильных дорог, соответствующих нормативным требованиям, в их общей протяженности до 85 процентов.</t>
  </si>
  <si>
    <t>Задача № 1 – обеспечение реализации Указа Президента Российской Федерации «О национальных целях и стратегических задачах развития Российской Федерации до 2024 года»</t>
  </si>
  <si>
    <t>1.1. Приведение в нормативное состояние региональных автомобильных дорог</t>
  </si>
  <si>
    <t>1.2. Приведение в нормативное состояние автомобильных дорог Архангельской городской агломерации</t>
  </si>
  <si>
    <t>Всего по подпрограмме № 7</t>
  </si>
  <si>
    <t>приведение в нормативное состояние 1265 км региональных автомобильных дорог</t>
  </si>
  <si>
    <t>приведение в нормативное состояние 186 км автомобильных дорог</t>
  </si>
  <si>
    <t>Раздаточный материал министерства транспорта Архангельской облати по государственной программе "Развитие транспортной системы Архангельской области (2014-2024 годы)"</t>
  </si>
  <si>
    <r>
      <t xml:space="preserve">1.7. </t>
    </r>
    <r>
      <rPr>
        <sz val="12"/>
        <color rgb="FFFF0000"/>
        <rFont val="Times New Roman"/>
        <family val="1"/>
        <charset val="204"/>
      </rPr>
      <t xml:space="preserve">Содержание и ремонт инфраструктуры </t>
    </r>
    <r>
      <rPr>
        <sz val="12"/>
        <rFont val="Times New Roman"/>
        <family val="1"/>
        <charset val="204"/>
      </rPr>
      <t>узкоколейной железной дороги пос.Авнюгский - пос.Поперечка в муниципальном образовании "Верхнетоемский муниципальный район"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</si>
</sst>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_р_._-;_-@_-"/>
    <numFmt numFmtId="166" formatCode="_-* #,##0.0_р_._-;\-* #,##0.0_р_._-;_-* &quot;-&quot;??_р_._-;_-@_-"/>
    <numFmt numFmtId="167" formatCode="0.0%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0" xfId="0" applyFont="1" applyFill="1" applyAlignment="1"/>
    <xf numFmtId="3" fontId="8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166" fontId="6" fillId="0" borderId="1" xfId="1" applyNumberFormat="1" applyFont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/>
    <xf numFmtId="0" fontId="12" fillId="0" borderId="0" xfId="0" applyFont="1" applyFill="1"/>
    <xf numFmtId="0" fontId="11" fillId="0" borderId="0" xfId="0" applyFont="1" applyFill="1" applyAlignment="1">
      <alignment horizontal="left" vertical="top"/>
    </xf>
    <xf numFmtId="0" fontId="14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166" fontId="14" fillId="0" borderId="1" xfId="1" applyNumberFormat="1" applyFont="1" applyFill="1" applyBorder="1" applyAlignment="1">
      <alignment horizontal="center"/>
    </xf>
    <xf numFmtId="166" fontId="14" fillId="0" borderId="1" xfId="1" applyNumberFormat="1" applyFont="1" applyFill="1" applyBorder="1"/>
    <xf numFmtId="166" fontId="14" fillId="0" borderId="1" xfId="1" applyNumberFormat="1" applyFont="1" applyFill="1" applyBorder="1" applyAlignment="1">
      <alignment vertical="center"/>
    </xf>
    <xf numFmtId="166" fontId="11" fillId="0" borderId="0" xfId="1" applyNumberFormat="1" applyFont="1" applyFill="1"/>
    <xf numFmtId="167" fontId="11" fillId="0" borderId="0" xfId="3" applyNumberFormat="1" applyFont="1" applyFill="1"/>
    <xf numFmtId="3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166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6" fontId="8" fillId="0" borderId="1" xfId="1" applyNumberFormat="1" applyFont="1" applyFill="1" applyBorder="1"/>
    <xf numFmtId="0" fontId="8" fillId="0" borderId="0" xfId="0" applyFont="1" applyFill="1"/>
    <xf numFmtId="165" fontId="8" fillId="0" borderId="0" xfId="0" applyNumberFormat="1" applyFont="1" applyFill="1"/>
    <xf numFmtId="166" fontId="15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0" fillId="0" borderId="7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8" fillId="0" borderId="1" xfId="1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 wrapText="1"/>
    </xf>
  </cellXfs>
  <cellStyles count="6">
    <cellStyle name="Обычный" xfId="0" builtinId="0"/>
    <cellStyle name="Обычный 2" xfId="4" xr:uid="{00000000-0005-0000-0000-000001000000}"/>
    <cellStyle name="Процентный" xfId="3" builtinId="5"/>
    <cellStyle name="Финансовый" xfId="1" builtinId="3"/>
    <cellStyle name="Финансовый 2" xfId="2" xr:uid="{00000000-0005-0000-0000-000004000000}"/>
    <cellStyle name="Финансовый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330"/>
  <sheetViews>
    <sheetView tabSelected="1" view="pageBreakPreview" zoomScale="85" zoomScaleNormal="80" zoomScaleSheetLayoutView="85" workbookViewId="0">
      <pane xSplit="3" ySplit="5" topLeftCell="D308" activePane="bottomRight" state="frozen"/>
      <selection pane="topRight" activeCell="D1" sqref="D1"/>
      <selection pane="bottomLeft" activeCell="A12" sqref="A12"/>
      <selection pane="bottomRight" activeCell="F310" sqref="F310"/>
    </sheetView>
  </sheetViews>
  <sheetFormatPr defaultRowHeight="12.75" outlineLevelRow="1" outlineLevelCol="1" x14ac:dyDescent="0.2"/>
  <cols>
    <col min="1" max="1" width="37.42578125" style="17" customWidth="1"/>
    <col min="2" max="2" width="21.28515625" style="17" customWidth="1"/>
    <col min="3" max="3" width="23.140625" style="18" customWidth="1"/>
    <col min="4" max="5" width="16.28515625" style="17" customWidth="1" outlineLevel="1"/>
    <col min="6" max="6" width="17.5703125" style="17" customWidth="1" outlineLevel="1"/>
    <col min="7" max="7" width="16.28515625" style="17" customWidth="1" outlineLevel="1"/>
    <col min="8" max="8" width="49.85546875" style="20" customWidth="1"/>
    <col min="9" max="9" width="17.5703125" style="17" bestFit="1" customWidth="1"/>
    <col min="10" max="10" width="17" style="17" customWidth="1"/>
    <col min="11" max="11" width="18" style="17" customWidth="1"/>
    <col min="12" max="12" width="20.85546875" style="17" customWidth="1"/>
    <col min="13" max="13" width="21.42578125" style="17" customWidth="1"/>
    <col min="14" max="16384" width="9.140625" style="17"/>
  </cols>
  <sheetData>
    <row r="1" spans="1:8" ht="58.5" customHeight="1" x14ac:dyDescent="0.2">
      <c r="A1" s="62" t="s">
        <v>170</v>
      </c>
      <c r="B1" s="62"/>
      <c r="C1" s="62"/>
      <c r="D1" s="62"/>
      <c r="E1" s="62"/>
      <c r="F1" s="62"/>
      <c r="G1" s="62"/>
      <c r="H1" s="42"/>
    </row>
    <row r="3" spans="1:8" s="21" customFormat="1" ht="15.75" customHeight="1" x14ac:dyDescent="0.25">
      <c r="A3" s="55" t="s">
        <v>12</v>
      </c>
      <c r="B3" s="55" t="s">
        <v>24</v>
      </c>
      <c r="C3" s="55" t="s">
        <v>13</v>
      </c>
      <c r="D3" s="84"/>
      <c r="E3" s="84"/>
      <c r="F3" s="84"/>
      <c r="G3" s="84"/>
      <c r="H3" s="45" t="s">
        <v>88</v>
      </c>
    </row>
    <row r="4" spans="1:8" s="21" customFormat="1" ht="15.75" x14ac:dyDescent="0.25">
      <c r="A4" s="55"/>
      <c r="B4" s="55"/>
      <c r="C4" s="55"/>
      <c r="D4" s="30" t="s">
        <v>11</v>
      </c>
      <c r="E4" s="30" t="s">
        <v>14</v>
      </c>
      <c r="F4" s="30" t="s">
        <v>15</v>
      </c>
      <c r="G4" s="41" t="s">
        <v>160</v>
      </c>
      <c r="H4" s="45"/>
    </row>
    <row r="5" spans="1:8" s="21" customFormat="1" ht="15.75" x14ac:dyDescent="0.25">
      <c r="A5" s="38">
        <v>1</v>
      </c>
      <c r="B5" s="38">
        <v>2</v>
      </c>
      <c r="C5" s="22">
        <v>3</v>
      </c>
      <c r="D5" s="23">
        <v>9</v>
      </c>
      <c r="E5" s="23">
        <v>10</v>
      </c>
      <c r="F5" s="23">
        <v>11</v>
      </c>
      <c r="G5" s="23">
        <v>12</v>
      </c>
      <c r="H5" s="44">
        <v>12</v>
      </c>
    </row>
    <row r="6" spans="1:8" s="21" customFormat="1" ht="15.75" customHeight="1" x14ac:dyDescent="0.25">
      <c r="A6" s="85" t="s">
        <v>51</v>
      </c>
      <c r="B6" s="85"/>
      <c r="C6" s="85"/>
      <c r="D6" s="85"/>
      <c r="E6" s="85"/>
      <c r="F6" s="85"/>
      <c r="G6" s="85"/>
      <c r="H6" s="43"/>
    </row>
    <row r="7" spans="1:8" s="21" customFormat="1" ht="15.75" customHeight="1" outlineLevel="1" x14ac:dyDescent="0.25">
      <c r="A7" s="48" t="s">
        <v>58</v>
      </c>
      <c r="B7" s="48"/>
      <c r="C7" s="48"/>
      <c r="D7" s="48"/>
      <c r="E7" s="48"/>
      <c r="F7" s="48"/>
      <c r="G7" s="48"/>
      <c r="H7" s="75"/>
    </row>
    <row r="8" spans="1:8" s="21" customFormat="1" ht="15.75" customHeight="1" outlineLevel="1" x14ac:dyDescent="0.25">
      <c r="A8" s="48" t="s">
        <v>52</v>
      </c>
      <c r="B8" s="48"/>
      <c r="C8" s="48"/>
      <c r="D8" s="48"/>
      <c r="E8" s="48"/>
      <c r="F8" s="48"/>
      <c r="G8" s="48"/>
      <c r="H8" s="75"/>
    </row>
    <row r="9" spans="1:8" s="21" customFormat="1" ht="15.75" customHeight="1" outlineLevel="1" x14ac:dyDescent="0.25">
      <c r="A9" s="52" t="s">
        <v>37</v>
      </c>
      <c r="B9" s="52" t="s">
        <v>81</v>
      </c>
      <c r="C9" s="39" t="s">
        <v>0</v>
      </c>
      <c r="D9" s="24">
        <f t="shared" ref="D9:F9" si="0">SUM(D11:D14)</f>
        <v>169903.4</v>
      </c>
      <c r="E9" s="24">
        <f t="shared" si="0"/>
        <v>198611.20000000001</v>
      </c>
      <c r="F9" s="24">
        <f t="shared" si="0"/>
        <v>206555.7</v>
      </c>
      <c r="G9" s="24">
        <f t="shared" ref="G9" si="1">SUM(G11:G14)</f>
        <v>214817.9</v>
      </c>
      <c r="H9" s="76" t="s">
        <v>36</v>
      </c>
    </row>
    <row r="10" spans="1:8" s="21" customFormat="1" ht="15.75" outlineLevel="1" x14ac:dyDescent="0.25">
      <c r="A10" s="52"/>
      <c r="B10" s="52"/>
      <c r="C10" s="39" t="s">
        <v>1</v>
      </c>
      <c r="D10" s="24"/>
      <c r="E10" s="24"/>
      <c r="F10" s="24"/>
      <c r="G10" s="24"/>
      <c r="H10" s="76"/>
    </row>
    <row r="11" spans="1:8" s="21" customFormat="1" ht="15.75" outlineLevel="1" x14ac:dyDescent="0.25">
      <c r="A11" s="52"/>
      <c r="B11" s="52"/>
      <c r="C11" s="39" t="s">
        <v>2</v>
      </c>
      <c r="D11" s="24">
        <v>0</v>
      </c>
      <c r="E11" s="24">
        <v>0</v>
      </c>
      <c r="F11" s="24">
        <v>0</v>
      </c>
      <c r="G11" s="24">
        <v>0</v>
      </c>
      <c r="H11" s="76"/>
    </row>
    <row r="12" spans="1:8" s="21" customFormat="1" ht="15.75" outlineLevel="1" x14ac:dyDescent="0.25">
      <c r="A12" s="52"/>
      <c r="B12" s="52"/>
      <c r="C12" s="39" t="s">
        <v>3</v>
      </c>
      <c r="D12" s="24">
        <v>169903.4</v>
      </c>
      <c r="E12" s="24">
        <v>198611.20000000001</v>
      </c>
      <c r="F12" s="24">
        <v>206555.7</v>
      </c>
      <c r="G12" s="24">
        <v>214817.9</v>
      </c>
      <c r="H12" s="76"/>
    </row>
    <row r="13" spans="1:8" s="21" customFormat="1" ht="15.75" outlineLevel="1" x14ac:dyDescent="0.25">
      <c r="A13" s="52"/>
      <c r="B13" s="52"/>
      <c r="C13" s="39" t="s">
        <v>4</v>
      </c>
      <c r="D13" s="24">
        <v>0</v>
      </c>
      <c r="E13" s="24">
        <v>0</v>
      </c>
      <c r="F13" s="24">
        <v>0</v>
      </c>
      <c r="G13" s="24">
        <v>0</v>
      </c>
      <c r="H13" s="76"/>
    </row>
    <row r="14" spans="1:8" s="21" customFormat="1" ht="15.75" outlineLevel="1" x14ac:dyDescent="0.25">
      <c r="A14" s="52"/>
      <c r="B14" s="52"/>
      <c r="C14" s="39" t="s">
        <v>5</v>
      </c>
      <c r="D14" s="24">
        <v>0</v>
      </c>
      <c r="E14" s="24">
        <v>0</v>
      </c>
      <c r="F14" s="24">
        <v>0</v>
      </c>
      <c r="G14" s="24">
        <v>0</v>
      </c>
      <c r="H14" s="76"/>
    </row>
    <row r="15" spans="1:8" s="21" customFormat="1" ht="15.75" customHeight="1" outlineLevel="1" x14ac:dyDescent="0.25">
      <c r="A15" s="52" t="s">
        <v>38</v>
      </c>
      <c r="B15" s="52" t="s">
        <v>81</v>
      </c>
      <c r="C15" s="39" t="s">
        <v>0</v>
      </c>
      <c r="D15" s="24">
        <f t="shared" ref="D15:F15" si="2">SUM(D17:D20)</f>
        <v>116043.9</v>
      </c>
      <c r="E15" s="24">
        <f t="shared" si="2"/>
        <v>106578.2</v>
      </c>
      <c r="F15" s="24">
        <f t="shared" si="2"/>
        <v>110841.4</v>
      </c>
      <c r="G15" s="24">
        <f t="shared" ref="G15" si="3">SUM(G17:G20)</f>
        <v>115275</v>
      </c>
      <c r="H15" s="76" t="s">
        <v>35</v>
      </c>
    </row>
    <row r="16" spans="1:8" s="21" customFormat="1" ht="15.75" outlineLevel="1" x14ac:dyDescent="0.25">
      <c r="A16" s="52"/>
      <c r="B16" s="52"/>
      <c r="C16" s="39" t="s">
        <v>1</v>
      </c>
      <c r="D16" s="24"/>
      <c r="E16" s="24"/>
      <c r="F16" s="24"/>
      <c r="G16" s="24"/>
      <c r="H16" s="76"/>
    </row>
    <row r="17" spans="1:8" s="21" customFormat="1" ht="15.75" outlineLevel="1" x14ac:dyDescent="0.25">
      <c r="A17" s="52"/>
      <c r="B17" s="52"/>
      <c r="C17" s="39" t="s">
        <v>2</v>
      </c>
      <c r="D17" s="24">
        <v>0</v>
      </c>
      <c r="E17" s="24">
        <v>0</v>
      </c>
      <c r="F17" s="24">
        <v>0</v>
      </c>
      <c r="G17" s="24">
        <v>0</v>
      </c>
      <c r="H17" s="76"/>
    </row>
    <row r="18" spans="1:8" s="21" customFormat="1" ht="15.75" outlineLevel="1" x14ac:dyDescent="0.25">
      <c r="A18" s="52"/>
      <c r="B18" s="52"/>
      <c r="C18" s="39" t="s">
        <v>3</v>
      </c>
      <c r="D18" s="24">
        <v>116043.9</v>
      </c>
      <c r="E18" s="24">
        <v>106578.2</v>
      </c>
      <c r="F18" s="24">
        <v>110841.4</v>
      </c>
      <c r="G18" s="24">
        <v>115275</v>
      </c>
      <c r="H18" s="76"/>
    </row>
    <row r="19" spans="1:8" s="21" customFormat="1" ht="15.75" outlineLevel="1" x14ac:dyDescent="0.25">
      <c r="A19" s="52"/>
      <c r="B19" s="52"/>
      <c r="C19" s="39" t="s">
        <v>4</v>
      </c>
      <c r="D19" s="24">
        <v>0</v>
      </c>
      <c r="E19" s="24">
        <v>0</v>
      </c>
      <c r="F19" s="24">
        <v>0</v>
      </c>
      <c r="G19" s="24">
        <v>0</v>
      </c>
      <c r="H19" s="76"/>
    </row>
    <row r="20" spans="1:8" s="21" customFormat="1" ht="15.75" outlineLevel="1" x14ac:dyDescent="0.25">
      <c r="A20" s="52"/>
      <c r="B20" s="52"/>
      <c r="C20" s="39" t="s">
        <v>5</v>
      </c>
      <c r="D20" s="24">
        <v>0</v>
      </c>
      <c r="E20" s="24">
        <v>0</v>
      </c>
      <c r="F20" s="24">
        <v>0</v>
      </c>
      <c r="G20" s="24">
        <v>0</v>
      </c>
      <c r="H20" s="76"/>
    </row>
    <row r="21" spans="1:8" s="21" customFormat="1" ht="15.75" outlineLevel="1" x14ac:dyDescent="0.25">
      <c r="A21" s="63" t="s">
        <v>39</v>
      </c>
      <c r="B21" s="52" t="s">
        <v>81</v>
      </c>
      <c r="C21" s="39" t="s">
        <v>0</v>
      </c>
      <c r="D21" s="24">
        <f t="shared" ref="D21:F21" si="4">SUM(D23:D26)</f>
        <v>266795.09999999998</v>
      </c>
      <c r="E21" s="24">
        <f t="shared" si="4"/>
        <v>428393.3</v>
      </c>
      <c r="F21" s="24">
        <f t="shared" si="4"/>
        <v>404752.3</v>
      </c>
      <c r="G21" s="24">
        <f t="shared" ref="G21" si="5">SUM(G23:G26)</f>
        <v>422549.10000000003</v>
      </c>
      <c r="H21" s="76" t="s">
        <v>34</v>
      </c>
    </row>
    <row r="22" spans="1:8" s="21" customFormat="1" ht="15.75" outlineLevel="1" x14ac:dyDescent="0.25">
      <c r="A22" s="63"/>
      <c r="B22" s="52"/>
      <c r="C22" s="39" t="s">
        <v>1</v>
      </c>
      <c r="D22" s="24"/>
      <c r="E22" s="24"/>
      <c r="F22" s="24"/>
      <c r="G22" s="24"/>
      <c r="H22" s="76"/>
    </row>
    <row r="23" spans="1:8" s="21" customFormat="1" ht="15.75" outlineLevel="1" x14ac:dyDescent="0.25">
      <c r="A23" s="63"/>
      <c r="B23" s="52"/>
      <c r="C23" s="39" t="s">
        <v>2</v>
      </c>
      <c r="D23" s="24">
        <v>0</v>
      </c>
      <c r="E23" s="24">
        <v>0</v>
      </c>
      <c r="F23" s="24">
        <v>0</v>
      </c>
      <c r="G23" s="24">
        <v>0</v>
      </c>
      <c r="H23" s="76"/>
    </row>
    <row r="24" spans="1:8" s="21" customFormat="1" ht="15.75" outlineLevel="1" x14ac:dyDescent="0.25">
      <c r="A24" s="63"/>
      <c r="B24" s="52"/>
      <c r="C24" s="39" t="s">
        <v>3</v>
      </c>
      <c r="D24" s="24">
        <v>266795.09999999998</v>
      </c>
      <c r="E24" s="24">
        <f>421543.5+6849.8</f>
        <v>428393.3</v>
      </c>
      <c r="F24" s="24">
        <f>397628.5+7123.8</f>
        <v>404752.3</v>
      </c>
      <c r="G24" s="24">
        <f>415140.4+7408.7</f>
        <v>422549.10000000003</v>
      </c>
      <c r="H24" s="76"/>
    </row>
    <row r="25" spans="1:8" s="21" customFormat="1" ht="15.75" outlineLevel="1" x14ac:dyDescent="0.25">
      <c r="A25" s="63"/>
      <c r="B25" s="52"/>
      <c r="C25" s="39" t="s">
        <v>4</v>
      </c>
      <c r="D25" s="24">
        <v>0</v>
      </c>
      <c r="E25" s="24">
        <v>0</v>
      </c>
      <c r="F25" s="24">
        <v>0</v>
      </c>
      <c r="G25" s="24">
        <v>0</v>
      </c>
      <c r="H25" s="76"/>
    </row>
    <row r="26" spans="1:8" s="21" customFormat="1" ht="15.75" outlineLevel="1" x14ac:dyDescent="0.25">
      <c r="A26" s="63"/>
      <c r="B26" s="52"/>
      <c r="C26" s="39" t="s">
        <v>5</v>
      </c>
      <c r="D26" s="24">
        <v>0</v>
      </c>
      <c r="E26" s="24">
        <v>0</v>
      </c>
      <c r="F26" s="24">
        <v>0</v>
      </c>
      <c r="G26" s="24">
        <v>0</v>
      </c>
      <c r="H26" s="76"/>
    </row>
    <row r="27" spans="1:8" s="35" customFormat="1" ht="15.75" x14ac:dyDescent="0.25">
      <c r="A27" s="46" t="s">
        <v>27</v>
      </c>
      <c r="B27" s="46"/>
      <c r="C27" s="40" t="s">
        <v>0</v>
      </c>
      <c r="D27" s="32">
        <f t="shared" ref="D27:G27" si="6">SUM(D29:D32)</f>
        <v>552742.39999999991</v>
      </c>
      <c r="E27" s="32">
        <f t="shared" si="6"/>
        <v>733582.7</v>
      </c>
      <c r="F27" s="32">
        <f t="shared" si="6"/>
        <v>722149.39999999991</v>
      </c>
      <c r="G27" s="32">
        <f t="shared" si="6"/>
        <v>752642</v>
      </c>
      <c r="H27" s="77"/>
    </row>
    <row r="28" spans="1:8" s="35" customFormat="1" ht="15.75" x14ac:dyDescent="0.25">
      <c r="A28" s="46"/>
      <c r="B28" s="46"/>
      <c r="C28" s="40" t="s">
        <v>1</v>
      </c>
      <c r="D28" s="32"/>
      <c r="E28" s="32"/>
      <c r="F28" s="32"/>
      <c r="G28" s="32"/>
      <c r="H28" s="77"/>
    </row>
    <row r="29" spans="1:8" s="35" customFormat="1" ht="15.75" x14ac:dyDescent="0.25">
      <c r="A29" s="46"/>
      <c r="B29" s="46"/>
      <c r="C29" s="40" t="s">
        <v>2</v>
      </c>
      <c r="D29" s="32">
        <f>SUM(D11+D17+D23)</f>
        <v>0</v>
      </c>
      <c r="E29" s="32">
        <f t="shared" ref="E29:G29" si="7">SUM(E11+E17+E23)</f>
        <v>0</v>
      </c>
      <c r="F29" s="32">
        <f t="shared" si="7"/>
        <v>0</v>
      </c>
      <c r="G29" s="32">
        <f t="shared" si="7"/>
        <v>0</v>
      </c>
      <c r="H29" s="77"/>
    </row>
    <row r="30" spans="1:8" s="35" customFormat="1" ht="15.75" x14ac:dyDescent="0.25">
      <c r="A30" s="46"/>
      <c r="B30" s="46"/>
      <c r="C30" s="40" t="s">
        <v>3</v>
      </c>
      <c r="D30" s="32">
        <f>SUM(D12+D18+D24)</f>
        <v>552742.39999999991</v>
      </c>
      <c r="E30" s="32">
        <f t="shared" ref="E30:G30" si="8">SUM(E12+E18+E24)</f>
        <v>733582.7</v>
      </c>
      <c r="F30" s="32">
        <f t="shared" si="8"/>
        <v>722149.39999999991</v>
      </c>
      <c r="G30" s="32">
        <f t="shared" si="8"/>
        <v>752642</v>
      </c>
      <c r="H30" s="77"/>
    </row>
    <row r="31" spans="1:8" s="35" customFormat="1" ht="15.75" x14ac:dyDescent="0.25">
      <c r="A31" s="46"/>
      <c r="B31" s="46"/>
      <c r="C31" s="40" t="s">
        <v>4</v>
      </c>
      <c r="D31" s="32">
        <f>SUM(D13+D19+D25)</f>
        <v>0</v>
      </c>
      <c r="E31" s="32">
        <f t="shared" ref="E31:G31" si="9">SUM(E13+E19+E25)</f>
        <v>0</v>
      </c>
      <c r="F31" s="32">
        <f t="shared" si="9"/>
        <v>0</v>
      </c>
      <c r="G31" s="32">
        <f t="shared" si="9"/>
        <v>0</v>
      </c>
      <c r="H31" s="77"/>
    </row>
    <row r="32" spans="1:8" s="35" customFormat="1" ht="15.75" x14ac:dyDescent="0.25">
      <c r="A32" s="46"/>
      <c r="B32" s="46"/>
      <c r="C32" s="40" t="s">
        <v>5</v>
      </c>
      <c r="D32" s="32">
        <f>SUM(D14+D20)</f>
        <v>0</v>
      </c>
      <c r="E32" s="32">
        <f t="shared" ref="E32:G32" si="10">SUM(E14+E20)</f>
        <v>0</v>
      </c>
      <c r="F32" s="32">
        <f t="shared" si="10"/>
        <v>0</v>
      </c>
      <c r="G32" s="32">
        <f t="shared" si="10"/>
        <v>0</v>
      </c>
      <c r="H32" s="77"/>
    </row>
    <row r="33" spans="1:8" s="21" customFormat="1" ht="15.75" customHeight="1" x14ac:dyDescent="0.25">
      <c r="A33" s="55" t="s">
        <v>53</v>
      </c>
      <c r="B33" s="55"/>
      <c r="C33" s="55"/>
      <c r="D33" s="55"/>
      <c r="E33" s="55"/>
      <c r="F33" s="55"/>
      <c r="G33" s="55"/>
      <c r="H33" s="72"/>
    </row>
    <row r="34" spans="1:8" s="21" customFormat="1" ht="15.75" customHeight="1" outlineLevel="1" x14ac:dyDescent="0.25">
      <c r="A34" s="48" t="s">
        <v>57</v>
      </c>
      <c r="B34" s="48"/>
      <c r="C34" s="48"/>
      <c r="D34" s="48"/>
      <c r="E34" s="48"/>
      <c r="F34" s="48"/>
      <c r="G34" s="48"/>
      <c r="H34" s="75"/>
    </row>
    <row r="35" spans="1:8" s="21" customFormat="1" ht="15.75" customHeight="1" outlineLevel="1" x14ac:dyDescent="0.25">
      <c r="A35" s="48" t="s">
        <v>54</v>
      </c>
      <c r="B35" s="48"/>
      <c r="C35" s="48"/>
      <c r="D35" s="48"/>
      <c r="E35" s="48"/>
      <c r="F35" s="48"/>
      <c r="G35" s="48"/>
      <c r="H35" s="75"/>
    </row>
    <row r="36" spans="1:8" s="21" customFormat="1" ht="15.75" customHeight="1" outlineLevel="1" x14ac:dyDescent="0.25">
      <c r="A36" s="61" t="s">
        <v>152</v>
      </c>
      <c r="B36" s="52" t="s">
        <v>81</v>
      </c>
      <c r="C36" s="39" t="s">
        <v>0</v>
      </c>
      <c r="D36" s="25">
        <f t="shared" ref="D36:F36" si="11">SUM(D38:D41)</f>
        <v>109877.8</v>
      </c>
      <c r="E36" s="25">
        <f t="shared" si="11"/>
        <v>0</v>
      </c>
      <c r="F36" s="25">
        <f t="shared" si="11"/>
        <v>0</v>
      </c>
      <c r="G36" s="25">
        <f t="shared" ref="G36" si="12">SUM(G38:G41)</f>
        <v>0</v>
      </c>
      <c r="H36" s="76" t="s">
        <v>149</v>
      </c>
    </row>
    <row r="37" spans="1:8" s="21" customFormat="1" ht="15.75" customHeight="1" outlineLevel="1" x14ac:dyDescent="0.25">
      <c r="A37" s="61"/>
      <c r="B37" s="52"/>
      <c r="C37" s="39" t="s">
        <v>1</v>
      </c>
      <c r="D37" s="26"/>
      <c r="E37" s="26"/>
      <c r="F37" s="26"/>
      <c r="G37" s="26"/>
      <c r="H37" s="78"/>
    </row>
    <row r="38" spans="1:8" s="21" customFormat="1" ht="15.75" customHeight="1" outlineLevel="1" x14ac:dyDescent="0.25">
      <c r="A38" s="61"/>
      <c r="B38" s="52"/>
      <c r="C38" s="39" t="s">
        <v>2</v>
      </c>
      <c r="D38" s="24">
        <v>0</v>
      </c>
      <c r="E38" s="24">
        <v>0</v>
      </c>
      <c r="F38" s="24">
        <v>0</v>
      </c>
      <c r="G38" s="24">
        <v>0</v>
      </c>
      <c r="H38" s="78"/>
    </row>
    <row r="39" spans="1:8" s="21" customFormat="1" ht="15.75" customHeight="1" outlineLevel="1" x14ac:dyDescent="0.25">
      <c r="A39" s="61"/>
      <c r="B39" s="52"/>
      <c r="C39" s="39" t="s">
        <v>3</v>
      </c>
      <c r="D39" s="24">
        <v>109877.8</v>
      </c>
      <c r="E39" s="24">
        <v>0</v>
      </c>
      <c r="F39" s="24">
        <v>0</v>
      </c>
      <c r="G39" s="24">
        <v>0</v>
      </c>
      <c r="H39" s="78"/>
    </row>
    <row r="40" spans="1:8" s="21" customFormat="1" ht="15.75" customHeight="1" outlineLevel="1" x14ac:dyDescent="0.25">
      <c r="A40" s="61"/>
      <c r="B40" s="52"/>
      <c r="C40" s="39" t="s">
        <v>4</v>
      </c>
      <c r="D40" s="24">
        <v>0</v>
      </c>
      <c r="E40" s="24">
        <v>0</v>
      </c>
      <c r="F40" s="24">
        <v>0</v>
      </c>
      <c r="G40" s="24">
        <v>0</v>
      </c>
      <c r="H40" s="78"/>
    </row>
    <row r="41" spans="1:8" s="21" customFormat="1" ht="15.75" customHeight="1" outlineLevel="1" x14ac:dyDescent="0.25">
      <c r="A41" s="61"/>
      <c r="B41" s="52"/>
      <c r="C41" s="39" t="s">
        <v>5</v>
      </c>
      <c r="D41" s="24">
        <v>0</v>
      </c>
      <c r="E41" s="24">
        <v>0</v>
      </c>
      <c r="F41" s="24">
        <v>0</v>
      </c>
      <c r="G41" s="24">
        <v>0</v>
      </c>
      <c r="H41" s="78"/>
    </row>
    <row r="42" spans="1:8" s="21" customFormat="1" ht="15.75" customHeight="1" outlineLevel="1" x14ac:dyDescent="0.25">
      <c r="A42" s="86" t="s">
        <v>77</v>
      </c>
      <c r="B42" s="61" t="s">
        <v>81</v>
      </c>
      <c r="C42" s="39" t="s">
        <v>0</v>
      </c>
      <c r="D42" s="26">
        <f t="shared" ref="D42:F42" si="13">SUM(D44:D47)</f>
        <v>146764.70000000001</v>
      </c>
      <c r="E42" s="26">
        <f t="shared" si="13"/>
        <v>0</v>
      </c>
      <c r="F42" s="26">
        <f t="shared" si="13"/>
        <v>0</v>
      </c>
      <c r="G42" s="26">
        <f t="shared" ref="G42" si="14">SUM(G44:G47)</f>
        <v>0</v>
      </c>
      <c r="H42" s="79" t="s">
        <v>100</v>
      </c>
    </row>
    <row r="43" spans="1:8" s="21" customFormat="1" ht="15.75" customHeight="1" outlineLevel="1" x14ac:dyDescent="0.25">
      <c r="A43" s="86"/>
      <c r="B43" s="61"/>
      <c r="C43" s="39" t="s">
        <v>1</v>
      </c>
      <c r="D43" s="26"/>
      <c r="E43" s="26"/>
      <c r="F43" s="26"/>
      <c r="G43" s="26"/>
      <c r="H43" s="80"/>
    </row>
    <row r="44" spans="1:8" s="21" customFormat="1" ht="15.75" customHeight="1" outlineLevel="1" x14ac:dyDescent="0.25">
      <c r="A44" s="86"/>
      <c r="B44" s="61"/>
      <c r="C44" s="39" t="s">
        <v>2</v>
      </c>
      <c r="D44" s="24">
        <v>0</v>
      </c>
      <c r="E44" s="24">
        <v>0</v>
      </c>
      <c r="F44" s="24">
        <v>0</v>
      </c>
      <c r="G44" s="24">
        <v>0</v>
      </c>
      <c r="H44" s="80"/>
    </row>
    <row r="45" spans="1:8" s="21" customFormat="1" ht="15.75" customHeight="1" outlineLevel="1" x14ac:dyDescent="0.25">
      <c r="A45" s="86"/>
      <c r="B45" s="61"/>
      <c r="C45" s="39" t="s">
        <v>3</v>
      </c>
      <c r="D45" s="24">
        <v>144000</v>
      </c>
      <c r="E45" s="24">
        <v>0</v>
      </c>
      <c r="F45" s="24">
        <v>0</v>
      </c>
      <c r="G45" s="24">
        <v>0</v>
      </c>
      <c r="H45" s="80"/>
    </row>
    <row r="46" spans="1:8" s="21" customFormat="1" ht="15.75" customHeight="1" outlineLevel="1" x14ac:dyDescent="0.25">
      <c r="A46" s="86"/>
      <c r="B46" s="61"/>
      <c r="C46" s="39" t="s">
        <v>4</v>
      </c>
      <c r="D46" s="24">
        <v>2764.7</v>
      </c>
      <c r="E46" s="24">
        <v>0</v>
      </c>
      <c r="F46" s="24">
        <v>0</v>
      </c>
      <c r="G46" s="24">
        <v>0</v>
      </c>
      <c r="H46" s="80"/>
    </row>
    <row r="47" spans="1:8" s="21" customFormat="1" ht="15.75" customHeight="1" outlineLevel="1" x14ac:dyDescent="0.25">
      <c r="A47" s="86"/>
      <c r="B47" s="61"/>
      <c r="C47" s="39" t="s">
        <v>5</v>
      </c>
      <c r="D47" s="24">
        <v>0</v>
      </c>
      <c r="E47" s="24">
        <v>0</v>
      </c>
      <c r="F47" s="24">
        <v>0</v>
      </c>
      <c r="G47" s="24">
        <v>0</v>
      </c>
      <c r="H47" s="80"/>
    </row>
    <row r="48" spans="1:8" s="21" customFormat="1" ht="15.75" customHeight="1" outlineLevel="1" x14ac:dyDescent="0.25">
      <c r="A48" s="86" t="s">
        <v>171</v>
      </c>
      <c r="B48" s="52" t="s">
        <v>81</v>
      </c>
      <c r="C48" s="39" t="s">
        <v>0</v>
      </c>
      <c r="D48" s="25">
        <f t="shared" ref="D48:F48" si="15">SUM(D50:D53)</f>
        <v>1223</v>
      </c>
      <c r="E48" s="25">
        <f t="shared" si="15"/>
        <v>1271.9000000000001</v>
      </c>
      <c r="F48" s="25">
        <f t="shared" si="15"/>
        <v>1322.8</v>
      </c>
      <c r="G48" s="25">
        <f t="shared" ref="G48" si="16">SUM(G50:G53)</f>
        <v>1322.8</v>
      </c>
      <c r="H48" s="76" t="s">
        <v>101</v>
      </c>
    </row>
    <row r="49" spans="1:8" s="21" customFormat="1" ht="15.75" customHeight="1" outlineLevel="1" x14ac:dyDescent="0.25">
      <c r="A49" s="86"/>
      <c r="B49" s="52"/>
      <c r="C49" s="39" t="s">
        <v>1</v>
      </c>
      <c r="D49" s="26"/>
      <c r="E49" s="26"/>
      <c r="F49" s="26"/>
      <c r="G49" s="26"/>
      <c r="H49" s="78"/>
    </row>
    <row r="50" spans="1:8" s="21" customFormat="1" ht="15.75" customHeight="1" outlineLevel="1" x14ac:dyDescent="0.25">
      <c r="A50" s="86"/>
      <c r="B50" s="52"/>
      <c r="C50" s="39" t="s">
        <v>2</v>
      </c>
      <c r="D50" s="24">
        <v>0</v>
      </c>
      <c r="E50" s="24">
        <v>0</v>
      </c>
      <c r="F50" s="24">
        <v>0</v>
      </c>
      <c r="G50" s="24">
        <v>0</v>
      </c>
      <c r="H50" s="78"/>
    </row>
    <row r="51" spans="1:8" s="21" customFormat="1" ht="15.75" customHeight="1" outlineLevel="1" x14ac:dyDescent="0.25">
      <c r="A51" s="86"/>
      <c r="B51" s="52"/>
      <c r="C51" s="39" t="s">
        <v>3</v>
      </c>
      <c r="D51" s="24">
        <v>1100.7</v>
      </c>
      <c r="E51" s="24">
        <v>1144.7</v>
      </c>
      <c r="F51" s="24">
        <v>1190.5</v>
      </c>
      <c r="G51" s="24">
        <v>1190.5</v>
      </c>
      <c r="H51" s="78"/>
    </row>
    <row r="52" spans="1:8" s="21" customFormat="1" ht="15.75" customHeight="1" outlineLevel="1" x14ac:dyDescent="0.25">
      <c r="A52" s="86"/>
      <c r="B52" s="52"/>
      <c r="C52" s="39" t="s">
        <v>4</v>
      </c>
      <c r="D52" s="24">
        <v>122.3</v>
      </c>
      <c r="E52" s="24">
        <v>127.2</v>
      </c>
      <c r="F52" s="24">
        <v>132.30000000000001</v>
      </c>
      <c r="G52" s="24">
        <v>132.30000000000001</v>
      </c>
      <c r="H52" s="78"/>
    </row>
    <row r="53" spans="1:8" s="21" customFormat="1" ht="15.75" customHeight="1" outlineLevel="1" x14ac:dyDescent="0.25">
      <c r="A53" s="86"/>
      <c r="B53" s="52"/>
      <c r="C53" s="39" t="s">
        <v>5</v>
      </c>
      <c r="D53" s="24">
        <v>0</v>
      </c>
      <c r="E53" s="24">
        <v>0</v>
      </c>
      <c r="F53" s="24">
        <v>0</v>
      </c>
      <c r="G53" s="24">
        <v>0</v>
      </c>
      <c r="H53" s="78"/>
    </row>
    <row r="54" spans="1:8" s="21" customFormat="1" ht="15.75" customHeight="1" outlineLevel="1" x14ac:dyDescent="0.25">
      <c r="A54" s="54" t="s">
        <v>141</v>
      </c>
      <c r="B54" s="52" t="s">
        <v>81</v>
      </c>
      <c r="C54" s="39" t="s">
        <v>0</v>
      </c>
      <c r="D54" s="24">
        <f t="shared" ref="D54:F54" si="17">SUM(D55:D59)</f>
        <v>30878</v>
      </c>
      <c r="E54" s="24">
        <f t="shared" si="17"/>
        <v>0</v>
      </c>
      <c r="F54" s="24">
        <f t="shared" si="17"/>
        <v>0</v>
      </c>
      <c r="G54" s="24">
        <f t="shared" ref="G54" si="18">SUM(G55:G59)</f>
        <v>0</v>
      </c>
      <c r="H54" s="76" t="s">
        <v>142</v>
      </c>
    </row>
    <row r="55" spans="1:8" s="21" customFormat="1" ht="15.75" customHeight="1" outlineLevel="1" x14ac:dyDescent="0.25">
      <c r="A55" s="54"/>
      <c r="B55" s="52"/>
      <c r="C55" s="39" t="s">
        <v>1</v>
      </c>
      <c r="D55" s="24"/>
      <c r="E55" s="24"/>
      <c r="F55" s="24"/>
      <c r="G55" s="24"/>
      <c r="H55" s="76"/>
    </row>
    <row r="56" spans="1:8" s="21" customFormat="1" ht="15.75" customHeight="1" outlineLevel="1" x14ac:dyDescent="0.25">
      <c r="A56" s="54"/>
      <c r="B56" s="52"/>
      <c r="C56" s="39" t="s">
        <v>2</v>
      </c>
      <c r="D56" s="24">
        <v>0</v>
      </c>
      <c r="E56" s="24">
        <v>0</v>
      </c>
      <c r="F56" s="24">
        <v>0</v>
      </c>
      <c r="G56" s="24">
        <v>0</v>
      </c>
      <c r="H56" s="76"/>
    </row>
    <row r="57" spans="1:8" s="21" customFormat="1" ht="15.75" customHeight="1" outlineLevel="1" x14ac:dyDescent="0.25">
      <c r="A57" s="54"/>
      <c r="B57" s="52"/>
      <c r="C57" s="39" t="s">
        <v>3</v>
      </c>
      <c r="D57" s="24">
        <v>29334.1</v>
      </c>
      <c r="E57" s="24">
        <v>0</v>
      </c>
      <c r="F57" s="24">
        <v>0</v>
      </c>
      <c r="G57" s="24">
        <v>0</v>
      </c>
      <c r="H57" s="76"/>
    </row>
    <row r="58" spans="1:8" s="21" customFormat="1" ht="15.75" customHeight="1" outlineLevel="1" x14ac:dyDescent="0.25">
      <c r="A58" s="54"/>
      <c r="B58" s="52"/>
      <c r="C58" s="39" t="s">
        <v>4</v>
      </c>
      <c r="D58" s="24">
        <v>1543.9</v>
      </c>
      <c r="E58" s="24">
        <v>0</v>
      </c>
      <c r="F58" s="24">
        <v>0</v>
      </c>
      <c r="G58" s="24">
        <v>0</v>
      </c>
      <c r="H58" s="76"/>
    </row>
    <row r="59" spans="1:8" s="21" customFormat="1" ht="15.75" customHeight="1" outlineLevel="1" x14ac:dyDescent="0.25">
      <c r="A59" s="54"/>
      <c r="B59" s="52"/>
      <c r="C59" s="39" t="s">
        <v>5</v>
      </c>
      <c r="D59" s="24">
        <v>0</v>
      </c>
      <c r="E59" s="24">
        <v>0</v>
      </c>
      <c r="F59" s="24">
        <v>0</v>
      </c>
      <c r="G59" s="24">
        <v>0</v>
      </c>
      <c r="H59" s="76"/>
    </row>
    <row r="60" spans="1:8" s="21" customFormat="1" ht="15.75" customHeight="1" outlineLevel="1" x14ac:dyDescent="0.25">
      <c r="A60" s="53" t="s">
        <v>158</v>
      </c>
      <c r="B60" s="52" t="s">
        <v>81</v>
      </c>
      <c r="C60" s="39" t="s">
        <v>0</v>
      </c>
      <c r="D60" s="24">
        <f t="shared" ref="D60:F60" si="19">SUM(D61:D65)</f>
        <v>147840</v>
      </c>
      <c r="E60" s="24">
        <f t="shared" si="19"/>
        <v>162647.6</v>
      </c>
      <c r="F60" s="24">
        <f t="shared" si="19"/>
        <v>0</v>
      </c>
      <c r="G60" s="24">
        <f t="shared" ref="G60" si="20">SUM(G61:G65)</f>
        <v>0</v>
      </c>
      <c r="H60" s="76" t="s">
        <v>142</v>
      </c>
    </row>
    <row r="61" spans="1:8" s="21" customFormat="1" ht="15.75" customHeight="1" outlineLevel="1" x14ac:dyDescent="0.25">
      <c r="A61" s="53"/>
      <c r="B61" s="52"/>
      <c r="C61" s="39" t="s">
        <v>1</v>
      </c>
      <c r="D61" s="24"/>
      <c r="E61" s="24"/>
      <c r="F61" s="24"/>
      <c r="G61" s="24"/>
      <c r="H61" s="76"/>
    </row>
    <row r="62" spans="1:8" s="21" customFormat="1" ht="15.75" customHeight="1" outlineLevel="1" x14ac:dyDescent="0.25">
      <c r="A62" s="53"/>
      <c r="B62" s="52"/>
      <c r="C62" s="39" t="s">
        <v>2</v>
      </c>
      <c r="D62" s="24">
        <v>0</v>
      </c>
      <c r="E62" s="24">
        <v>0</v>
      </c>
      <c r="F62" s="24">
        <v>0</v>
      </c>
      <c r="G62" s="24">
        <v>0</v>
      </c>
      <c r="H62" s="76"/>
    </row>
    <row r="63" spans="1:8" s="21" customFormat="1" ht="15.75" customHeight="1" outlineLevel="1" x14ac:dyDescent="0.25">
      <c r="A63" s="53"/>
      <c r="B63" s="52"/>
      <c r="C63" s="39" t="s">
        <v>3</v>
      </c>
      <c r="D63" s="24">
        <v>140800</v>
      </c>
      <c r="E63" s="24">
        <v>79054.5</v>
      </c>
      <c r="F63" s="24">
        <v>0</v>
      </c>
      <c r="G63" s="24">
        <v>0</v>
      </c>
      <c r="H63" s="76"/>
    </row>
    <row r="64" spans="1:8" s="21" customFormat="1" ht="15.75" customHeight="1" outlineLevel="1" x14ac:dyDescent="0.25">
      <c r="A64" s="53"/>
      <c r="B64" s="52"/>
      <c r="C64" s="39" t="s">
        <v>4</v>
      </c>
      <c r="D64" s="24">
        <v>7040</v>
      </c>
      <c r="E64" s="24">
        <v>83593.100000000006</v>
      </c>
      <c r="F64" s="24">
        <v>0</v>
      </c>
      <c r="G64" s="24">
        <v>0</v>
      </c>
      <c r="H64" s="76"/>
    </row>
    <row r="65" spans="1:8" s="21" customFormat="1" ht="15.75" customHeight="1" outlineLevel="1" x14ac:dyDescent="0.25">
      <c r="A65" s="53"/>
      <c r="B65" s="52"/>
      <c r="C65" s="39" t="s">
        <v>5</v>
      </c>
      <c r="D65" s="24">
        <v>0</v>
      </c>
      <c r="E65" s="24">
        <v>0</v>
      </c>
      <c r="F65" s="24">
        <v>0</v>
      </c>
      <c r="G65" s="24">
        <v>0</v>
      </c>
      <c r="H65" s="76"/>
    </row>
    <row r="66" spans="1:8" s="21" customFormat="1" ht="15.75" customHeight="1" outlineLevel="1" x14ac:dyDescent="0.25">
      <c r="A66" s="48" t="s">
        <v>55</v>
      </c>
      <c r="B66" s="48"/>
      <c r="C66" s="48"/>
      <c r="D66" s="48"/>
      <c r="E66" s="48"/>
      <c r="F66" s="48"/>
      <c r="G66" s="48"/>
      <c r="H66" s="75"/>
    </row>
    <row r="67" spans="1:8" s="21" customFormat="1" ht="15.75" outlineLevel="1" x14ac:dyDescent="0.25">
      <c r="A67" s="54" t="s">
        <v>151</v>
      </c>
      <c r="B67" s="52" t="s">
        <v>82</v>
      </c>
      <c r="C67" s="39" t="s">
        <v>0</v>
      </c>
      <c r="D67" s="24">
        <f t="shared" ref="D67:E67" si="21">SUM(D69:D72)</f>
        <v>157500</v>
      </c>
      <c r="E67" s="24">
        <f t="shared" si="21"/>
        <v>0</v>
      </c>
      <c r="F67" s="24">
        <f t="shared" ref="F67:G67" si="22">SUM(F69:F72)</f>
        <v>0</v>
      </c>
      <c r="G67" s="24">
        <f t="shared" si="22"/>
        <v>0</v>
      </c>
      <c r="H67" s="81"/>
    </row>
    <row r="68" spans="1:8" s="21" customFormat="1" ht="15.75" customHeight="1" outlineLevel="1" x14ac:dyDescent="0.25">
      <c r="A68" s="54"/>
      <c r="B68" s="52"/>
      <c r="C68" s="39" t="s">
        <v>1</v>
      </c>
      <c r="D68" s="24"/>
      <c r="E68" s="24"/>
      <c r="F68" s="24"/>
      <c r="G68" s="24"/>
      <c r="H68" s="81"/>
    </row>
    <row r="69" spans="1:8" s="21" customFormat="1" ht="15.75" customHeight="1" outlineLevel="1" x14ac:dyDescent="0.25">
      <c r="A69" s="54"/>
      <c r="B69" s="52"/>
      <c r="C69" s="39" t="s">
        <v>2</v>
      </c>
      <c r="D69" s="24">
        <v>0</v>
      </c>
      <c r="E69" s="24">
        <v>0</v>
      </c>
      <c r="F69" s="24">
        <v>0</v>
      </c>
      <c r="G69" s="24">
        <v>0</v>
      </c>
      <c r="H69" s="81"/>
    </row>
    <row r="70" spans="1:8" s="21" customFormat="1" ht="15.75" customHeight="1" outlineLevel="1" x14ac:dyDescent="0.25">
      <c r="A70" s="54"/>
      <c r="B70" s="52"/>
      <c r="C70" s="39" t="s">
        <v>3</v>
      </c>
      <c r="D70" s="24">
        <f>90000+60000</f>
        <v>150000</v>
      </c>
      <c r="E70" s="24">
        <v>0</v>
      </c>
      <c r="F70" s="24">
        <v>0</v>
      </c>
      <c r="G70" s="24">
        <v>0</v>
      </c>
      <c r="H70" s="81"/>
    </row>
    <row r="71" spans="1:8" s="21" customFormat="1" ht="15.75" customHeight="1" outlineLevel="1" x14ac:dyDescent="0.25">
      <c r="A71" s="54"/>
      <c r="B71" s="52"/>
      <c r="C71" s="39" t="s">
        <v>4</v>
      </c>
      <c r="D71" s="24">
        <v>7500</v>
      </c>
      <c r="E71" s="24">
        <v>0</v>
      </c>
      <c r="F71" s="24">
        <v>0</v>
      </c>
      <c r="G71" s="24">
        <v>0</v>
      </c>
      <c r="H71" s="81"/>
    </row>
    <row r="72" spans="1:8" s="21" customFormat="1" ht="15.75" customHeight="1" outlineLevel="1" x14ac:dyDescent="0.25">
      <c r="A72" s="54"/>
      <c r="B72" s="52"/>
      <c r="C72" s="39" t="s">
        <v>5</v>
      </c>
      <c r="D72" s="24">
        <v>0</v>
      </c>
      <c r="E72" s="24">
        <v>0</v>
      </c>
      <c r="F72" s="24">
        <v>0</v>
      </c>
      <c r="G72" s="24">
        <v>0</v>
      </c>
      <c r="H72" s="81"/>
    </row>
    <row r="73" spans="1:8" s="21" customFormat="1" ht="15.75" customHeight="1" outlineLevel="1" x14ac:dyDescent="0.25">
      <c r="A73" s="52" t="s">
        <v>40</v>
      </c>
      <c r="B73" s="52" t="s">
        <v>82</v>
      </c>
      <c r="C73" s="39" t="s">
        <v>0</v>
      </c>
      <c r="D73" s="24">
        <f t="shared" ref="D73:F73" si="23">SUM(D75:D78)</f>
        <v>0</v>
      </c>
      <c r="E73" s="24">
        <f t="shared" si="23"/>
        <v>0</v>
      </c>
      <c r="F73" s="24">
        <f t="shared" si="23"/>
        <v>250000</v>
      </c>
      <c r="G73" s="24">
        <f t="shared" ref="G73" si="24">SUM(G75:G78)</f>
        <v>430000</v>
      </c>
      <c r="H73" s="76" t="s">
        <v>150</v>
      </c>
    </row>
    <row r="74" spans="1:8" s="21" customFormat="1" ht="15.75" customHeight="1" outlineLevel="1" x14ac:dyDescent="0.25">
      <c r="A74" s="52"/>
      <c r="B74" s="52"/>
      <c r="C74" s="39" t="s">
        <v>1</v>
      </c>
      <c r="D74" s="24"/>
      <c r="E74" s="24"/>
      <c r="F74" s="24"/>
      <c r="G74" s="24"/>
      <c r="H74" s="76"/>
    </row>
    <row r="75" spans="1:8" s="21" customFormat="1" ht="15.75" customHeight="1" outlineLevel="1" x14ac:dyDescent="0.25">
      <c r="A75" s="52"/>
      <c r="B75" s="52"/>
      <c r="C75" s="39" t="s">
        <v>2</v>
      </c>
      <c r="D75" s="24">
        <v>0</v>
      </c>
      <c r="E75" s="24">
        <v>0</v>
      </c>
      <c r="F75" s="24">
        <v>0</v>
      </c>
      <c r="G75" s="24">
        <v>0</v>
      </c>
      <c r="H75" s="76"/>
    </row>
    <row r="76" spans="1:8" s="21" customFormat="1" ht="15.75" customHeight="1" outlineLevel="1" x14ac:dyDescent="0.25">
      <c r="A76" s="52"/>
      <c r="B76" s="52"/>
      <c r="C76" s="39" t="s">
        <v>3</v>
      </c>
      <c r="D76" s="24">
        <v>0</v>
      </c>
      <c r="E76" s="24">
        <v>0</v>
      </c>
      <c r="F76" s="24">
        <v>250000</v>
      </c>
      <c r="G76" s="24">
        <v>430000</v>
      </c>
      <c r="H76" s="76"/>
    </row>
    <row r="77" spans="1:8" s="21" customFormat="1" ht="15.75" customHeight="1" outlineLevel="1" x14ac:dyDescent="0.25">
      <c r="A77" s="52"/>
      <c r="B77" s="52"/>
      <c r="C77" s="39" t="s">
        <v>4</v>
      </c>
      <c r="D77" s="24">
        <v>0</v>
      </c>
      <c r="E77" s="24">
        <v>0</v>
      </c>
      <c r="F77" s="24">
        <v>0</v>
      </c>
      <c r="G77" s="24">
        <v>0</v>
      </c>
      <c r="H77" s="76"/>
    </row>
    <row r="78" spans="1:8" s="21" customFormat="1" ht="15.75" customHeight="1" outlineLevel="1" x14ac:dyDescent="0.25">
      <c r="A78" s="52"/>
      <c r="B78" s="52"/>
      <c r="C78" s="39" t="s">
        <v>5</v>
      </c>
      <c r="D78" s="24">
        <v>0</v>
      </c>
      <c r="E78" s="24">
        <v>0</v>
      </c>
      <c r="F78" s="24">
        <v>0</v>
      </c>
      <c r="G78" s="24">
        <v>0</v>
      </c>
      <c r="H78" s="76"/>
    </row>
    <row r="79" spans="1:8" s="21" customFormat="1" ht="15.75" customHeight="1" outlineLevel="1" x14ac:dyDescent="0.25">
      <c r="A79" s="53" t="s">
        <v>153</v>
      </c>
      <c r="B79" s="52" t="s">
        <v>82</v>
      </c>
      <c r="C79" s="39" t="s">
        <v>0</v>
      </c>
      <c r="D79" s="24">
        <f t="shared" ref="D79:F79" si="25">SUM(D81:D84)</f>
        <v>2091</v>
      </c>
      <c r="E79" s="24">
        <f t="shared" si="25"/>
        <v>4020</v>
      </c>
      <c r="F79" s="24">
        <f t="shared" si="25"/>
        <v>1379.9</v>
      </c>
      <c r="G79" s="24">
        <f t="shared" ref="G79" si="26">SUM(G81:G84)</f>
        <v>1379.9</v>
      </c>
      <c r="H79" s="76"/>
    </row>
    <row r="80" spans="1:8" s="21" customFormat="1" ht="15.75" customHeight="1" outlineLevel="1" x14ac:dyDescent="0.25">
      <c r="A80" s="53"/>
      <c r="B80" s="52"/>
      <c r="C80" s="39" t="s">
        <v>1</v>
      </c>
      <c r="D80" s="24"/>
      <c r="E80" s="24"/>
      <c r="F80" s="24"/>
      <c r="G80" s="24"/>
      <c r="H80" s="76"/>
    </row>
    <row r="81" spans="1:20" s="21" customFormat="1" ht="15.75" customHeight="1" outlineLevel="1" x14ac:dyDescent="0.25">
      <c r="A81" s="53"/>
      <c r="B81" s="52"/>
      <c r="C81" s="39" t="s">
        <v>2</v>
      </c>
      <c r="D81" s="24">
        <v>0</v>
      </c>
      <c r="E81" s="24">
        <v>0</v>
      </c>
      <c r="F81" s="24">
        <v>0</v>
      </c>
      <c r="G81" s="24">
        <v>0</v>
      </c>
      <c r="H81" s="76"/>
    </row>
    <row r="82" spans="1:20" s="21" customFormat="1" ht="15.75" customHeight="1" outlineLevel="1" x14ac:dyDescent="0.25">
      <c r="A82" s="53"/>
      <c r="B82" s="52"/>
      <c r="C82" s="39" t="s">
        <v>3</v>
      </c>
      <c r="D82" s="24">
        <v>2091</v>
      </c>
      <c r="E82" s="24">
        <v>4020</v>
      </c>
      <c r="F82" s="24">
        <f>200.4+1179.5</f>
        <v>1379.9</v>
      </c>
      <c r="G82" s="24">
        <f>200.4+1179.5</f>
        <v>1379.9</v>
      </c>
      <c r="H82" s="76"/>
    </row>
    <row r="83" spans="1:20" s="21" customFormat="1" ht="15.75" customHeight="1" outlineLevel="1" x14ac:dyDescent="0.25">
      <c r="A83" s="53"/>
      <c r="B83" s="52"/>
      <c r="C83" s="39" t="s">
        <v>4</v>
      </c>
      <c r="D83" s="24">
        <v>0</v>
      </c>
      <c r="E83" s="24">
        <v>0</v>
      </c>
      <c r="F83" s="24">
        <v>0</v>
      </c>
      <c r="G83" s="24">
        <v>0</v>
      </c>
      <c r="H83" s="76"/>
    </row>
    <row r="84" spans="1:20" s="21" customFormat="1" ht="15.75" customHeight="1" outlineLevel="1" x14ac:dyDescent="0.25">
      <c r="A84" s="53"/>
      <c r="B84" s="52"/>
      <c r="C84" s="39" t="s">
        <v>5</v>
      </c>
      <c r="D84" s="24">
        <v>0</v>
      </c>
      <c r="E84" s="24">
        <v>0</v>
      </c>
      <c r="F84" s="24">
        <v>0</v>
      </c>
      <c r="G84" s="24">
        <v>0</v>
      </c>
      <c r="H84" s="76"/>
    </row>
    <row r="85" spans="1:20" s="35" customFormat="1" ht="15.75" x14ac:dyDescent="0.25">
      <c r="A85" s="46" t="s">
        <v>28</v>
      </c>
      <c r="B85" s="46"/>
      <c r="C85" s="40" t="s">
        <v>0</v>
      </c>
      <c r="D85" s="32">
        <f t="shared" ref="D85:F85" si="27">SUM(D87:D90)</f>
        <v>438674.5</v>
      </c>
      <c r="E85" s="32">
        <f t="shared" si="27"/>
        <v>167939.5</v>
      </c>
      <c r="F85" s="32">
        <f t="shared" si="27"/>
        <v>252702.69999999998</v>
      </c>
      <c r="G85" s="32">
        <f t="shared" ref="G85" si="28">SUM(G87:G90)</f>
        <v>432702.7</v>
      </c>
      <c r="H85" s="77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s="35" customFormat="1" ht="15.75" x14ac:dyDescent="0.25">
      <c r="A86" s="46"/>
      <c r="B86" s="46"/>
      <c r="C86" s="40" t="s">
        <v>1</v>
      </c>
      <c r="D86" s="32"/>
      <c r="E86" s="32"/>
      <c r="F86" s="32"/>
      <c r="G86" s="32"/>
      <c r="H86" s="77"/>
    </row>
    <row r="87" spans="1:20" s="35" customFormat="1" ht="15.75" x14ac:dyDescent="0.25">
      <c r="A87" s="46"/>
      <c r="B87" s="46"/>
      <c r="C87" s="40" t="s">
        <v>2</v>
      </c>
      <c r="D87" s="32">
        <f>SUM(D38+D44+D50+D75+D56+D81+D62)</f>
        <v>0</v>
      </c>
      <c r="E87" s="32">
        <f t="shared" ref="E87:G87" si="29">SUM(E38+E44+E50+E75+E56+E81+E62)</f>
        <v>0</v>
      </c>
      <c r="F87" s="32">
        <f t="shared" si="29"/>
        <v>0</v>
      </c>
      <c r="G87" s="32">
        <f t="shared" si="29"/>
        <v>0</v>
      </c>
      <c r="H87" s="77"/>
    </row>
    <row r="88" spans="1:20" s="35" customFormat="1" ht="15.75" x14ac:dyDescent="0.25">
      <c r="A88" s="46"/>
      <c r="B88" s="46"/>
      <c r="C88" s="40" t="s">
        <v>3</v>
      </c>
      <c r="D88" s="32">
        <f>SUM(D39+D45+D51+D76+D57+D82+D63)</f>
        <v>427203.6</v>
      </c>
      <c r="E88" s="32">
        <f t="shared" ref="E88:G88" si="30">SUM(E39+E45+E51+E76+E57+E82+E63)</f>
        <v>84219.199999999997</v>
      </c>
      <c r="F88" s="32">
        <f t="shared" si="30"/>
        <v>252570.4</v>
      </c>
      <c r="G88" s="32">
        <f t="shared" si="30"/>
        <v>432570.4</v>
      </c>
      <c r="H88" s="77"/>
      <c r="I88" s="36"/>
      <c r="J88" s="36"/>
      <c r="K88" s="36"/>
      <c r="L88" s="36"/>
      <c r="M88" s="36"/>
      <c r="N88" s="36"/>
      <c r="O88" s="36"/>
      <c r="P88" s="36"/>
      <c r="Q88" s="36"/>
    </row>
    <row r="89" spans="1:20" s="35" customFormat="1" ht="15.75" x14ac:dyDescent="0.25">
      <c r="A89" s="46"/>
      <c r="B89" s="46"/>
      <c r="C89" s="40" t="s">
        <v>4</v>
      </c>
      <c r="D89" s="32">
        <f>SUM(D40+D46+D52+D77+D58+D83+D64)</f>
        <v>11470.9</v>
      </c>
      <c r="E89" s="32">
        <f t="shared" ref="E89:G89" si="31">SUM(E40+E46+E52+E77+E58+E83+E64)</f>
        <v>83720.3</v>
      </c>
      <c r="F89" s="32">
        <f t="shared" si="31"/>
        <v>132.30000000000001</v>
      </c>
      <c r="G89" s="32">
        <f t="shared" si="31"/>
        <v>132.30000000000001</v>
      </c>
      <c r="H89" s="77"/>
    </row>
    <row r="90" spans="1:20" s="35" customFormat="1" ht="15.75" x14ac:dyDescent="0.25">
      <c r="A90" s="46"/>
      <c r="B90" s="46"/>
      <c r="C90" s="40" t="s">
        <v>5</v>
      </c>
      <c r="D90" s="32">
        <f>SUM(D41+D47+D53+D78+D59+D84+D65)</f>
        <v>0</v>
      </c>
      <c r="E90" s="32">
        <f t="shared" ref="E90:G90" si="32">SUM(E41+E47+E53+E78+E59+E84+E65)</f>
        <v>0</v>
      </c>
      <c r="F90" s="32">
        <f t="shared" si="32"/>
        <v>0</v>
      </c>
      <c r="G90" s="32">
        <f t="shared" si="32"/>
        <v>0</v>
      </c>
      <c r="H90" s="77"/>
    </row>
    <row r="91" spans="1:20" s="21" customFormat="1" ht="15.75" customHeight="1" x14ac:dyDescent="0.25">
      <c r="A91" s="55" t="s">
        <v>59</v>
      </c>
      <c r="B91" s="55"/>
      <c r="C91" s="55"/>
      <c r="D91" s="55"/>
      <c r="E91" s="55"/>
      <c r="F91" s="55"/>
      <c r="G91" s="55"/>
      <c r="H91" s="72"/>
    </row>
    <row r="92" spans="1:20" s="21" customFormat="1" ht="15.75" customHeight="1" outlineLevel="1" x14ac:dyDescent="0.25">
      <c r="A92" s="48" t="s">
        <v>56</v>
      </c>
      <c r="B92" s="48"/>
      <c r="C92" s="48"/>
      <c r="D92" s="48"/>
      <c r="E92" s="48"/>
      <c r="F92" s="48"/>
      <c r="G92" s="48"/>
      <c r="H92" s="75"/>
    </row>
    <row r="93" spans="1:20" s="21" customFormat="1" ht="15.75" customHeight="1" outlineLevel="1" x14ac:dyDescent="0.25">
      <c r="A93" s="48" t="s">
        <v>60</v>
      </c>
      <c r="B93" s="48"/>
      <c r="C93" s="48"/>
      <c r="D93" s="48"/>
      <c r="E93" s="48"/>
      <c r="F93" s="48"/>
      <c r="G93" s="48"/>
      <c r="H93" s="75"/>
    </row>
    <row r="94" spans="1:20" s="21" customFormat="1" ht="15.75" outlineLevel="1" x14ac:dyDescent="0.25">
      <c r="A94" s="52" t="s">
        <v>90</v>
      </c>
      <c r="B94" s="52" t="s">
        <v>89</v>
      </c>
      <c r="C94" s="39" t="s">
        <v>0</v>
      </c>
      <c r="D94" s="24">
        <f t="shared" ref="D94:F94" si="33">SUM(D96:D99)</f>
        <v>179138.5</v>
      </c>
      <c r="E94" s="24">
        <f t="shared" si="33"/>
        <v>76811.100000000006</v>
      </c>
      <c r="F94" s="24">
        <f t="shared" si="33"/>
        <v>59503.4</v>
      </c>
      <c r="G94" s="24">
        <f t="shared" ref="G94" si="34">SUM(G96:G99)</f>
        <v>217409.5</v>
      </c>
      <c r="H94" s="76" t="s">
        <v>102</v>
      </c>
    </row>
    <row r="95" spans="1:20" s="21" customFormat="1" ht="15.75" outlineLevel="1" x14ac:dyDescent="0.25">
      <c r="A95" s="52"/>
      <c r="B95" s="52"/>
      <c r="C95" s="39" t="s">
        <v>1</v>
      </c>
      <c r="D95" s="24"/>
      <c r="E95" s="24"/>
      <c r="F95" s="24"/>
      <c r="G95" s="24"/>
      <c r="H95" s="78"/>
    </row>
    <row r="96" spans="1:20" s="21" customFormat="1" ht="15.75" outlineLevel="1" x14ac:dyDescent="0.25">
      <c r="A96" s="52"/>
      <c r="B96" s="52"/>
      <c r="C96" s="39" t="s">
        <v>2</v>
      </c>
      <c r="D96" s="24">
        <v>0</v>
      </c>
      <c r="E96" s="24">
        <v>0</v>
      </c>
      <c r="F96" s="24">
        <v>0</v>
      </c>
      <c r="G96" s="24">
        <v>0</v>
      </c>
      <c r="H96" s="78"/>
    </row>
    <row r="97" spans="1:8" s="21" customFormat="1" ht="15.75" outlineLevel="1" x14ac:dyDescent="0.25">
      <c r="A97" s="52"/>
      <c r="B97" s="52"/>
      <c r="C97" s="39" t="s">
        <v>3</v>
      </c>
      <c r="D97" s="24">
        <v>179138.5</v>
      </c>
      <c r="E97" s="37">
        <v>76811.100000000006</v>
      </c>
      <c r="F97" s="24">
        <v>59503.4</v>
      </c>
      <c r="G97" s="24">
        <v>217409.5</v>
      </c>
      <c r="H97" s="78"/>
    </row>
    <row r="98" spans="1:8" s="21" customFormat="1" ht="15.75" outlineLevel="1" x14ac:dyDescent="0.25">
      <c r="A98" s="52"/>
      <c r="B98" s="52"/>
      <c r="C98" s="39" t="s">
        <v>4</v>
      </c>
      <c r="D98" s="24">
        <v>0</v>
      </c>
      <c r="E98" s="24">
        <v>0</v>
      </c>
      <c r="F98" s="24">
        <v>0</v>
      </c>
      <c r="G98" s="24">
        <v>0</v>
      </c>
      <c r="H98" s="78"/>
    </row>
    <row r="99" spans="1:8" s="21" customFormat="1" ht="15.75" outlineLevel="1" x14ac:dyDescent="0.25">
      <c r="A99" s="52"/>
      <c r="B99" s="52"/>
      <c r="C99" s="39" t="s">
        <v>5</v>
      </c>
      <c r="D99" s="24">
        <v>0</v>
      </c>
      <c r="E99" s="24">
        <v>0</v>
      </c>
      <c r="F99" s="24">
        <v>0</v>
      </c>
      <c r="G99" s="24">
        <v>0</v>
      </c>
      <c r="H99" s="78"/>
    </row>
    <row r="100" spans="1:8" s="21" customFormat="1" ht="15.75" customHeight="1" outlineLevel="1" x14ac:dyDescent="0.25">
      <c r="A100" s="48" t="s">
        <v>61</v>
      </c>
      <c r="B100" s="48"/>
      <c r="C100" s="48"/>
      <c r="D100" s="48"/>
      <c r="E100" s="48"/>
      <c r="F100" s="48"/>
      <c r="G100" s="48"/>
      <c r="H100" s="75"/>
    </row>
    <row r="101" spans="1:8" s="21" customFormat="1" ht="15.75" outlineLevel="1" x14ac:dyDescent="0.25">
      <c r="A101" s="52" t="s">
        <v>91</v>
      </c>
      <c r="B101" s="52" t="s">
        <v>89</v>
      </c>
      <c r="C101" s="39" t="s">
        <v>0</v>
      </c>
      <c r="D101" s="24">
        <f t="shared" ref="D101:F101" si="35">SUM(D103:D106)</f>
        <v>0</v>
      </c>
      <c r="E101" s="24">
        <f t="shared" si="35"/>
        <v>43369.1</v>
      </c>
      <c r="F101" s="24">
        <f t="shared" si="35"/>
        <v>90634</v>
      </c>
      <c r="G101" s="24">
        <f t="shared" ref="G101" si="36">SUM(G103:G106)</f>
        <v>0</v>
      </c>
      <c r="H101" s="76" t="s">
        <v>103</v>
      </c>
    </row>
    <row r="102" spans="1:8" s="21" customFormat="1" ht="15.75" outlineLevel="1" x14ac:dyDescent="0.25">
      <c r="A102" s="52"/>
      <c r="B102" s="52"/>
      <c r="C102" s="39" t="s">
        <v>1</v>
      </c>
      <c r="D102" s="24"/>
      <c r="E102" s="24"/>
      <c r="F102" s="24"/>
      <c r="G102" s="24"/>
      <c r="H102" s="78"/>
    </row>
    <row r="103" spans="1:8" s="21" customFormat="1" ht="15.75" outlineLevel="1" x14ac:dyDescent="0.25">
      <c r="A103" s="52"/>
      <c r="B103" s="52"/>
      <c r="C103" s="39" t="s">
        <v>2</v>
      </c>
      <c r="D103" s="24">
        <v>0</v>
      </c>
      <c r="E103" s="24">
        <v>0</v>
      </c>
      <c r="F103" s="24">
        <v>0</v>
      </c>
      <c r="G103" s="24">
        <v>0</v>
      </c>
      <c r="H103" s="78"/>
    </row>
    <row r="104" spans="1:8" s="21" customFormat="1" ht="15.75" outlineLevel="1" x14ac:dyDescent="0.25">
      <c r="A104" s="52"/>
      <c r="B104" s="52"/>
      <c r="C104" s="39" t="s">
        <v>3</v>
      </c>
      <c r="D104" s="24">
        <v>0</v>
      </c>
      <c r="E104" s="24">
        <v>43369.1</v>
      </c>
      <c r="F104" s="24">
        <v>90634</v>
      </c>
      <c r="G104" s="24">
        <v>0</v>
      </c>
      <c r="H104" s="78"/>
    </row>
    <row r="105" spans="1:8" s="21" customFormat="1" ht="15.75" outlineLevel="1" x14ac:dyDescent="0.25">
      <c r="A105" s="52"/>
      <c r="B105" s="52"/>
      <c r="C105" s="39" t="s">
        <v>4</v>
      </c>
      <c r="D105" s="24">
        <v>0</v>
      </c>
      <c r="E105" s="24">
        <v>0</v>
      </c>
      <c r="F105" s="24">
        <v>0</v>
      </c>
      <c r="G105" s="24">
        <v>0</v>
      </c>
      <c r="H105" s="78"/>
    </row>
    <row r="106" spans="1:8" s="21" customFormat="1" ht="15.75" outlineLevel="1" x14ac:dyDescent="0.25">
      <c r="A106" s="52"/>
      <c r="B106" s="52"/>
      <c r="C106" s="39" t="s">
        <v>5</v>
      </c>
      <c r="D106" s="24">
        <v>0</v>
      </c>
      <c r="E106" s="24">
        <v>0</v>
      </c>
      <c r="F106" s="24">
        <v>0</v>
      </c>
      <c r="G106" s="24">
        <v>0</v>
      </c>
      <c r="H106" s="78"/>
    </row>
    <row r="107" spans="1:8" s="21" customFormat="1" ht="15.75" outlineLevel="1" x14ac:dyDescent="0.25">
      <c r="A107" s="54" t="s">
        <v>92</v>
      </c>
      <c r="B107" s="52" t="s">
        <v>89</v>
      </c>
      <c r="C107" s="39" t="s">
        <v>0</v>
      </c>
      <c r="D107" s="24">
        <f t="shared" ref="D107:F107" si="37">SUM(D109:D112)</f>
        <v>10</v>
      </c>
      <c r="E107" s="24">
        <f t="shared" si="37"/>
        <v>0</v>
      </c>
      <c r="F107" s="24">
        <f t="shared" si="37"/>
        <v>0</v>
      </c>
      <c r="G107" s="24">
        <f t="shared" ref="G107" si="38">SUM(G109:G112)</f>
        <v>0</v>
      </c>
      <c r="H107" s="76" t="s">
        <v>104</v>
      </c>
    </row>
    <row r="108" spans="1:8" s="21" customFormat="1" ht="15.75" outlineLevel="1" x14ac:dyDescent="0.25">
      <c r="A108" s="54"/>
      <c r="B108" s="52"/>
      <c r="C108" s="39" t="s">
        <v>1</v>
      </c>
      <c r="D108" s="24"/>
      <c r="E108" s="24"/>
      <c r="F108" s="24"/>
      <c r="G108" s="24"/>
      <c r="H108" s="78"/>
    </row>
    <row r="109" spans="1:8" s="21" customFormat="1" ht="15.75" outlineLevel="1" x14ac:dyDescent="0.25">
      <c r="A109" s="54"/>
      <c r="B109" s="52"/>
      <c r="C109" s="39" t="s">
        <v>2</v>
      </c>
      <c r="D109" s="24">
        <v>0</v>
      </c>
      <c r="E109" s="24">
        <v>0</v>
      </c>
      <c r="F109" s="24">
        <v>0</v>
      </c>
      <c r="G109" s="24">
        <v>0</v>
      </c>
      <c r="H109" s="78"/>
    </row>
    <row r="110" spans="1:8" s="21" customFormat="1" ht="15.75" outlineLevel="1" x14ac:dyDescent="0.25">
      <c r="A110" s="54"/>
      <c r="B110" s="52"/>
      <c r="C110" s="39" t="s">
        <v>3</v>
      </c>
      <c r="D110" s="24">
        <v>10</v>
      </c>
      <c r="E110" s="24">
        <v>0</v>
      </c>
      <c r="F110" s="24">
        <v>0</v>
      </c>
      <c r="G110" s="24">
        <v>0</v>
      </c>
      <c r="H110" s="78"/>
    </row>
    <row r="111" spans="1:8" s="21" customFormat="1" ht="15.75" outlineLevel="1" x14ac:dyDescent="0.25">
      <c r="A111" s="54"/>
      <c r="B111" s="52"/>
      <c r="C111" s="39" t="s">
        <v>4</v>
      </c>
      <c r="D111" s="24">
        <v>0</v>
      </c>
      <c r="E111" s="24">
        <v>0</v>
      </c>
      <c r="F111" s="24">
        <v>0</v>
      </c>
      <c r="G111" s="24">
        <v>0</v>
      </c>
      <c r="H111" s="78"/>
    </row>
    <row r="112" spans="1:8" s="21" customFormat="1" ht="15.75" outlineLevel="1" x14ac:dyDescent="0.25">
      <c r="A112" s="54"/>
      <c r="B112" s="52"/>
      <c r="C112" s="39" t="s">
        <v>5</v>
      </c>
      <c r="D112" s="24">
        <v>0</v>
      </c>
      <c r="E112" s="24">
        <v>0</v>
      </c>
      <c r="F112" s="24">
        <v>0</v>
      </c>
      <c r="G112" s="24">
        <v>0</v>
      </c>
      <c r="H112" s="78"/>
    </row>
    <row r="113" spans="1:8" s="35" customFormat="1" ht="15.75" x14ac:dyDescent="0.25">
      <c r="A113" s="46" t="s">
        <v>29</v>
      </c>
      <c r="B113" s="46"/>
      <c r="C113" s="40" t="s">
        <v>0</v>
      </c>
      <c r="D113" s="32">
        <f t="shared" ref="D113:F113" si="39">SUM(D115:D118)</f>
        <v>179148.5</v>
      </c>
      <c r="E113" s="32">
        <f t="shared" si="39"/>
        <v>120180.20000000001</v>
      </c>
      <c r="F113" s="32">
        <f t="shared" si="39"/>
        <v>150137.4</v>
      </c>
      <c r="G113" s="32">
        <f t="shared" ref="G113" si="40">SUM(G115:G118)</f>
        <v>217409.5</v>
      </c>
      <c r="H113" s="77"/>
    </row>
    <row r="114" spans="1:8" s="35" customFormat="1" ht="15.75" x14ac:dyDescent="0.25">
      <c r="A114" s="46"/>
      <c r="B114" s="46"/>
      <c r="C114" s="40" t="s">
        <v>1</v>
      </c>
      <c r="D114" s="32"/>
      <c r="E114" s="32"/>
      <c r="F114" s="32"/>
      <c r="G114" s="32"/>
      <c r="H114" s="77"/>
    </row>
    <row r="115" spans="1:8" s="35" customFormat="1" ht="15.75" x14ac:dyDescent="0.25">
      <c r="A115" s="46"/>
      <c r="B115" s="46"/>
      <c r="C115" s="40" t="s">
        <v>2</v>
      </c>
      <c r="D115" s="32">
        <f>SUM(D96+D103+D109)</f>
        <v>0</v>
      </c>
      <c r="E115" s="32">
        <f t="shared" ref="E115:G115" si="41">SUM(E96+E103+E109)</f>
        <v>0</v>
      </c>
      <c r="F115" s="32">
        <f t="shared" si="41"/>
        <v>0</v>
      </c>
      <c r="G115" s="32">
        <f t="shared" si="41"/>
        <v>0</v>
      </c>
      <c r="H115" s="77"/>
    </row>
    <row r="116" spans="1:8" s="35" customFormat="1" ht="15.75" x14ac:dyDescent="0.25">
      <c r="A116" s="46"/>
      <c r="B116" s="46"/>
      <c r="C116" s="40" t="s">
        <v>3</v>
      </c>
      <c r="D116" s="32">
        <f>SUM(D97+D104+D110)</f>
        <v>179148.5</v>
      </c>
      <c r="E116" s="32">
        <f t="shared" ref="E116:G116" si="42">SUM(E97+E104+E110)</f>
        <v>120180.20000000001</v>
      </c>
      <c r="F116" s="32">
        <f t="shared" si="42"/>
        <v>150137.4</v>
      </c>
      <c r="G116" s="32">
        <f t="shared" si="42"/>
        <v>217409.5</v>
      </c>
      <c r="H116" s="77"/>
    </row>
    <row r="117" spans="1:8" s="35" customFormat="1" ht="15.75" x14ac:dyDescent="0.25">
      <c r="A117" s="46"/>
      <c r="B117" s="46"/>
      <c r="C117" s="40" t="s">
        <v>4</v>
      </c>
      <c r="D117" s="32">
        <f>SUM(D98+D105+D111)</f>
        <v>0</v>
      </c>
      <c r="E117" s="32">
        <f t="shared" ref="E117:G117" si="43">SUM(E98+E105+E111)</f>
        <v>0</v>
      </c>
      <c r="F117" s="32">
        <f t="shared" si="43"/>
        <v>0</v>
      </c>
      <c r="G117" s="32">
        <f t="shared" si="43"/>
        <v>0</v>
      </c>
      <c r="H117" s="77"/>
    </row>
    <row r="118" spans="1:8" s="35" customFormat="1" ht="15.75" x14ac:dyDescent="0.25">
      <c r="A118" s="46"/>
      <c r="B118" s="46"/>
      <c r="C118" s="40" t="s">
        <v>5</v>
      </c>
      <c r="D118" s="32">
        <f>SUM(D99+D106+D112)</f>
        <v>0</v>
      </c>
      <c r="E118" s="32">
        <f t="shared" ref="E118:G118" si="44">SUM(E99+E106+E112)</f>
        <v>0</v>
      </c>
      <c r="F118" s="32">
        <f t="shared" si="44"/>
        <v>0</v>
      </c>
      <c r="G118" s="32">
        <f t="shared" si="44"/>
        <v>0</v>
      </c>
      <c r="H118" s="77"/>
    </row>
    <row r="119" spans="1:8" s="21" customFormat="1" ht="15.75" customHeight="1" x14ac:dyDescent="0.25">
      <c r="A119" s="55" t="s">
        <v>62</v>
      </c>
      <c r="B119" s="55"/>
      <c r="C119" s="55"/>
      <c r="D119" s="55"/>
      <c r="E119" s="55"/>
      <c r="F119" s="55"/>
      <c r="G119" s="55"/>
      <c r="H119" s="72"/>
    </row>
    <row r="120" spans="1:8" s="21" customFormat="1" ht="15.75" customHeight="1" outlineLevel="1" x14ac:dyDescent="0.25">
      <c r="A120" s="48" t="s">
        <v>63</v>
      </c>
      <c r="B120" s="48"/>
      <c r="C120" s="48"/>
      <c r="D120" s="48"/>
      <c r="E120" s="48"/>
      <c r="F120" s="48"/>
      <c r="G120" s="48"/>
      <c r="H120" s="75"/>
    </row>
    <row r="121" spans="1:8" s="21" customFormat="1" ht="15.75" customHeight="1" outlineLevel="1" x14ac:dyDescent="0.25">
      <c r="A121" s="48" t="s">
        <v>64</v>
      </c>
      <c r="B121" s="48"/>
      <c r="C121" s="48"/>
      <c r="D121" s="48"/>
      <c r="E121" s="48"/>
      <c r="F121" s="48"/>
      <c r="G121" s="48"/>
      <c r="H121" s="75"/>
    </row>
    <row r="122" spans="1:8" s="21" customFormat="1" ht="15.75" outlineLevel="1" x14ac:dyDescent="0.25">
      <c r="A122" s="52" t="s">
        <v>93</v>
      </c>
      <c r="B122" s="52" t="s">
        <v>89</v>
      </c>
      <c r="C122" s="39" t="s">
        <v>0</v>
      </c>
      <c r="D122" s="24">
        <f t="shared" ref="D122:F122" si="45">SUM(D124:D127)</f>
        <v>26259.7</v>
      </c>
      <c r="E122" s="24">
        <f t="shared" si="45"/>
        <v>0</v>
      </c>
      <c r="F122" s="24">
        <f t="shared" si="45"/>
        <v>0</v>
      </c>
      <c r="G122" s="24">
        <f t="shared" ref="G122" si="46">SUM(G124:G127)</f>
        <v>0</v>
      </c>
      <c r="H122" s="76" t="s">
        <v>17</v>
      </c>
    </row>
    <row r="123" spans="1:8" s="21" customFormat="1" ht="15.75" outlineLevel="1" x14ac:dyDescent="0.25">
      <c r="A123" s="52"/>
      <c r="B123" s="52"/>
      <c r="C123" s="39" t="s">
        <v>1</v>
      </c>
      <c r="D123" s="24"/>
      <c r="E123" s="24"/>
      <c r="F123" s="24"/>
      <c r="G123" s="24"/>
      <c r="H123" s="76"/>
    </row>
    <row r="124" spans="1:8" s="21" customFormat="1" ht="15.75" outlineLevel="1" x14ac:dyDescent="0.25">
      <c r="A124" s="52"/>
      <c r="B124" s="52"/>
      <c r="C124" s="39" t="s">
        <v>2</v>
      </c>
      <c r="D124" s="24">
        <v>0</v>
      </c>
      <c r="E124" s="24">
        <v>0</v>
      </c>
      <c r="F124" s="24">
        <v>0</v>
      </c>
      <c r="G124" s="24">
        <v>0</v>
      </c>
      <c r="H124" s="76"/>
    </row>
    <row r="125" spans="1:8" s="21" customFormat="1" ht="15.75" outlineLevel="1" x14ac:dyDescent="0.25">
      <c r="A125" s="52"/>
      <c r="B125" s="52"/>
      <c r="C125" s="39" t="s">
        <v>3</v>
      </c>
      <c r="D125" s="24">
        <v>26259.7</v>
      </c>
      <c r="E125" s="24">
        <v>0</v>
      </c>
      <c r="F125" s="24">
        <v>0</v>
      </c>
      <c r="G125" s="24">
        <v>0</v>
      </c>
      <c r="H125" s="76"/>
    </row>
    <row r="126" spans="1:8" s="21" customFormat="1" ht="15.75" outlineLevel="1" x14ac:dyDescent="0.25">
      <c r="A126" s="52"/>
      <c r="B126" s="52"/>
      <c r="C126" s="39" t="s">
        <v>4</v>
      </c>
      <c r="D126" s="24">
        <v>0</v>
      </c>
      <c r="E126" s="24">
        <v>0</v>
      </c>
      <c r="F126" s="24">
        <v>0</v>
      </c>
      <c r="G126" s="24">
        <v>0</v>
      </c>
      <c r="H126" s="76"/>
    </row>
    <row r="127" spans="1:8" s="21" customFormat="1" ht="15.75" outlineLevel="1" x14ac:dyDescent="0.25">
      <c r="A127" s="52"/>
      <c r="B127" s="52"/>
      <c r="C127" s="39" t="s">
        <v>5</v>
      </c>
      <c r="D127" s="24">
        <v>0</v>
      </c>
      <c r="E127" s="24">
        <v>0</v>
      </c>
      <c r="F127" s="24">
        <v>0</v>
      </c>
      <c r="G127" s="24">
        <v>0</v>
      </c>
      <c r="H127" s="76"/>
    </row>
    <row r="128" spans="1:8" s="21" customFormat="1" ht="15.75" outlineLevel="1" x14ac:dyDescent="0.25">
      <c r="A128" s="52" t="s">
        <v>94</v>
      </c>
      <c r="B128" s="52" t="s">
        <v>89</v>
      </c>
      <c r="C128" s="39" t="s">
        <v>0</v>
      </c>
      <c r="D128" s="24">
        <f t="shared" ref="D128:F128" si="47">SUM(D130:D133)</f>
        <v>286134.5</v>
      </c>
      <c r="E128" s="24">
        <f t="shared" si="47"/>
        <v>122941.8</v>
      </c>
      <c r="F128" s="24">
        <f t="shared" si="47"/>
        <v>34277.699999999997</v>
      </c>
      <c r="G128" s="24">
        <f t="shared" ref="G128" si="48">SUM(G130:G133)</f>
        <v>75286.100000000006</v>
      </c>
      <c r="H128" s="76" t="s">
        <v>105</v>
      </c>
    </row>
    <row r="129" spans="1:8" s="21" customFormat="1" ht="15.75" outlineLevel="1" x14ac:dyDescent="0.25">
      <c r="A129" s="52"/>
      <c r="B129" s="52"/>
      <c r="C129" s="39" t="s">
        <v>1</v>
      </c>
      <c r="D129" s="24"/>
      <c r="E129" s="24"/>
      <c r="F129" s="24"/>
      <c r="G129" s="24"/>
      <c r="H129" s="76"/>
    </row>
    <row r="130" spans="1:8" s="21" customFormat="1" ht="15.75" outlineLevel="1" x14ac:dyDescent="0.25">
      <c r="A130" s="52"/>
      <c r="B130" s="52"/>
      <c r="C130" s="39" t="s">
        <v>2</v>
      </c>
      <c r="D130" s="24">
        <v>0</v>
      </c>
      <c r="E130" s="24">
        <v>0</v>
      </c>
      <c r="F130" s="24">
        <v>0</v>
      </c>
      <c r="G130" s="24">
        <v>0</v>
      </c>
      <c r="H130" s="76"/>
    </row>
    <row r="131" spans="1:8" s="21" customFormat="1" ht="15.75" outlineLevel="1" x14ac:dyDescent="0.25">
      <c r="A131" s="52"/>
      <c r="B131" s="52"/>
      <c r="C131" s="39" t="s">
        <v>3</v>
      </c>
      <c r="D131" s="24">
        <v>286134.5</v>
      </c>
      <c r="E131" s="24">
        <v>122941.8</v>
      </c>
      <c r="F131" s="24">
        <v>34277.699999999997</v>
      </c>
      <c r="G131" s="24">
        <v>75286.100000000006</v>
      </c>
      <c r="H131" s="76"/>
    </row>
    <row r="132" spans="1:8" s="21" customFormat="1" ht="15.75" outlineLevel="1" x14ac:dyDescent="0.25">
      <c r="A132" s="52"/>
      <c r="B132" s="52"/>
      <c r="C132" s="39" t="s">
        <v>4</v>
      </c>
      <c r="D132" s="24">
        <v>0</v>
      </c>
      <c r="E132" s="24">
        <v>0</v>
      </c>
      <c r="F132" s="24">
        <v>0</v>
      </c>
      <c r="G132" s="24">
        <v>0</v>
      </c>
      <c r="H132" s="76"/>
    </row>
    <row r="133" spans="1:8" s="21" customFormat="1" ht="15.75" outlineLevel="1" x14ac:dyDescent="0.25">
      <c r="A133" s="52"/>
      <c r="B133" s="52"/>
      <c r="C133" s="39" t="s">
        <v>5</v>
      </c>
      <c r="D133" s="24">
        <v>0</v>
      </c>
      <c r="E133" s="24">
        <v>0</v>
      </c>
      <c r="F133" s="24">
        <v>0</v>
      </c>
      <c r="G133" s="24">
        <v>0</v>
      </c>
      <c r="H133" s="76"/>
    </row>
    <row r="134" spans="1:8" s="21" customFormat="1" ht="15.75" outlineLevel="1" x14ac:dyDescent="0.25">
      <c r="A134" s="52" t="s">
        <v>143</v>
      </c>
      <c r="B134" s="52" t="s">
        <v>89</v>
      </c>
      <c r="C134" s="39" t="s">
        <v>0</v>
      </c>
      <c r="D134" s="24">
        <f t="shared" ref="D134:F134" si="49">SUM(D136:D139)</f>
        <v>0</v>
      </c>
      <c r="E134" s="24">
        <f t="shared" si="49"/>
        <v>0</v>
      </c>
      <c r="F134" s="24">
        <f t="shared" si="49"/>
        <v>10573.1</v>
      </c>
      <c r="G134" s="24">
        <f t="shared" ref="G134" si="50">SUM(G136:G139)</f>
        <v>0</v>
      </c>
      <c r="H134" s="76" t="s">
        <v>18</v>
      </c>
    </row>
    <row r="135" spans="1:8" s="21" customFormat="1" ht="15.75" outlineLevel="1" x14ac:dyDescent="0.25">
      <c r="A135" s="52"/>
      <c r="B135" s="52"/>
      <c r="C135" s="39" t="s">
        <v>1</v>
      </c>
      <c r="D135" s="24"/>
      <c r="E135" s="24"/>
      <c r="F135" s="24"/>
      <c r="G135" s="24"/>
      <c r="H135" s="76"/>
    </row>
    <row r="136" spans="1:8" s="21" customFormat="1" ht="15.75" outlineLevel="1" x14ac:dyDescent="0.25">
      <c r="A136" s="52"/>
      <c r="B136" s="52"/>
      <c r="C136" s="39" t="s">
        <v>2</v>
      </c>
      <c r="D136" s="24">
        <v>0</v>
      </c>
      <c r="E136" s="24">
        <v>0</v>
      </c>
      <c r="F136" s="24">
        <v>0</v>
      </c>
      <c r="G136" s="24">
        <v>0</v>
      </c>
      <c r="H136" s="76"/>
    </row>
    <row r="137" spans="1:8" s="21" customFormat="1" ht="15.75" outlineLevel="1" x14ac:dyDescent="0.25">
      <c r="A137" s="52"/>
      <c r="B137" s="52"/>
      <c r="C137" s="39" t="s">
        <v>3</v>
      </c>
      <c r="D137" s="24">
        <v>0</v>
      </c>
      <c r="E137" s="24">
        <v>0</v>
      </c>
      <c r="F137" s="24">
        <v>10573.1</v>
      </c>
      <c r="G137" s="24">
        <v>0</v>
      </c>
      <c r="H137" s="76"/>
    </row>
    <row r="138" spans="1:8" s="21" customFormat="1" ht="15.75" outlineLevel="1" x14ac:dyDescent="0.25">
      <c r="A138" s="52"/>
      <c r="B138" s="52"/>
      <c r="C138" s="39" t="s">
        <v>4</v>
      </c>
      <c r="D138" s="24">
        <v>0</v>
      </c>
      <c r="E138" s="24">
        <v>0</v>
      </c>
      <c r="F138" s="24">
        <v>0</v>
      </c>
      <c r="G138" s="24">
        <v>0</v>
      </c>
      <c r="H138" s="76"/>
    </row>
    <row r="139" spans="1:8" s="21" customFormat="1" ht="15.75" outlineLevel="1" x14ac:dyDescent="0.25">
      <c r="A139" s="52"/>
      <c r="B139" s="52"/>
      <c r="C139" s="39" t="s">
        <v>5</v>
      </c>
      <c r="D139" s="24">
        <v>0</v>
      </c>
      <c r="E139" s="24">
        <v>0</v>
      </c>
      <c r="F139" s="24">
        <v>0</v>
      </c>
      <c r="G139" s="24">
        <v>0</v>
      </c>
      <c r="H139" s="76"/>
    </row>
    <row r="140" spans="1:8" s="21" customFormat="1" ht="15.75" outlineLevel="1" x14ac:dyDescent="0.25">
      <c r="A140" s="52" t="s">
        <v>144</v>
      </c>
      <c r="B140" s="52" t="s">
        <v>89</v>
      </c>
      <c r="C140" s="39" t="s">
        <v>0</v>
      </c>
      <c r="D140" s="24">
        <f t="shared" ref="D140:F140" si="51">SUM(D142:D145)</f>
        <v>0</v>
      </c>
      <c r="E140" s="24">
        <f t="shared" si="51"/>
        <v>6617.7</v>
      </c>
      <c r="F140" s="24">
        <f t="shared" si="51"/>
        <v>101126.7</v>
      </c>
      <c r="G140" s="24">
        <f t="shared" ref="G140" si="52">SUM(G142:G145)</f>
        <v>165298.79999999999</v>
      </c>
      <c r="H140" s="76" t="s">
        <v>78</v>
      </c>
    </row>
    <row r="141" spans="1:8" s="21" customFormat="1" ht="15.75" outlineLevel="1" x14ac:dyDescent="0.25">
      <c r="A141" s="52"/>
      <c r="B141" s="52"/>
      <c r="C141" s="39" t="s">
        <v>1</v>
      </c>
      <c r="D141" s="24"/>
      <c r="E141" s="24"/>
      <c r="F141" s="24"/>
      <c r="G141" s="24"/>
      <c r="H141" s="76"/>
    </row>
    <row r="142" spans="1:8" s="21" customFormat="1" ht="15.75" outlineLevel="1" x14ac:dyDescent="0.25">
      <c r="A142" s="52"/>
      <c r="B142" s="52"/>
      <c r="C142" s="39" t="s">
        <v>2</v>
      </c>
      <c r="D142" s="24">
        <v>0</v>
      </c>
      <c r="E142" s="24">
        <v>0</v>
      </c>
      <c r="F142" s="24">
        <v>0</v>
      </c>
      <c r="G142" s="24">
        <v>0</v>
      </c>
      <c r="H142" s="76"/>
    </row>
    <row r="143" spans="1:8" s="21" customFormat="1" ht="15.75" outlineLevel="1" x14ac:dyDescent="0.25">
      <c r="A143" s="52"/>
      <c r="B143" s="52"/>
      <c r="C143" s="39" t="s">
        <v>3</v>
      </c>
      <c r="D143" s="24">
        <v>0</v>
      </c>
      <c r="E143" s="24">
        <v>6617.7</v>
      </c>
      <c r="F143" s="24">
        <v>101126.7</v>
      </c>
      <c r="G143" s="24">
        <v>165298.79999999999</v>
      </c>
      <c r="H143" s="76"/>
    </row>
    <row r="144" spans="1:8" s="21" customFormat="1" ht="15.75" outlineLevel="1" x14ac:dyDescent="0.25">
      <c r="A144" s="52"/>
      <c r="B144" s="52"/>
      <c r="C144" s="39" t="s">
        <v>4</v>
      </c>
      <c r="D144" s="24">
        <v>0</v>
      </c>
      <c r="E144" s="24">
        <v>0</v>
      </c>
      <c r="F144" s="24">
        <v>0</v>
      </c>
      <c r="G144" s="24">
        <v>0</v>
      </c>
      <c r="H144" s="76"/>
    </row>
    <row r="145" spans="1:8" s="21" customFormat="1" ht="15.75" outlineLevel="1" x14ac:dyDescent="0.25">
      <c r="A145" s="52"/>
      <c r="B145" s="52"/>
      <c r="C145" s="39" t="s">
        <v>5</v>
      </c>
      <c r="D145" s="24">
        <v>0</v>
      </c>
      <c r="E145" s="24">
        <v>0</v>
      </c>
      <c r="F145" s="24">
        <v>0</v>
      </c>
      <c r="G145" s="24">
        <v>0</v>
      </c>
      <c r="H145" s="76"/>
    </row>
    <row r="146" spans="1:8" s="21" customFormat="1" ht="15.75" outlineLevel="1" x14ac:dyDescent="0.25">
      <c r="A146" s="52" t="s">
        <v>95</v>
      </c>
      <c r="B146" s="52" t="s">
        <v>89</v>
      </c>
      <c r="C146" s="39" t="s">
        <v>0</v>
      </c>
      <c r="D146" s="24">
        <f t="shared" ref="D146:F146" si="53">SUM(D148:D151)</f>
        <v>100</v>
      </c>
      <c r="E146" s="24">
        <f t="shared" si="53"/>
        <v>0</v>
      </c>
      <c r="F146" s="24">
        <f t="shared" si="53"/>
        <v>0</v>
      </c>
      <c r="G146" s="24">
        <f t="shared" ref="G146" si="54">SUM(G148:G151)</f>
        <v>0</v>
      </c>
      <c r="H146" s="76" t="s">
        <v>106</v>
      </c>
    </row>
    <row r="147" spans="1:8" s="21" customFormat="1" ht="15.75" outlineLevel="1" x14ac:dyDescent="0.25">
      <c r="A147" s="52"/>
      <c r="B147" s="52"/>
      <c r="C147" s="39" t="s">
        <v>1</v>
      </c>
      <c r="D147" s="24"/>
      <c r="E147" s="24"/>
      <c r="F147" s="24"/>
      <c r="G147" s="24"/>
      <c r="H147" s="76"/>
    </row>
    <row r="148" spans="1:8" s="21" customFormat="1" ht="15.75" outlineLevel="1" x14ac:dyDescent="0.25">
      <c r="A148" s="52"/>
      <c r="B148" s="52"/>
      <c r="C148" s="39" t="s">
        <v>2</v>
      </c>
      <c r="D148" s="24">
        <v>0</v>
      </c>
      <c r="E148" s="24">
        <v>0</v>
      </c>
      <c r="F148" s="24">
        <v>0</v>
      </c>
      <c r="G148" s="24">
        <v>0</v>
      </c>
      <c r="H148" s="76"/>
    </row>
    <row r="149" spans="1:8" s="21" customFormat="1" ht="15.75" outlineLevel="1" x14ac:dyDescent="0.25">
      <c r="A149" s="52"/>
      <c r="B149" s="52"/>
      <c r="C149" s="39" t="s">
        <v>3</v>
      </c>
      <c r="D149" s="24">
        <v>100</v>
      </c>
      <c r="E149" s="24">
        <v>0</v>
      </c>
      <c r="F149" s="24">
        <v>0</v>
      </c>
      <c r="G149" s="24">
        <v>0</v>
      </c>
      <c r="H149" s="76"/>
    </row>
    <row r="150" spans="1:8" s="21" customFormat="1" ht="15.75" outlineLevel="1" x14ac:dyDescent="0.25">
      <c r="A150" s="52"/>
      <c r="B150" s="52"/>
      <c r="C150" s="39" t="s">
        <v>4</v>
      </c>
      <c r="D150" s="24">
        <v>0</v>
      </c>
      <c r="E150" s="24">
        <v>0</v>
      </c>
      <c r="F150" s="24">
        <v>0</v>
      </c>
      <c r="G150" s="24">
        <v>0</v>
      </c>
      <c r="H150" s="76"/>
    </row>
    <row r="151" spans="1:8" s="21" customFormat="1" ht="15.75" outlineLevel="1" x14ac:dyDescent="0.25">
      <c r="A151" s="52"/>
      <c r="B151" s="52"/>
      <c r="C151" s="39" t="s">
        <v>5</v>
      </c>
      <c r="D151" s="24">
        <v>0</v>
      </c>
      <c r="E151" s="24">
        <v>0</v>
      </c>
      <c r="F151" s="24">
        <v>0</v>
      </c>
      <c r="G151" s="24">
        <v>0</v>
      </c>
      <c r="H151" s="76"/>
    </row>
    <row r="152" spans="1:8" s="21" customFormat="1" ht="15.75" outlineLevel="1" x14ac:dyDescent="0.25">
      <c r="A152" s="52" t="s">
        <v>41</v>
      </c>
      <c r="B152" s="52" t="s">
        <v>89</v>
      </c>
      <c r="C152" s="39" t="s">
        <v>0</v>
      </c>
      <c r="D152" s="24">
        <f t="shared" ref="D152:F152" si="55">SUM(D154:D157)</f>
        <v>280</v>
      </c>
      <c r="E152" s="24">
        <f t="shared" si="55"/>
        <v>10400</v>
      </c>
      <c r="F152" s="24">
        <f t="shared" si="55"/>
        <v>0</v>
      </c>
      <c r="G152" s="24">
        <f t="shared" ref="G152" si="56">SUM(G154:G157)</f>
        <v>10000</v>
      </c>
      <c r="H152" s="76" t="s">
        <v>107</v>
      </c>
    </row>
    <row r="153" spans="1:8" s="21" customFormat="1" ht="15.75" outlineLevel="1" x14ac:dyDescent="0.25">
      <c r="A153" s="52"/>
      <c r="B153" s="52"/>
      <c r="C153" s="39" t="s">
        <v>1</v>
      </c>
      <c r="D153" s="24"/>
      <c r="E153" s="24"/>
      <c r="F153" s="24"/>
      <c r="G153" s="24"/>
      <c r="H153" s="76"/>
    </row>
    <row r="154" spans="1:8" s="21" customFormat="1" ht="15.75" outlineLevel="1" x14ac:dyDescent="0.25">
      <c r="A154" s="52"/>
      <c r="B154" s="52"/>
      <c r="C154" s="39" t="s">
        <v>2</v>
      </c>
      <c r="D154" s="24">
        <v>0</v>
      </c>
      <c r="E154" s="24">
        <v>0</v>
      </c>
      <c r="F154" s="24">
        <v>0</v>
      </c>
      <c r="G154" s="24">
        <v>0</v>
      </c>
      <c r="H154" s="76"/>
    </row>
    <row r="155" spans="1:8" s="21" customFormat="1" ht="15.75" outlineLevel="1" x14ac:dyDescent="0.25">
      <c r="A155" s="52"/>
      <c r="B155" s="52"/>
      <c r="C155" s="39" t="s">
        <v>3</v>
      </c>
      <c r="D155" s="24">
        <v>280</v>
      </c>
      <c r="E155" s="24">
        <v>10400</v>
      </c>
      <c r="F155" s="24">
        <v>0</v>
      </c>
      <c r="G155" s="24">
        <v>10000</v>
      </c>
      <c r="H155" s="76"/>
    </row>
    <row r="156" spans="1:8" s="21" customFormat="1" ht="15.75" outlineLevel="1" x14ac:dyDescent="0.25">
      <c r="A156" s="52"/>
      <c r="B156" s="52"/>
      <c r="C156" s="39" t="s">
        <v>4</v>
      </c>
      <c r="D156" s="24">
        <v>0</v>
      </c>
      <c r="E156" s="24">
        <v>0</v>
      </c>
      <c r="F156" s="24">
        <v>0</v>
      </c>
      <c r="G156" s="24">
        <v>0</v>
      </c>
      <c r="H156" s="76"/>
    </row>
    <row r="157" spans="1:8" s="21" customFormat="1" ht="15.75" outlineLevel="1" x14ac:dyDescent="0.25">
      <c r="A157" s="52"/>
      <c r="B157" s="52"/>
      <c r="C157" s="39" t="s">
        <v>5</v>
      </c>
      <c r="D157" s="24">
        <v>0</v>
      </c>
      <c r="E157" s="24">
        <v>0</v>
      </c>
      <c r="F157" s="24">
        <v>0</v>
      </c>
      <c r="G157" s="24">
        <v>0</v>
      </c>
      <c r="H157" s="76"/>
    </row>
    <row r="158" spans="1:8" s="21" customFormat="1" ht="15.75" outlineLevel="1" x14ac:dyDescent="0.25">
      <c r="A158" s="52" t="s">
        <v>96</v>
      </c>
      <c r="B158" s="52" t="s">
        <v>89</v>
      </c>
      <c r="C158" s="39" t="s">
        <v>0</v>
      </c>
      <c r="D158" s="24">
        <f t="shared" ref="D158:F158" si="57">SUM(D160:D163)</f>
        <v>1285</v>
      </c>
      <c r="E158" s="24">
        <f t="shared" si="57"/>
        <v>8400</v>
      </c>
      <c r="F158" s="24">
        <f t="shared" si="57"/>
        <v>74312.2</v>
      </c>
      <c r="G158" s="24">
        <f t="shared" ref="G158" si="58">SUM(G160:G163)</f>
        <v>141479</v>
      </c>
      <c r="H158" s="76" t="s">
        <v>79</v>
      </c>
    </row>
    <row r="159" spans="1:8" s="21" customFormat="1" ht="15.75" outlineLevel="1" x14ac:dyDescent="0.25">
      <c r="A159" s="52"/>
      <c r="B159" s="52"/>
      <c r="C159" s="39" t="s">
        <v>1</v>
      </c>
      <c r="D159" s="24"/>
      <c r="E159" s="24"/>
      <c r="F159" s="24"/>
      <c r="G159" s="24"/>
      <c r="H159" s="76"/>
    </row>
    <row r="160" spans="1:8" s="21" customFormat="1" ht="15.75" outlineLevel="1" x14ac:dyDescent="0.25">
      <c r="A160" s="52"/>
      <c r="B160" s="52"/>
      <c r="C160" s="39" t="s">
        <v>2</v>
      </c>
      <c r="D160" s="24">
        <v>0</v>
      </c>
      <c r="E160" s="24">
        <v>0</v>
      </c>
      <c r="F160" s="24">
        <v>0</v>
      </c>
      <c r="G160" s="24">
        <v>0</v>
      </c>
      <c r="H160" s="76"/>
    </row>
    <row r="161" spans="1:8" s="21" customFormat="1" ht="15.75" outlineLevel="1" x14ac:dyDescent="0.25">
      <c r="A161" s="52"/>
      <c r="B161" s="52"/>
      <c r="C161" s="39" t="s">
        <v>3</v>
      </c>
      <c r="D161" s="24">
        <v>1285</v>
      </c>
      <c r="E161" s="24">
        <v>8400</v>
      </c>
      <c r="F161" s="24">
        <v>74312.2</v>
      </c>
      <c r="G161" s="24">
        <v>141479</v>
      </c>
      <c r="H161" s="76"/>
    </row>
    <row r="162" spans="1:8" s="21" customFormat="1" ht="15.75" outlineLevel="1" x14ac:dyDescent="0.25">
      <c r="A162" s="52"/>
      <c r="B162" s="52"/>
      <c r="C162" s="39" t="s">
        <v>4</v>
      </c>
      <c r="D162" s="24">
        <v>0</v>
      </c>
      <c r="E162" s="24">
        <v>0</v>
      </c>
      <c r="F162" s="24">
        <v>0</v>
      </c>
      <c r="G162" s="24">
        <v>0</v>
      </c>
      <c r="H162" s="76"/>
    </row>
    <row r="163" spans="1:8" s="21" customFormat="1" ht="15.75" outlineLevel="1" x14ac:dyDescent="0.25">
      <c r="A163" s="52"/>
      <c r="B163" s="52"/>
      <c r="C163" s="39" t="s">
        <v>5</v>
      </c>
      <c r="D163" s="24">
        <v>0</v>
      </c>
      <c r="E163" s="24">
        <v>0</v>
      </c>
      <c r="F163" s="24">
        <v>0</v>
      </c>
      <c r="G163" s="24">
        <v>0</v>
      </c>
      <c r="H163" s="76"/>
    </row>
    <row r="164" spans="1:8" s="21" customFormat="1" ht="15.75" outlineLevel="1" x14ac:dyDescent="0.25">
      <c r="A164" s="87" t="s">
        <v>161</v>
      </c>
      <c r="B164" s="52" t="s">
        <v>89</v>
      </c>
      <c r="C164" s="39" t="s">
        <v>0</v>
      </c>
      <c r="D164" s="24">
        <f t="shared" ref="D164:G164" si="59">SUM(D166:D169)</f>
        <v>0</v>
      </c>
      <c r="E164" s="24">
        <f t="shared" si="59"/>
        <v>8100</v>
      </c>
      <c r="F164" s="24">
        <f t="shared" si="59"/>
        <v>0</v>
      </c>
      <c r="G164" s="24">
        <f t="shared" si="59"/>
        <v>0</v>
      </c>
      <c r="H164" s="76"/>
    </row>
    <row r="165" spans="1:8" s="21" customFormat="1" ht="15.75" outlineLevel="1" x14ac:dyDescent="0.25">
      <c r="A165" s="87"/>
      <c r="B165" s="52"/>
      <c r="C165" s="39" t="s">
        <v>1</v>
      </c>
      <c r="D165" s="24"/>
      <c r="E165" s="24"/>
      <c r="F165" s="24"/>
      <c r="G165" s="24"/>
      <c r="H165" s="76"/>
    </row>
    <row r="166" spans="1:8" s="21" customFormat="1" ht="15.75" outlineLevel="1" x14ac:dyDescent="0.25">
      <c r="A166" s="87"/>
      <c r="B166" s="52"/>
      <c r="C166" s="39" t="s">
        <v>2</v>
      </c>
      <c r="D166" s="24">
        <v>0</v>
      </c>
      <c r="E166" s="24">
        <v>0</v>
      </c>
      <c r="F166" s="24">
        <v>0</v>
      </c>
      <c r="G166" s="24">
        <v>0</v>
      </c>
      <c r="H166" s="76"/>
    </row>
    <row r="167" spans="1:8" s="21" customFormat="1" ht="15.75" outlineLevel="1" x14ac:dyDescent="0.25">
      <c r="A167" s="87"/>
      <c r="B167" s="52"/>
      <c r="C167" s="39" t="s">
        <v>3</v>
      </c>
      <c r="D167" s="24">
        <v>0</v>
      </c>
      <c r="E167" s="24">
        <v>8100</v>
      </c>
      <c r="F167" s="24">
        <v>0</v>
      </c>
      <c r="G167" s="24">
        <v>0</v>
      </c>
      <c r="H167" s="76"/>
    </row>
    <row r="168" spans="1:8" s="21" customFormat="1" ht="15.75" outlineLevel="1" x14ac:dyDescent="0.25">
      <c r="A168" s="87"/>
      <c r="B168" s="52"/>
      <c r="C168" s="39" t="s">
        <v>4</v>
      </c>
      <c r="D168" s="24">
        <v>0</v>
      </c>
      <c r="E168" s="24">
        <v>0</v>
      </c>
      <c r="F168" s="24">
        <v>0</v>
      </c>
      <c r="G168" s="24">
        <v>0</v>
      </c>
      <c r="H168" s="76"/>
    </row>
    <row r="169" spans="1:8" s="21" customFormat="1" ht="15.75" outlineLevel="1" x14ac:dyDescent="0.25">
      <c r="A169" s="87"/>
      <c r="B169" s="52"/>
      <c r="C169" s="39" t="s">
        <v>5</v>
      </c>
      <c r="D169" s="24">
        <v>0</v>
      </c>
      <c r="E169" s="24">
        <v>0</v>
      </c>
      <c r="F169" s="24">
        <v>0</v>
      </c>
      <c r="G169" s="24">
        <v>0</v>
      </c>
      <c r="H169" s="76"/>
    </row>
    <row r="170" spans="1:8" s="21" customFormat="1" ht="15.75" customHeight="1" outlineLevel="1" x14ac:dyDescent="0.25">
      <c r="A170" s="48" t="s">
        <v>65</v>
      </c>
      <c r="B170" s="48"/>
      <c r="C170" s="48"/>
      <c r="D170" s="48"/>
      <c r="E170" s="48"/>
      <c r="F170" s="48"/>
      <c r="G170" s="48"/>
      <c r="H170" s="75"/>
    </row>
    <row r="171" spans="1:8" s="21" customFormat="1" ht="15.75" outlineLevel="1" x14ac:dyDescent="0.25">
      <c r="A171" s="52" t="s">
        <v>42</v>
      </c>
      <c r="B171" s="52" t="s">
        <v>89</v>
      </c>
      <c r="C171" s="39" t="s">
        <v>0</v>
      </c>
      <c r="D171" s="24">
        <f t="shared" ref="D171:F171" si="60">SUM(D173:D176)</f>
        <v>14374.7</v>
      </c>
      <c r="E171" s="24">
        <f t="shared" si="60"/>
        <v>10764.9</v>
      </c>
      <c r="F171" s="24">
        <f t="shared" si="60"/>
        <v>17700</v>
      </c>
      <c r="G171" s="24">
        <f t="shared" ref="G171" si="61">SUM(G173:G176)</f>
        <v>0</v>
      </c>
      <c r="H171" s="76" t="s">
        <v>19</v>
      </c>
    </row>
    <row r="172" spans="1:8" s="21" customFormat="1" ht="15.75" outlineLevel="1" x14ac:dyDescent="0.25">
      <c r="A172" s="52"/>
      <c r="B172" s="52"/>
      <c r="C172" s="39" t="s">
        <v>1</v>
      </c>
      <c r="D172" s="24"/>
      <c r="E172" s="24"/>
      <c r="F172" s="24"/>
      <c r="G172" s="24"/>
      <c r="H172" s="76"/>
    </row>
    <row r="173" spans="1:8" s="21" customFormat="1" ht="15.75" outlineLevel="1" x14ac:dyDescent="0.25">
      <c r="A173" s="52"/>
      <c r="B173" s="52"/>
      <c r="C173" s="39" t="s">
        <v>2</v>
      </c>
      <c r="D173" s="24">
        <v>0</v>
      </c>
      <c r="E173" s="24">
        <v>0</v>
      </c>
      <c r="F173" s="24">
        <v>0</v>
      </c>
      <c r="G173" s="24">
        <v>0</v>
      </c>
      <c r="H173" s="76"/>
    </row>
    <row r="174" spans="1:8" s="21" customFormat="1" ht="15.75" outlineLevel="1" x14ac:dyDescent="0.25">
      <c r="A174" s="52"/>
      <c r="B174" s="52"/>
      <c r="C174" s="39" t="s">
        <v>3</v>
      </c>
      <c r="D174" s="24">
        <v>14374.7</v>
      </c>
      <c r="E174" s="24">
        <v>10764.9</v>
      </c>
      <c r="F174" s="24">
        <v>17700</v>
      </c>
      <c r="G174" s="24">
        <v>0</v>
      </c>
      <c r="H174" s="76"/>
    </row>
    <row r="175" spans="1:8" s="21" customFormat="1" ht="15.75" outlineLevel="1" x14ac:dyDescent="0.25">
      <c r="A175" s="52"/>
      <c r="B175" s="52"/>
      <c r="C175" s="39" t="s">
        <v>4</v>
      </c>
      <c r="D175" s="24">
        <v>0</v>
      </c>
      <c r="E175" s="24">
        <v>0</v>
      </c>
      <c r="F175" s="24">
        <v>0</v>
      </c>
      <c r="G175" s="24">
        <v>0</v>
      </c>
      <c r="H175" s="76"/>
    </row>
    <row r="176" spans="1:8" s="21" customFormat="1" ht="15.75" outlineLevel="1" x14ac:dyDescent="0.25">
      <c r="A176" s="52"/>
      <c r="B176" s="52"/>
      <c r="C176" s="39" t="s">
        <v>5</v>
      </c>
      <c r="D176" s="24">
        <v>0</v>
      </c>
      <c r="E176" s="24">
        <v>0</v>
      </c>
      <c r="F176" s="24">
        <v>0</v>
      </c>
      <c r="G176" s="24">
        <v>0</v>
      </c>
      <c r="H176" s="76"/>
    </row>
    <row r="177" spans="1:8" s="21" customFormat="1" ht="15.75" outlineLevel="1" x14ac:dyDescent="0.25">
      <c r="A177" s="52" t="s">
        <v>43</v>
      </c>
      <c r="B177" s="52" t="s">
        <v>89</v>
      </c>
      <c r="C177" s="39" t="s">
        <v>0</v>
      </c>
      <c r="D177" s="24">
        <f t="shared" ref="D177:F177" si="62">SUM(D179:D182)</f>
        <v>303754.8</v>
      </c>
      <c r="E177" s="24">
        <f t="shared" si="62"/>
        <v>349761</v>
      </c>
      <c r="F177" s="24">
        <f t="shared" si="62"/>
        <v>579843.30000000005</v>
      </c>
      <c r="G177" s="24">
        <f t="shared" ref="G177" si="63">SUM(G179:G182)</f>
        <v>661492</v>
      </c>
      <c r="H177" s="76" t="s">
        <v>20</v>
      </c>
    </row>
    <row r="178" spans="1:8" s="21" customFormat="1" ht="15.75" outlineLevel="1" x14ac:dyDescent="0.25">
      <c r="A178" s="52"/>
      <c r="B178" s="52"/>
      <c r="C178" s="39" t="s">
        <v>1</v>
      </c>
      <c r="D178" s="24"/>
      <c r="E178" s="24"/>
      <c r="F178" s="24"/>
      <c r="G178" s="24"/>
      <c r="H178" s="76"/>
    </row>
    <row r="179" spans="1:8" s="21" customFormat="1" ht="15.75" outlineLevel="1" x14ac:dyDescent="0.25">
      <c r="A179" s="52"/>
      <c r="B179" s="52"/>
      <c r="C179" s="39" t="s">
        <v>2</v>
      </c>
      <c r="D179" s="24">
        <v>0</v>
      </c>
      <c r="E179" s="24">
        <v>0</v>
      </c>
      <c r="F179" s="24">
        <v>0</v>
      </c>
      <c r="G179" s="24">
        <v>0</v>
      </c>
      <c r="H179" s="76"/>
    </row>
    <row r="180" spans="1:8" s="21" customFormat="1" ht="15.75" outlineLevel="1" x14ac:dyDescent="0.25">
      <c r="A180" s="52"/>
      <c r="B180" s="52"/>
      <c r="C180" s="39" t="s">
        <v>3</v>
      </c>
      <c r="D180" s="24">
        <v>303754.8</v>
      </c>
      <c r="E180" s="37">
        <v>349761</v>
      </c>
      <c r="F180" s="24">
        <v>579843.30000000005</v>
      </c>
      <c r="G180" s="24">
        <v>661492</v>
      </c>
      <c r="H180" s="76"/>
    </row>
    <row r="181" spans="1:8" s="21" customFormat="1" ht="15.75" outlineLevel="1" x14ac:dyDescent="0.25">
      <c r="A181" s="52"/>
      <c r="B181" s="52"/>
      <c r="C181" s="39" t="s">
        <v>4</v>
      </c>
      <c r="D181" s="24">
        <v>0</v>
      </c>
      <c r="E181" s="24">
        <v>0</v>
      </c>
      <c r="F181" s="24">
        <v>0</v>
      </c>
      <c r="G181" s="24">
        <v>0</v>
      </c>
      <c r="H181" s="76"/>
    </row>
    <row r="182" spans="1:8" s="21" customFormat="1" ht="15.75" outlineLevel="1" x14ac:dyDescent="0.25">
      <c r="A182" s="52"/>
      <c r="B182" s="52"/>
      <c r="C182" s="39" t="s">
        <v>5</v>
      </c>
      <c r="D182" s="24">
        <v>0</v>
      </c>
      <c r="E182" s="24">
        <v>0</v>
      </c>
      <c r="F182" s="24">
        <v>0</v>
      </c>
      <c r="G182" s="24">
        <v>0</v>
      </c>
      <c r="H182" s="76"/>
    </row>
    <row r="183" spans="1:8" s="21" customFormat="1" ht="15.75" customHeight="1" outlineLevel="1" x14ac:dyDescent="0.25">
      <c r="A183" s="48" t="s">
        <v>66</v>
      </c>
      <c r="B183" s="48"/>
      <c r="C183" s="48"/>
      <c r="D183" s="48"/>
      <c r="E183" s="48"/>
      <c r="F183" s="48"/>
      <c r="G183" s="48"/>
      <c r="H183" s="75"/>
    </row>
    <row r="184" spans="1:8" s="21" customFormat="1" ht="15.75" outlineLevel="1" x14ac:dyDescent="0.25">
      <c r="A184" s="52" t="s">
        <v>97</v>
      </c>
      <c r="B184" s="52" t="s">
        <v>89</v>
      </c>
      <c r="C184" s="39" t="s">
        <v>0</v>
      </c>
      <c r="D184" s="24">
        <f t="shared" ref="D184:F184" si="64">SUM(D186:D189)</f>
        <v>2447013.2000000002</v>
      </c>
      <c r="E184" s="24">
        <f t="shared" si="64"/>
        <v>2293099.7000000002</v>
      </c>
      <c r="F184" s="24">
        <f t="shared" si="64"/>
        <v>2325285.0999999996</v>
      </c>
      <c r="G184" s="24">
        <f t="shared" ref="G184" si="65">SUM(G186:G189)</f>
        <v>2418296.5</v>
      </c>
      <c r="H184" s="76" t="s">
        <v>21</v>
      </c>
    </row>
    <row r="185" spans="1:8" s="21" customFormat="1" ht="15.75" outlineLevel="1" x14ac:dyDescent="0.25">
      <c r="A185" s="52"/>
      <c r="B185" s="52"/>
      <c r="C185" s="39" t="s">
        <v>1</v>
      </c>
      <c r="D185" s="24"/>
      <c r="E185" s="24"/>
      <c r="F185" s="24"/>
      <c r="G185" s="24"/>
      <c r="H185" s="76"/>
    </row>
    <row r="186" spans="1:8" s="21" customFormat="1" ht="15.75" outlineLevel="1" x14ac:dyDescent="0.25">
      <c r="A186" s="52"/>
      <c r="B186" s="52"/>
      <c r="C186" s="39" t="s">
        <v>2</v>
      </c>
      <c r="D186" s="24">
        <v>0</v>
      </c>
      <c r="E186" s="24">
        <v>0</v>
      </c>
      <c r="F186" s="24">
        <v>0</v>
      </c>
      <c r="G186" s="24"/>
      <c r="H186" s="76"/>
    </row>
    <row r="187" spans="1:8" s="21" customFormat="1" ht="15.75" outlineLevel="1" x14ac:dyDescent="0.25">
      <c r="A187" s="52"/>
      <c r="B187" s="52"/>
      <c r="C187" s="39" t="s">
        <v>3</v>
      </c>
      <c r="D187" s="24">
        <v>2447013.2000000002</v>
      </c>
      <c r="E187" s="24">
        <v>2293099.7000000002</v>
      </c>
      <c r="F187" s="24">
        <v>2325285.0999999996</v>
      </c>
      <c r="G187" s="24">
        <v>2418296.5</v>
      </c>
      <c r="H187" s="76"/>
    </row>
    <row r="188" spans="1:8" s="21" customFormat="1" ht="15.75" outlineLevel="1" x14ac:dyDescent="0.25">
      <c r="A188" s="52"/>
      <c r="B188" s="52"/>
      <c r="C188" s="39" t="s">
        <v>4</v>
      </c>
      <c r="D188" s="24">
        <v>0</v>
      </c>
      <c r="E188" s="24">
        <v>0</v>
      </c>
      <c r="F188" s="24">
        <v>0</v>
      </c>
      <c r="G188" s="24">
        <v>0</v>
      </c>
      <c r="H188" s="76"/>
    </row>
    <row r="189" spans="1:8" s="21" customFormat="1" ht="15.75" outlineLevel="1" x14ac:dyDescent="0.25">
      <c r="A189" s="52"/>
      <c r="B189" s="52"/>
      <c r="C189" s="39" t="s">
        <v>5</v>
      </c>
      <c r="D189" s="24">
        <v>0</v>
      </c>
      <c r="E189" s="24">
        <v>0</v>
      </c>
      <c r="F189" s="24">
        <v>0</v>
      </c>
      <c r="G189" s="24">
        <v>0</v>
      </c>
      <c r="H189" s="76"/>
    </row>
    <row r="190" spans="1:8" s="21" customFormat="1" ht="15.75" outlineLevel="1" x14ac:dyDescent="0.25">
      <c r="A190" s="52" t="s">
        <v>44</v>
      </c>
      <c r="B190" s="52" t="s">
        <v>89</v>
      </c>
      <c r="C190" s="39" t="s">
        <v>0</v>
      </c>
      <c r="D190" s="24">
        <f t="shared" ref="D190:F190" si="66">SUM(D192:D195)</f>
        <v>29426.5</v>
      </c>
      <c r="E190" s="24">
        <f t="shared" si="66"/>
        <v>73876.899999999994</v>
      </c>
      <c r="F190" s="24">
        <f t="shared" si="66"/>
        <v>133852.29999999999</v>
      </c>
      <c r="G190" s="24">
        <f t="shared" ref="G190" si="67">SUM(G192:G195)</f>
        <v>119546</v>
      </c>
      <c r="H190" s="76" t="s">
        <v>22</v>
      </c>
    </row>
    <row r="191" spans="1:8" s="21" customFormat="1" ht="15.75" outlineLevel="1" x14ac:dyDescent="0.25">
      <c r="A191" s="52"/>
      <c r="B191" s="52"/>
      <c r="C191" s="39" t="s">
        <v>1</v>
      </c>
      <c r="D191" s="24"/>
      <c r="E191" s="24"/>
      <c r="F191" s="24"/>
      <c r="G191" s="24"/>
      <c r="H191" s="76"/>
    </row>
    <row r="192" spans="1:8" s="21" customFormat="1" ht="15.75" outlineLevel="1" x14ac:dyDescent="0.25">
      <c r="A192" s="52"/>
      <c r="B192" s="52"/>
      <c r="C192" s="39" t="s">
        <v>2</v>
      </c>
      <c r="D192" s="24">
        <v>0</v>
      </c>
      <c r="E192" s="24">
        <v>0</v>
      </c>
      <c r="F192" s="24">
        <v>0</v>
      </c>
      <c r="G192" s="24">
        <v>0</v>
      </c>
      <c r="H192" s="76"/>
    </row>
    <row r="193" spans="1:8" s="21" customFormat="1" ht="15.75" outlineLevel="1" x14ac:dyDescent="0.25">
      <c r="A193" s="52"/>
      <c r="B193" s="52"/>
      <c r="C193" s="39" t="s">
        <v>3</v>
      </c>
      <c r="D193" s="24">
        <v>29426.5</v>
      </c>
      <c r="E193" s="24">
        <v>73876.899999999994</v>
      </c>
      <c r="F193" s="24">
        <v>133852.29999999999</v>
      </c>
      <c r="G193" s="24">
        <v>119546</v>
      </c>
      <c r="H193" s="76"/>
    </row>
    <row r="194" spans="1:8" s="21" customFormat="1" ht="15.75" outlineLevel="1" x14ac:dyDescent="0.25">
      <c r="A194" s="52"/>
      <c r="B194" s="52"/>
      <c r="C194" s="39" t="s">
        <v>4</v>
      </c>
      <c r="D194" s="24">
        <v>0</v>
      </c>
      <c r="E194" s="24">
        <v>0</v>
      </c>
      <c r="F194" s="24">
        <v>0</v>
      </c>
      <c r="G194" s="24">
        <v>0</v>
      </c>
      <c r="H194" s="76"/>
    </row>
    <row r="195" spans="1:8" s="21" customFormat="1" ht="15.75" outlineLevel="1" x14ac:dyDescent="0.25">
      <c r="A195" s="52"/>
      <c r="B195" s="52"/>
      <c r="C195" s="39" t="s">
        <v>5</v>
      </c>
      <c r="D195" s="24">
        <v>0</v>
      </c>
      <c r="E195" s="24">
        <v>0</v>
      </c>
      <c r="F195" s="24">
        <v>0</v>
      </c>
      <c r="G195" s="24">
        <v>0</v>
      </c>
      <c r="H195" s="76"/>
    </row>
    <row r="196" spans="1:8" s="21" customFormat="1" ht="15.75" outlineLevel="1" x14ac:dyDescent="0.25">
      <c r="A196" s="52" t="s">
        <v>45</v>
      </c>
      <c r="B196" s="52" t="s">
        <v>89</v>
      </c>
      <c r="C196" s="39" t="s">
        <v>0</v>
      </c>
      <c r="D196" s="24">
        <f t="shared" ref="D196:F196" si="68">SUM(D198:D201)</f>
        <v>16662</v>
      </c>
      <c r="E196" s="24">
        <f t="shared" si="68"/>
        <v>6030</v>
      </c>
      <c r="F196" s="24">
        <f t="shared" si="68"/>
        <v>0</v>
      </c>
      <c r="G196" s="24">
        <f t="shared" ref="G196" si="69">SUM(G198:G201)</f>
        <v>0</v>
      </c>
      <c r="H196" s="76" t="s">
        <v>23</v>
      </c>
    </row>
    <row r="197" spans="1:8" s="21" customFormat="1" ht="15.75" outlineLevel="1" x14ac:dyDescent="0.25">
      <c r="A197" s="52"/>
      <c r="B197" s="52"/>
      <c r="C197" s="39" t="s">
        <v>1</v>
      </c>
      <c r="D197" s="24"/>
      <c r="E197" s="24"/>
      <c r="F197" s="24"/>
      <c r="G197" s="24"/>
      <c r="H197" s="76"/>
    </row>
    <row r="198" spans="1:8" s="21" customFormat="1" ht="15.75" outlineLevel="1" x14ac:dyDescent="0.25">
      <c r="A198" s="52"/>
      <c r="B198" s="52"/>
      <c r="C198" s="39" t="s">
        <v>2</v>
      </c>
      <c r="D198" s="24">
        <v>0</v>
      </c>
      <c r="E198" s="24">
        <v>0</v>
      </c>
      <c r="F198" s="24">
        <v>0</v>
      </c>
      <c r="G198" s="24">
        <v>0</v>
      </c>
      <c r="H198" s="76"/>
    </row>
    <row r="199" spans="1:8" s="21" customFormat="1" ht="15.75" outlineLevel="1" x14ac:dyDescent="0.25">
      <c r="A199" s="52"/>
      <c r="B199" s="52"/>
      <c r="C199" s="39" t="s">
        <v>3</v>
      </c>
      <c r="D199" s="24">
        <v>16662</v>
      </c>
      <c r="E199" s="24">
        <v>6030</v>
      </c>
      <c r="F199" s="24">
        <v>0</v>
      </c>
      <c r="G199" s="24">
        <v>0</v>
      </c>
      <c r="H199" s="76"/>
    </row>
    <row r="200" spans="1:8" s="21" customFormat="1" ht="15.75" outlineLevel="1" x14ac:dyDescent="0.25">
      <c r="A200" s="52"/>
      <c r="B200" s="52"/>
      <c r="C200" s="39" t="s">
        <v>4</v>
      </c>
      <c r="D200" s="24">
        <v>0</v>
      </c>
      <c r="E200" s="24">
        <v>0</v>
      </c>
      <c r="F200" s="24">
        <v>0</v>
      </c>
      <c r="G200" s="24">
        <v>0</v>
      </c>
      <c r="H200" s="76"/>
    </row>
    <row r="201" spans="1:8" s="21" customFormat="1" ht="15.75" outlineLevel="1" x14ac:dyDescent="0.25">
      <c r="A201" s="52"/>
      <c r="B201" s="52"/>
      <c r="C201" s="39" t="s">
        <v>5</v>
      </c>
      <c r="D201" s="24">
        <v>0</v>
      </c>
      <c r="E201" s="24">
        <v>0</v>
      </c>
      <c r="F201" s="24">
        <v>0</v>
      </c>
      <c r="G201" s="24">
        <v>0</v>
      </c>
      <c r="H201" s="76"/>
    </row>
    <row r="202" spans="1:8" s="21" customFormat="1" ht="15.75" outlineLevel="1" x14ac:dyDescent="0.25">
      <c r="A202" s="52" t="s">
        <v>46</v>
      </c>
      <c r="B202" s="52" t="s">
        <v>89</v>
      </c>
      <c r="C202" s="39" t="s">
        <v>0</v>
      </c>
      <c r="D202" s="24">
        <f t="shared" ref="D202:F202" si="70">SUM(D204:D207)</f>
        <v>26198.1</v>
      </c>
      <c r="E202" s="24">
        <f t="shared" si="70"/>
        <v>54400.800000000003</v>
      </c>
      <c r="F202" s="24">
        <f t="shared" si="70"/>
        <v>94422</v>
      </c>
      <c r="G202" s="24">
        <f t="shared" ref="G202" si="71">SUM(G204:G207)</f>
        <v>21826.400000000001</v>
      </c>
      <c r="H202" s="76" t="s">
        <v>71</v>
      </c>
    </row>
    <row r="203" spans="1:8" s="21" customFormat="1" ht="15.75" outlineLevel="1" x14ac:dyDescent="0.25">
      <c r="A203" s="52"/>
      <c r="B203" s="52"/>
      <c r="C203" s="39" t="s">
        <v>1</v>
      </c>
      <c r="D203" s="24"/>
      <c r="E203" s="24"/>
      <c r="F203" s="24"/>
      <c r="G203" s="24"/>
      <c r="H203" s="76"/>
    </row>
    <row r="204" spans="1:8" s="21" customFormat="1" ht="15.75" outlineLevel="1" x14ac:dyDescent="0.25">
      <c r="A204" s="52"/>
      <c r="B204" s="52"/>
      <c r="C204" s="39" t="s">
        <v>2</v>
      </c>
      <c r="D204" s="24">
        <v>0</v>
      </c>
      <c r="E204" s="24">
        <v>0</v>
      </c>
      <c r="F204" s="24">
        <v>0</v>
      </c>
      <c r="G204" s="24">
        <v>0</v>
      </c>
      <c r="H204" s="76"/>
    </row>
    <row r="205" spans="1:8" s="21" customFormat="1" ht="15.75" outlineLevel="1" x14ac:dyDescent="0.25">
      <c r="A205" s="52"/>
      <c r="B205" s="52"/>
      <c r="C205" s="39" t="s">
        <v>3</v>
      </c>
      <c r="D205" s="24">
        <v>26198.1</v>
      </c>
      <c r="E205" s="24">
        <v>54400.800000000003</v>
      </c>
      <c r="F205" s="24">
        <v>94422</v>
      </c>
      <c r="G205" s="24">
        <v>21826.400000000001</v>
      </c>
      <c r="H205" s="76"/>
    </row>
    <row r="206" spans="1:8" s="21" customFormat="1" ht="15.75" outlineLevel="1" x14ac:dyDescent="0.25">
      <c r="A206" s="52"/>
      <c r="B206" s="52"/>
      <c r="C206" s="39" t="s">
        <v>4</v>
      </c>
      <c r="D206" s="24">
        <v>0</v>
      </c>
      <c r="E206" s="24">
        <v>0</v>
      </c>
      <c r="F206" s="24">
        <v>0</v>
      </c>
      <c r="G206" s="24">
        <v>0</v>
      </c>
      <c r="H206" s="76"/>
    </row>
    <row r="207" spans="1:8" s="21" customFormat="1" ht="15.75" outlineLevel="1" x14ac:dyDescent="0.25">
      <c r="A207" s="52"/>
      <c r="B207" s="52"/>
      <c r="C207" s="39" t="s">
        <v>5</v>
      </c>
      <c r="D207" s="24">
        <v>0</v>
      </c>
      <c r="E207" s="24">
        <v>0</v>
      </c>
      <c r="F207" s="24">
        <v>0</v>
      </c>
      <c r="G207" s="24">
        <v>0</v>
      </c>
      <c r="H207" s="76"/>
    </row>
    <row r="208" spans="1:8" s="21" customFormat="1" ht="15.75" outlineLevel="1" x14ac:dyDescent="0.25">
      <c r="A208" s="52" t="s">
        <v>47</v>
      </c>
      <c r="B208" s="52" t="s">
        <v>89</v>
      </c>
      <c r="C208" s="39" t="s">
        <v>0</v>
      </c>
      <c r="D208" s="24">
        <f t="shared" ref="D208:F208" si="72">SUM(D210:D213)</f>
        <v>12036.8</v>
      </c>
      <c r="E208" s="24">
        <f t="shared" si="72"/>
        <v>9877</v>
      </c>
      <c r="F208" s="24">
        <f t="shared" si="72"/>
        <v>15785.7</v>
      </c>
      <c r="G208" s="24">
        <f t="shared" ref="G208" si="73">SUM(G210:G213)</f>
        <v>16000</v>
      </c>
      <c r="H208" s="76" t="s">
        <v>76</v>
      </c>
    </row>
    <row r="209" spans="1:8" s="21" customFormat="1" ht="15.75" outlineLevel="1" x14ac:dyDescent="0.25">
      <c r="A209" s="52"/>
      <c r="B209" s="52"/>
      <c r="C209" s="39" t="s">
        <v>1</v>
      </c>
      <c r="D209" s="24"/>
      <c r="E209" s="24"/>
      <c r="F209" s="24"/>
      <c r="G209" s="24"/>
      <c r="H209" s="76"/>
    </row>
    <row r="210" spans="1:8" s="21" customFormat="1" ht="15.75" outlineLevel="1" x14ac:dyDescent="0.25">
      <c r="A210" s="52"/>
      <c r="B210" s="52"/>
      <c r="C210" s="39" t="s">
        <v>2</v>
      </c>
      <c r="D210" s="24">
        <v>0</v>
      </c>
      <c r="E210" s="24">
        <v>0</v>
      </c>
      <c r="F210" s="24">
        <v>0</v>
      </c>
      <c r="G210" s="24">
        <v>0</v>
      </c>
      <c r="H210" s="76"/>
    </row>
    <row r="211" spans="1:8" s="21" customFormat="1" ht="15.75" outlineLevel="1" x14ac:dyDescent="0.25">
      <c r="A211" s="52"/>
      <c r="B211" s="52"/>
      <c r="C211" s="39" t="s">
        <v>3</v>
      </c>
      <c r="D211" s="24">
        <v>12036.8</v>
      </c>
      <c r="E211" s="24">
        <v>9877</v>
      </c>
      <c r="F211" s="24">
        <v>15785.7</v>
      </c>
      <c r="G211" s="24">
        <v>16000</v>
      </c>
      <c r="H211" s="76"/>
    </row>
    <row r="212" spans="1:8" s="21" customFormat="1" ht="15.75" outlineLevel="1" x14ac:dyDescent="0.25">
      <c r="A212" s="52"/>
      <c r="B212" s="52"/>
      <c r="C212" s="39" t="s">
        <v>4</v>
      </c>
      <c r="D212" s="24">
        <v>0</v>
      </c>
      <c r="E212" s="24">
        <v>0</v>
      </c>
      <c r="F212" s="24">
        <v>0</v>
      </c>
      <c r="G212" s="24">
        <v>0</v>
      </c>
      <c r="H212" s="76"/>
    </row>
    <row r="213" spans="1:8" s="21" customFormat="1" ht="15.75" outlineLevel="1" x14ac:dyDescent="0.25">
      <c r="A213" s="52"/>
      <c r="B213" s="52"/>
      <c r="C213" s="39" t="s">
        <v>5</v>
      </c>
      <c r="D213" s="24">
        <v>0</v>
      </c>
      <c r="E213" s="24">
        <v>0</v>
      </c>
      <c r="F213" s="24">
        <v>0</v>
      </c>
      <c r="G213" s="24">
        <v>0</v>
      </c>
      <c r="H213" s="76"/>
    </row>
    <row r="214" spans="1:8" s="21" customFormat="1" ht="15.75" customHeight="1" outlineLevel="1" x14ac:dyDescent="0.25">
      <c r="A214" s="48" t="s">
        <v>67</v>
      </c>
      <c r="B214" s="48"/>
      <c r="C214" s="48"/>
      <c r="D214" s="48"/>
      <c r="E214" s="48"/>
      <c r="F214" s="48"/>
      <c r="G214" s="48"/>
      <c r="H214" s="75"/>
    </row>
    <row r="215" spans="1:8" s="21" customFormat="1" ht="15.75" outlineLevel="1" x14ac:dyDescent="0.25">
      <c r="A215" s="52" t="s">
        <v>98</v>
      </c>
      <c r="B215" s="52" t="s">
        <v>89</v>
      </c>
      <c r="C215" s="39" t="s">
        <v>0</v>
      </c>
      <c r="D215" s="24">
        <f t="shared" ref="D215:F215" si="74">SUM(D217:D220)</f>
        <v>4100</v>
      </c>
      <c r="E215" s="24">
        <f t="shared" si="74"/>
        <v>132731.79999999999</v>
      </c>
      <c r="F215" s="24">
        <f t="shared" si="74"/>
        <v>140576.20000000001</v>
      </c>
      <c r="G215" s="24">
        <f t="shared" ref="G215" si="75">SUM(G217:G220)</f>
        <v>21008.7</v>
      </c>
      <c r="H215" s="76" t="s">
        <v>72</v>
      </c>
    </row>
    <row r="216" spans="1:8" s="21" customFormat="1" ht="15.75" outlineLevel="1" x14ac:dyDescent="0.25">
      <c r="A216" s="52"/>
      <c r="B216" s="52"/>
      <c r="C216" s="39" t="s">
        <v>1</v>
      </c>
      <c r="D216" s="24"/>
      <c r="E216" s="24"/>
      <c r="F216" s="24"/>
      <c r="G216" s="24"/>
      <c r="H216" s="76"/>
    </row>
    <row r="217" spans="1:8" s="21" customFormat="1" ht="15.75" outlineLevel="1" x14ac:dyDescent="0.25">
      <c r="A217" s="52"/>
      <c r="B217" s="52"/>
      <c r="C217" s="39" t="s">
        <v>2</v>
      </c>
      <c r="D217" s="24">
        <v>0</v>
      </c>
      <c r="E217" s="24">
        <v>0</v>
      </c>
      <c r="F217" s="24">
        <v>0</v>
      </c>
      <c r="G217" s="24">
        <v>0</v>
      </c>
      <c r="H217" s="76"/>
    </row>
    <row r="218" spans="1:8" s="21" customFormat="1" ht="15.75" outlineLevel="1" x14ac:dyDescent="0.25">
      <c r="A218" s="52"/>
      <c r="B218" s="52"/>
      <c r="C218" s="39" t="s">
        <v>3</v>
      </c>
      <c r="D218" s="24">
        <v>4100</v>
      </c>
      <c r="E218" s="24">
        <v>132731.79999999999</v>
      </c>
      <c r="F218" s="24">
        <v>140576.20000000001</v>
      </c>
      <c r="G218" s="24">
        <v>21008.7</v>
      </c>
      <c r="H218" s="76"/>
    </row>
    <row r="219" spans="1:8" s="21" customFormat="1" ht="15.75" outlineLevel="1" x14ac:dyDescent="0.25">
      <c r="A219" s="52"/>
      <c r="B219" s="52"/>
      <c r="C219" s="39" t="s">
        <v>4</v>
      </c>
      <c r="D219" s="24">
        <v>0</v>
      </c>
      <c r="E219" s="24">
        <v>0</v>
      </c>
      <c r="F219" s="24">
        <v>0</v>
      </c>
      <c r="G219" s="24">
        <v>0</v>
      </c>
      <c r="H219" s="76"/>
    </row>
    <row r="220" spans="1:8" s="21" customFormat="1" ht="15.75" outlineLevel="1" x14ac:dyDescent="0.25">
      <c r="A220" s="52"/>
      <c r="B220" s="52"/>
      <c r="C220" s="39" t="s">
        <v>5</v>
      </c>
      <c r="D220" s="24">
        <v>0</v>
      </c>
      <c r="E220" s="24">
        <v>0</v>
      </c>
      <c r="F220" s="24">
        <v>0</v>
      </c>
      <c r="G220" s="24">
        <v>0</v>
      </c>
      <c r="H220" s="76"/>
    </row>
    <row r="221" spans="1:8" s="35" customFormat="1" ht="15.75" x14ac:dyDescent="0.25">
      <c r="A221" s="46" t="s">
        <v>30</v>
      </c>
      <c r="B221" s="46"/>
      <c r="C221" s="40" t="s">
        <v>0</v>
      </c>
      <c r="D221" s="32">
        <f t="shared" ref="D221:F221" si="76">SUM(D223:D226)</f>
        <v>3167625.3000000003</v>
      </c>
      <c r="E221" s="32">
        <f t="shared" si="76"/>
        <v>3087001.5999999996</v>
      </c>
      <c r="F221" s="32">
        <f t="shared" si="76"/>
        <v>3527754.3</v>
      </c>
      <c r="G221" s="32">
        <f t="shared" ref="G221" si="77">SUM(G223:G226)</f>
        <v>3650233.5</v>
      </c>
      <c r="H221" s="77"/>
    </row>
    <row r="222" spans="1:8" s="35" customFormat="1" ht="15.75" x14ac:dyDescent="0.25">
      <c r="A222" s="46"/>
      <c r="B222" s="46"/>
      <c r="C222" s="40" t="s">
        <v>1</v>
      </c>
      <c r="D222" s="32"/>
      <c r="E222" s="32"/>
      <c r="F222" s="32"/>
      <c r="G222" s="32"/>
      <c r="H222" s="77"/>
    </row>
    <row r="223" spans="1:8" s="35" customFormat="1" ht="15.75" x14ac:dyDescent="0.25">
      <c r="A223" s="46"/>
      <c r="B223" s="46"/>
      <c r="C223" s="40" t="s">
        <v>2</v>
      </c>
      <c r="D223" s="32">
        <f>SUM(D124+D130+D136+D142+D148+D154+D160+D173+D179+D186+D192+D198+D204+D210+D217+D166)</f>
        <v>0</v>
      </c>
      <c r="E223" s="32">
        <f t="shared" ref="E223:G223" si="78">SUM(E124+E130+E136+E142+E148+E154+E160+E173+E179+E186+E192+E198+E204+E210+E217+E166)</f>
        <v>0</v>
      </c>
      <c r="F223" s="32">
        <f t="shared" si="78"/>
        <v>0</v>
      </c>
      <c r="G223" s="32">
        <f t="shared" si="78"/>
        <v>0</v>
      </c>
      <c r="H223" s="77"/>
    </row>
    <row r="224" spans="1:8" s="35" customFormat="1" ht="15.75" x14ac:dyDescent="0.25">
      <c r="A224" s="46"/>
      <c r="B224" s="46"/>
      <c r="C224" s="40" t="s">
        <v>3</v>
      </c>
      <c r="D224" s="32">
        <f>SUM(D125+D131+D137+D143+D149+D155+D161+D174+D180+D187+D193+D199+D205+D211+D218+D167)</f>
        <v>3167625.3000000003</v>
      </c>
      <c r="E224" s="32">
        <f t="shared" ref="E224:G224" si="79">SUM(E125+E131+E137+E143+E149+E155+E161+E174+E180+E187+E193+E199+E205+E211+E218+E167)</f>
        <v>3087001.5999999996</v>
      </c>
      <c r="F224" s="32">
        <f t="shared" si="79"/>
        <v>3527754.3</v>
      </c>
      <c r="G224" s="32">
        <f t="shared" si="79"/>
        <v>3650233.5</v>
      </c>
      <c r="H224" s="77"/>
    </row>
    <row r="225" spans="1:8" s="35" customFormat="1" ht="15.75" x14ac:dyDescent="0.25">
      <c r="A225" s="46"/>
      <c r="B225" s="46"/>
      <c r="C225" s="40" t="s">
        <v>4</v>
      </c>
      <c r="D225" s="32">
        <f>SUM(D126+D132+D138+D144+D150+D156+D162+D175+D181+D188+D194+D200+D206+D212+D219+D168)</f>
        <v>0</v>
      </c>
      <c r="E225" s="32">
        <f t="shared" ref="E225:G225" si="80">SUM(E126+E132+E138+E144+E150+E156+E162+E175+E181+E188+E194+E200+E206+E212+E219+E168)</f>
        <v>0</v>
      </c>
      <c r="F225" s="32">
        <f t="shared" si="80"/>
        <v>0</v>
      </c>
      <c r="G225" s="32">
        <f t="shared" si="80"/>
        <v>0</v>
      </c>
      <c r="H225" s="77"/>
    </row>
    <row r="226" spans="1:8" s="35" customFormat="1" ht="15.75" x14ac:dyDescent="0.25">
      <c r="A226" s="46"/>
      <c r="B226" s="46"/>
      <c r="C226" s="40" t="s">
        <v>5</v>
      </c>
      <c r="D226" s="32">
        <f>SUM(D127+D133+D139+D145+D151+D157+D163+D176+D182+D189+D195+D201+D207+D213+D220+D169)</f>
        <v>0</v>
      </c>
      <c r="E226" s="32">
        <f t="shared" ref="E226:G226" si="81">SUM(E127+E133+E139+E145+E151+E157+E163+E176+E182+E189+E195+E201+E207+E213+E220+E169)</f>
        <v>0</v>
      </c>
      <c r="F226" s="32">
        <f t="shared" si="81"/>
        <v>0</v>
      </c>
      <c r="G226" s="32">
        <f t="shared" si="81"/>
        <v>0</v>
      </c>
      <c r="H226" s="77"/>
    </row>
    <row r="227" spans="1:8" s="21" customFormat="1" ht="15.75" customHeight="1" x14ac:dyDescent="0.25">
      <c r="A227" s="55" t="s">
        <v>84</v>
      </c>
      <c r="B227" s="55"/>
      <c r="C227" s="55"/>
      <c r="D227" s="55"/>
      <c r="E227" s="55"/>
      <c r="F227" s="55"/>
      <c r="G227" s="55"/>
      <c r="H227" s="72"/>
    </row>
    <row r="228" spans="1:8" s="21" customFormat="1" ht="15.75" customHeight="1" outlineLevel="1" x14ac:dyDescent="0.25">
      <c r="A228" s="48" t="s">
        <v>68</v>
      </c>
      <c r="B228" s="48"/>
      <c r="C228" s="48"/>
      <c r="D228" s="48"/>
      <c r="E228" s="48"/>
      <c r="F228" s="48"/>
      <c r="G228" s="48"/>
      <c r="H228" s="75"/>
    </row>
    <row r="229" spans="1:8" s="21" customFormat="1" ht="15.75" customHeight="1" outlineLevel="1" x14ac:dyDescent="0.25">
      <c r="A229" s="48" t="s">
        <v>69</v>
      </c>
      <c r="B229" s="48"/>
      <c r="C229" s="48"/>
      <c r="D229" s="48"/>
      <c r="E229" s="48"/>
      <c r="F229" s="48"/>
      <c r="G229" s="48"/>
      <c r="H229" s="75"/>
    </row>
    <row r="230" spans="1:8" s="21" customFormat="1" ht="15.75" outlineLevel="1" x14ac:dyDescent="0.25">
      <c r="A230" s="52" t="s">
        <v>83</v>
      </c>
      <c r="B230" s="52" t="s">
        <v>81</v>
      </c>
      <c r="C230" s="39" t="s">
        <v>0</v>
      </c>
      <c r="D230" s="24">
        <f t="shared" ref="D230:F230" si="82">SUM(D232:D235)</f>
        <v>44095.1</v>
      </c>
      <c r="E230" s="24">
        <f t="shared" si="82"/>
        <v>51394.5</v>
      </c>
      <c r="F230" s="24">
        <f t="shared" si="82"/>
        <v>52664.1</v>
      </c>
      <c r="G230" s="24">
        <f t="shared" ref="G230" si="83">SUM(G232:G235)</f>
        <v>54809.2</v>
      </c>
      <c r="H230" s="76" t="s">
        <v>147</v>
      </c>
    </row>
    <row r="231" spans="1:8" s="21" customFormat="1" ht="15.75" outlineLevel="1" x14ac:dyDescent="0.25">
      <c r="A231" s="52"/>
      <c r="B231" s="52"/>
      <c r="C231" s="39" t="s">
        <v>1</v>
      </c>
      <c r="D231" s="24"/>
      <c r="E231" s="24"/>
      <c r="F231" s="24"/>
      <c r="G231" s="24"/>
      <c r="H231" s="76"/>
    </row>
    <row r="232" spans="1:8" s="21" customFormat="1" ht="15.75" outlineLevel="1" x14ac:dyDescent="0.25">
      <c r="A232" s="52"/>
      <c r="B232" s="52"/>
      <c r="C232" s="39" t="s">
        <v>2</v>
      </c>
      <c r="D232" s="24">
        <v>0</v>
      </c>
      <c r="E232" s="24">
        <v>0</v>
      </c>
      <c r="F232" s="24">
        <v>0</v>
      </c>
      <c r="G232" s="24">
        <v>0</v>
      </c>
      <c r="H232" s="76"/>
    </row>
    <row r="233" spans="1:8" s="21" customFormat="1" ht="15.75" outlineLevel="1" x14ac:dyDescent="0.25">
      <c r="A233" s="52"/>
      <c r="B233" s="52"/>
      <c r="C233" s="39" t="s">
        <v>3</v>
      </c>
      <c r="D233" s="24">
        <v>44095.1</v>
      </c>
      <c r="E233" s="24">
        <v>51394.5</v>
      </c>
      <c r="F233" s="24">
        <v>52664.1</v>
      </c>
      <c r="G233" s="24">
        <v>54809.2</v>
      </c>
      <c r="H233" s="76"/>
    </row>
    <row r="234" spans="1:8" s="21" customFormat="1" ht="15.75" outlineLevel="1" x14ac:dyDescent="0.25">
      <c r="A234" s="52"/>
      <c r="B234" s="52"/>
      <c r="C234" s="39" t="s">
        <v>4</v>
      </c>
      <c r="D234" s="24">
        <v>0</v>
      </c>
      <c r="E234" s="24">
        <v>0</v>
      </c>
      <c r="F234" s="24">
        <v>0</v>
      </c>
      <c r="G234" s="24">
        <v>0</v>
      </c>
      <c r="H234" s="76"/>
    </row>
    <row r="235" spans="1:8" s="21" customFormat="1" ht="15.75" outlineLevel="1" x14ac:dyDescent="0.25">
      <c r="A235" s="52"/>
      <c r="B235" s="52"/>
      <c r="C235" s="39" t="s">
        <v>5</v>
      </c>
      <c r="D235" s="24">
        <v>0</v>
      </c>
      <c r="E235" s="24">
        <v>0</v>
      </c>
      <c r="F235" s="24">
        <v>0</v>
      </c>
      <c r="G235" s="24">
        <v>0</v>
      </c>
      <c r="H235" s="76"/>
    </row>
    <row r="236" spans="1:8" s="21" customFormat="1" ht="15.75" outlineLevel="1" x14ac:dyDescent="0.25">
      <c r="A236" s="52" t="s">
        <v>48</v>
      </c>
      <c r="B236" s="52" t="s">
        <v>81</v>
      </c>
      <c r="C236" s="39" t="s">
        <v>0</v>
      </c>
      <c r="D236" s="24">
        <f t="shared" ref="D236:F236" si="84">SUM(D238:D241)</f>
        <v>94513.000000000015</v>
      </c>
      <c r="E236" s="24">
        <f t="shared" si="84"/>
        <v>102327.6</v>
      </c>
      <c r="F236" s="24">
        <f t="shared" si="84"/>
        <v>105418.3</v>
      </c>
      <c r="G236" s="24">
        <f t="shared" ref="G236" si="85">SUM(G238:G241)</f>
        <v>108293.7</v>
      </c>
      <c r="H236" s="76" t="s">
        <v>25</v>
      </c>
    </row>
    <row r="237" spans="1:8" s="21" customFormat="1" ht="15.75" outlineLevel="1" x14ac:dyDescent="0.25">
      <c r="A237" s="52"/>
      <c r="B237" s="52"/>
      <c r="C237" s="39" t="s">
        <v>1</v>
      </c>
      <c r="D237" s="24"/>
      <c r="E237" s="24"/>
      <c r="F237" s="24"/>
      <c r="G237" s="24"/>
      <c r="H237" s="76"/>
    </row>
    <row r="238" spans="1:8" s="21" customFormat="1" ht="15.75" outlineLevel="1" x14ac:dyDescent="0.25">
      <c r="A238" s="52"/>
      <c r="B238" s="52"/>
      <c r="C238" s="39" t="s">
        <v>2</v>
      </c>
      <c r="D238" s="24">
        <v>0</v>
      </c>
      <c r="E238" s="24">
        <v>0</v>
      </c>
      <c r="F238" s="24">
        <v>0</v>
      </c>
      <c r="G238" s="24">
        <v>0</v>
      </c>
      <c r="H238" s="76"/>
    </row>
    <row r="239" spans="1:8" s="21" customFormat="1" ht="15.75" outlineLevel="1" x14ac:dyDescent="0.25">
      <c r="A239" s="52"/>
      <c r="B239" s="52"/>
      <c r="C239" s="39" t="s">
        <v>3</v>
      </c>
      <c r="D239" s="26">
        <f>68582.5+19592.1+6078.3+260.1</f>
        <v>94513.000000000015</v>
      </c>
      <c r="E239" s="26">
        <v>102327.6</v>
      </c>
      <c r="F239" s="26">
        <v>105418.3</v>
      </c>
      <c r="G239" s="24">
        <v>108293.7</v>
      </c>
      <c r="H239" s="76"/>
    </row>
    <row r="240" spans="1:8" s="21" customFormat="1" ht="15.75" outlineLevel="1" x14ac:dyDescent="0.25">
      <c r="A240" s="52"/>
      <c r="B240" s="52"/>
      <c r="C240" s="39" t="s">
        <v>4</v>
      </c>
      <c r="D240" s="24">
        <v>0</v>
      </c>
      <c r="E240" s="24">
        <v>0</v>
      </c>
      <c r="F240" s="24">
        <v>0</v>
      </c>
      <c r="G240" s="24">
        <v>0</v>
      </c>
      <c r="H240" s="76"/>
    </row>
    <row r="241" spans="1:8" s="21" customFormat="1" ht="15.75" outlineLevel="1" x14ac:dyDescent="0.25">
      <c r="A241" s="52"/>
      <c r="B241" s="52"/>
      <c r="C241" s="39" t="s">
        <v>5</v>
      </c>
      <c r="D241" s="24">
        <v>0</v>
      </c>
      <c r="E241" s="24">
        <v>0</v>
      </c>
      <c r="F241" s="24">
        <v>0</v>
      </c>
      <c r="G241" s="24">
        <v>0</v>
      </c>
      <c r="H241" s="76"/>
    </row>
    <row r="242" spans="1:8" s="21" customFormat="1" ht="15.75" customHeight="1" outlineLevel="1" x14ac:dyDescent="0.25">
      <c r="A242" s="57" t="s">
        <v>70</v>
      </c>
      <c r="B242" s="57"/>
      <c r="C242" s="57"/>
      <c r="D242" s="57"/>
      <c r="E242" s="57"/>
      <c r="F242" s="57"/>
      <c r="G242" s="57"/>
      <c r="H242" s="82"/>
    </row>
    <row r="243" spans="1:8" s="21" customFormat="1" ht="15.75" outlineLevel="1" x14ac:dyDescent="0.25">
      <c r="A243" s="63" t="s">
        <v>80</v>
      </c>
      <c r="B243" s="73" t="s">
        <v>81</v>
      </c>
      <c r="C243" s="39" t="s">
        <v>0</v>
      </c>
      <c r="D243" s="24">
        <f t="shared" ref="D243:F243" si="86">SUM(D245:D248)</f>
        <v>77671.899999999994</v>
      </c>
      <c r="E243" s="24">
        <f t="shared" si="86"/>
        <v>60606.1</v>
      </c>
      <c r="F243" s="24">
        <f t="shared" si="86"/>
        <v>76822.399999999994</v>
      </c>
      <c r="G243" s="24">
        <f t="shared" ref="G243" si="87">SUM(G245:G248)</f>
        <v>78317</v>
      </c>
      <c r="H243" s="76" t="s">
        <v>108</v>
      </c>
    </row>
    <row r="244" spans="1:8" s="21" customFormat="1" ht="15.75" outlineLevel="1" x14ac:dyDescent="0.25">
      <c r="A244" s="63"/>
      <c r="B244" s="73"/>
      <c r="C244" s="39" t="s">
        <v>1</v>
      </c>
      <c r="D244" s="24"/>
      <c r="E244" s="24"/>
      <c r="F244" s="24"/>
      <c r="G244" s="24"/>
      <c r="H244" s="76"/>
    </row>
    <row r="245" spans="1:8" s="21" customFormat="1" ht="15.75" outlineLevel="1" x14ac:dyDescent="0.25">
      <c r="A245" s="63"/>
      <c r="B245" s="73"/>
      <c r="C245" s="39" t="s">
        <v>2</v>
      </c>
      <c r="D245" s="24">
        <v>0</v>
      </c>
      <c r="E245" s="24">
        <v>0</v>
      </c>
      <c r="F245" s="24">
        <v>0</v>
      </c>
      <c r="G245" s="24">
        <v>0</v>
      </c>
      <c r="H245" s="76"/>
    </row>
    <row r="246" spans="1:8" s="21" customFormat="1" ht="15.75" outlineLevel="1" x14ac:dyDescent="0.25">
      <c r="A246" s="63"/>
      <c r="B246" s="73"/>
      <c r="C246" s="39" t="s">
        <v>3</v>
      </c>
      <c r="D246" s="24">
        <v>77671.899999999994</v>
      </c>
      <c r="E246" s="24">
        <v>60606.1</v>
      </c>
      <c r="F246" s="24">
        <v>76822.399999999994</v>
      </c>
      <c r="G246" s="24">
        <v>78317</v>
      </c>
      <c r="H246" s="76"/>
    </row>
    <row r="247" spans="1:8" s="21" customFormat="1" ht="15.75" outlineLevel="1" x14ac:dyDescent="0.25">
      <c r="A247" s="63"/>
      <c r="B247" s="73"/>
      <c r="C247" s="39" t="s">
        <v>4</v>
      </c>
      <c r="D247" s="24">
        <v>0</v>
      </c>
      <c r="E247" s="24">
        <v>0</v>
      </c>
      <c r="F247" s="24">
        <v>0</v>
      </c>
      <c r="G247" s="24">
        <v>0</v>
      </c>
      <c r="H247" s="76"/>
    </row>
    <row r="248" spans="1:8" s="21" customFormat="1" ht="15.75" outlineLevel="1" x14ac:dyDescent="0.25">
      <c r="A248" s="63"/>
      <c r="B248" s="73"/>
      <c r="C248" s="39" t="s">
        <v>5</v>
      </c>
      <c r="D248" s="24">
        <v>0</v>
      </c>
      <c r="E248" s="24">
        <v>0</v>
      </c>
      <c r="F248" s="24">
        <v>0</v>
      </c>
      <c r="G248" s="24">
        <v>0</v>
      </c>
      <c r="H248" s="76"/>
    </row>
    <row r="249" spans="1:8" s="21" customFormat="1" ht="15.75" outlineLevel="1" x14ac:dyDescent="0.25">
      <c r="A249" s="52" t="s">
        <v>99</v>
      </c>
      <c r="B249" s="63" t="s">
        <v>159</v>
      </c>
      <c r="C249" s="39" t="s">
        <v>0</v>
      </c>
      <c r="D249" s="24">
        <f t="shared" ref="D249:F249" si="88">SUM(D251:D254)</f>
        <v>3847.7</v>
      </c>
      <c r="E249" s="24">
        <f t="shared" si="88"/>
        <v>4448.3999999999996</v>
      </c>
      <c r="F249" s="24">
        <f t="shared" si="88"/>
        <v>4585.8999999999996</v>
      </c>
      <c r="G249" s="24">
        <f t="shared" ref="G249" si="89">SUM(G251:G254)</f>
        <v>4745.7</v>
      </c>
      <c r="H249" s="76" t="s">
        <v>109</v>
      </c>
    </row>
    <row r="250" spans="1:8" s="21" customFormat="1" ht="15.75" outlineLevel="1" x14ac:dyDescent="0.25">
      <c r="A250" s="52"/>
      <c r="B250" s="52"/>
      <c r="C250" s="39" t="s">
        <v>1</v>
      </c>
      <c r="D250" s="24"/>
      <c r="E250" s="24"/>
      <c r="F250" s="24"/>
      <c r="G250" s="24"/>
      <c r="H250" s="76"/>
    </row>
    <row r="251" spans="1:8" s="21" customFormat="1" ht="15.75" outlineLevel="1" x14ac:dyDescent="0.25">
      <c r="A251" s="52"/>
      <c r="B251" s="52"/>
      <c r="C251" s="39" t="s">
        <v>2</v>
      </c>
      <c r="D251" s="24">
        <v>0</v>
      </c>
      <c r="E251" s="24">
        <v>0</v>
      </c>
      <c r="F251" s="24">
        <v>0</v>
      </c>
      <c r="G251" s="24">
        <v>0</v>
      </c>
      <c r="H251" s="76"/>
    </row>
    <row r="252" spans="1:8" s="21" customFormat="1" ht="15.75" outlineLevel="1" x14ac:dyDescent="0.25">
      <c r="A252" s="52"/>
      <c r="B252" s="52"/>
      <c r="C252" s="39" t="s">
        <v>3</v>
      </c>
      <c r="D252" s="24">
        <v>3847.7</v>
      </c>
      <c r="E252" s="24">
        <v>4448.3999999999996</v>
      </c>
      <c r="F252" s="24">
        <v>4585.8999999999996</v>
      </c>
      <c r="G252" s="24">
        <v>4745.7</v>
      </c>
      <c r="H252" s="76"/>
    </row>
    <row r="253" spans="1:8" s="21" customFormat="1" ht="15.75" outlineLevel="1" x14ac:dyDescent="0.25">
      <c r="A253" s="52"/>
      <c r="B253" s="52"/>
      <c r="C253" s="39" t="s">
        <v>4</v>
      </c>
      <c r="D253" s="24">
        <v>0</v>
      </c>
      <c r="E253" s="24">
        <v>0</v>
      </c>
      <c r="F253" s="24">
        <v>0</v>
      </c>
      <c r="G253" s="24">
        <v>0</v>
      </c>
      <c r="H253" s="76"/>
    </row>
    <row r="254" spans="1:8" s="21" customFormat="1" ht="15.75" outlineLevel="1" x14ac:dyDescent="0.25">
      <c r="A254" s="52"/>
      <c r="B254" s="52"/>
      <c r="C254" s="39" t="s">
        <v>5</v>
      </c>
      <c r="D254" s="24">
        <v>0</v>
      </c>
      <c r="E254" s="24">
        <v>0</v>
      </c>
      <c r="F254" s="24">
        <v>0</v>
      </c>
      <c r="G254" s="24">
        <v>0</v>
      </c>
      <c r="H254" s="76"/>
    </row>
    <row r="255" spans="1:8" s="21" customFormat="1" ht="15.75" outlineLevel="1" x14ac:dyDescent="0.25">
      <c r="A255" s="52" t="s">
        <v>49</v>
      </c>
      <c r="B255" s="52" t="s">
        <v>81</v>
      </c>
      <c r="C255" s="39" t="s">
        <v>0</v>
      </c>
      <c r="D255" s="24">
        <f t="shared" ref="D255:F255" si="90">SUM(D257:D260)</f>
        <v>300</v>
      </c>
      <c r="E255" s="24">
        <f t="shared" si="90"/>
        <v>0</v>
      </c>
      <c r="F255" s="24">
        <f t="shared" si="90"/>
        <v>0</v>
      </c>
      <c r="G255" s="24">
        <f t="shared" ref="G255" si="91">SUM(G257:G260)</f>
        <v>0</v>
      </c>
      <c r="H255" s="76" t="s">
        <v>26</v>
      </c>
    </row>
    <row r="256" spans="1:8" s="21" customFormat="1" ht="15.75" outlineLevel="1" x14ac:dyDescent="0.25">
      <c r="A256" s="52"/>
      <c r="B256" s="52"/>
      <c r="C256" s="39" t="s">
        <v>1</v>
      </c>
      <c r="D256" s="24"/>
      <c r="E256" s="24"/>
      <c r="F256" s="24"/>
      <c r="G256" s="24"/>
      <c r="H256" s="78"/>
    </row>
    <row r="257" spans="1:9" s="21" customFormat="1" ht="15.75" outlineLevel="1" x14ac:dyDescent="0.25">
      <c r="A257" s="52"/>
      <c r="B257" s="52"/>
      <c r="C257" s="39" t="s">
        <v>2</v>
      </c>
      <c r="D257" s="24">
        <v>0</v>
      </c>
      <c r="E257" s="24">
        <v>0</v>
      </c>
      <c r="F257" s="24">
        <v>0</v>
      </c>
      <c r="G257" s="24">
        <v>0</v>
      </c>
      <c r="H257" s="78"/>
    </row>
    <row r="258" spans="1:9" s="21" customFormat="1" ht="15.75" outlineLevel="1" x14ac:dyDescent="0.25">
      <c r="A258" s="52"/>
      <c r="B258" s="52"/>
      <c r="C258" s="39" t="s">
        <v>3</v>
      </c>
      <c r="D258" s="25">
        <v>300</v>
      </c>
      <c r="E258" s="25">
        <v>0</v>
      </c>
      <c r="F258" s="25">
        <v>0</v>
      </c>
      <c r="G258" s="24">
        <v>0</v>
      </c>
      <c r="H258" s="78"/>
    </row>
    <row r="259" spans="1:9" s="21" customFormat="1" ht="15.75" outlineLevel="1" x14ac:dyDescent="0.25">
      <c r="A259" s="52"/>
      <c r="B259" s="52"/>
      <c r="C259" s="39" t="s">
        <v>4</v>
      </c>
      <c r="D259" s="24">
        <v>0</v>
      </c>
      <c r="E259" s="24">
        <v>0</v>
      </c>
      <c r="F259" s="24">
        <v>0</v>
      </c>
      <c r="G259" s="24">
        <v>0</v>
      </c>
      <c r="H259" s="78"/>
    </row>
    <row r="260" spans="1:9" s="21" customFormat="1" ht="15.75" outlineLevel="1" x14ac:dyDescent="0.25">
      <c r="A260" s="52"/>
      <c r="B260" s="52"/>
      <c r="C260" s="39" t="s">
        <v>5</v>
      </c>
      <c r="D260" s="24">
        <v>0</v>
      </c>
      <c r="E260" s="24">
        <v>0</v>
      </c>
      <c r="F260" s="24">
        <v>0</v>
      </c>
      <c r="G260" s="24">
        <v>0</v>
      </c>
      <c r="H260" s="78"/>
    </row>
    <row r="261" spans="1:9" s="21" customFormat="1" ht="15.75" outlineLevel="1" x14ac:dyDescent="0.25">
      <c r="A261" s="52" t="s">
        <v>50</v>
      </c>
      <c r="B261" s="52" t="s">
        <v>81</v>
      </c>
      <c r="C261" s="39" t="s">
        <v>0</v>
      </c>
      <c r="D261" s="24">
        <f t="shared" ref="D261:F261" si="92">SUM(D263:D266)</f>
        <v>376001.4</v>
      </c>
      <c r="E261" s="24">
        <f t="shared" si="92"/>
        <v>422201.4</v>
      </c>
      <c r="F261" s="24">
        <f t="shared" si="92"/>
        <v>345201.4</v>
      </c>
      <c r="G261" s="24">
        <f t="shared" ref="G261" si="93">SUM(G263:G266)</f>
        <v>345201.4</v>
      </c>
      <c r="H261" s="76" t="s">
        <v>33</v>
      </c>
    </row>
    <row r="262" spans="1:9" s="21" customFormat="1" ht="15.75" outlineLevel="1" x14ac:dyDescent="0.25">
      <c r="A262" s="52"/>
      <c r="B262" s="52"/>
      <c r="C262" s="39" t="s">
        <v>1</v>
      </c>
      <c r="D262" s="24"/>
      <c r="E262" s="24"/>
      <c r="F262" s="24"/>
      <c r="G262" s="24"/>
      <c r="H262" s="76"/>
    </row>
    <row r="263" spans="1:9" s="21" customFormat="1" ht="15.75" outlineLevel="1" x14ac:dyDescent="0.25">
      <c r="A263" s="52"/>
      <c r="B263" s="52"/>
      <c r="C263" s="39" t="s">
        <v>2</v>
      </c>
      <c r="D263" s="24">
        <v>0</v>
      </c>
      <c r="E263" s="24">
        <v>0</v>
      </c>
      <c r="F263" s="24">
        <v>0</v>
      </c>
      <c r="G263" s="24">
        <v>0</v>
      </c>
      <c r="H263" s="76"/>
    </row>
    <row r="264" spans="1:9" s="21" customFormat="1" ht="15.75" outlineLevel="1" x14ac:dyDescent="0.25">
      <c r="A264" s="52"/>
      <c r="B264" s="52"/>
      <c r="C264" s="39" t="s">
        <v>3</v>
      </c>
      <c r="D264" s="24">
        <v>376001.4</v>
      </c>
      <c r="E264" s="27">
        <v>422201.4</v>
      </c>
      <c r="F264" s="27">
        <v>345201.4</v>
      </c>
      <c r="G264" s="24">
        <v>345201.4</v>
      </c>
      <c r="H264" s="76"/>
    </row>
    <row r="265" spans="1:9" s="21" customFormat="1" ht="15.75" outlineLevel="1" x14ac:dyDescent="0.25">
      <c r="A265" s="52"/>
      <c r="B265" s="52"/>
      <c r="C265" s="39" t="s">
        <v>4</v>
      </c>
      <c r="D265" s="24">
        <v>0</v>
      </c>
      <c r="E265" s="24">
        <v>0</v>
      </c>
      <c r="F265" s="24">
        <v>0</v>
      </c>
      <c r="G265" s="24">
        <v>0</v>
      </c>
      <c r="H265" s="76"/>
    </row>
    <row r="266" spans="1:9" s="21" customFormat="1" ht="15.75" outlineLevel="1" x14ac:dyDescent="0.25">
      <c r="A266" s="52"/>
      <c r="B266" s="52"/>
      <c r="C266" s="39" t="s">
        <v>5</v>
      </c>
      <c r="D266" s="24">
        <v>0</v>
      </c>
      <c r="E266" s="24">
        <v>0</v>
      </c>
      <c r="F266" s="24">
        <v>0</v>
      </c>
      <c r="G266" s="24">
        <v>0</v>
      </c>
      <c r="H266" s="76"/>
    </row>
    <row r="267" spans="1:9" s="35" customFormat="1" ht="15.75" x14ac:dyDescent="0.25">
      <c r="A267" s="46" t="s">
        <v>31</v>
      </c>
      <c r="B267" s="64"/>
      <c r="C267" s="40" t="s">
        <v>0</v>
      </c>
      <c r="D267" s="34">
        <f t="shared" ref="D267:F267" si="94">SUM(D268:D272)</f>
        <v>596429.1</v>
      </c>
      <c r="E267" s="34">
        <f t="shared" si="94"/>
        <v>640978.00000000012</v>
      </c>
      <c r="F267" s="34">
        <f t="shared" si="94"/>
        <v>584692.1</v>
      </c>
      <c r="G267" s="34">
        <f t="shared" ref="G267" si="95">SUM(G268:G272)</f>
        <v>591367</v>
      </c>
      <c r="H267" s="77"/>
    </row>
    <row r="268" spans="1:9" s="35" customFormat="1" ht="15.75" x14ac:dyDescent="0.25">
      <c r="A268" s="46"/>
      <c r="B268" s="64"/>
      <c r="C268" s="40" t="s">
        <v>1</v>
      </c>
      <c r="D268" s="34"/>
      <c r="E268" s="34"/>
      <c r="F268" s="34"/>
      <c r="G268" s="34"/>
      <c r="H268" s="77"/>
    </row>
    <row r="269" spans="1:9" s="35" customFormat="1" ht="15.75" x14ac:dyDescent="0.25">
      <c r="A269" s="46"/>
      <c r="B269" s="64"/>
      <c r="C269" s="40" t="s">
        <v>2</v>
      </c>
      <c r="D269" s="74">
        <f>SUM(D232+D238+D245+D257+D263+D251)</f>
        <v>0</v>
      </c>
      <c r="E269" s="74">
        <f t="shared" ref="E269:G269" si="96">SUM(E232+E238+E245+E257+E263+E251)</f>
        <v>0</v>
      </c>
      <c r="F269" s="74">
        <f t="shared" si="96"/>
        <v>0</v>
      </c>
      <c r="G269" s="74">
        <f t="shared" si="96"/>
        <v>0</v>
      </c>
      <c r="H269" s="77"/>
    </row>
    <row r="270" spans="1:9" s="35" customFormat="1" ht="15.75" x14ac:dyDescent="0.25">
      <c r="A270" s="46"/>
      <c r="B270" s="64"/>
      <c r="C270" s="40" t="s">
        <v>3</v>
      </c>
      <c r="D270" s="32">
        <f>SUM(D233+D239+D246+D258+D264+D252)</f>
        <v>596429.1</v>
      </c>
      <c r="E270" s="32">
        <f t="shared" ref="E270:G270" si="97">SUM(E233+E239+E246+E258+E264+E252)</f>
        <v>640978.00000000012</v>
      </c>
      <c r="F270" s="32">
        <f t="shared" si="97"/>
        <v>584692.1</v>
      </c>
      <c r="G270" s="32">
        <f t="shared" si="97"/>
        <v>591367</v>
      </c>
      <c r="H270" s="77"/>
    </row>
    <row r="271" spans="1:9" s="35" customFormat="1" ht="15.75" x14ac:dyDescent="0.25">
      <c r="A271" s="46"/>
      <c r="B271" s="64"/>
      <c r="C271" s="40" t="s">
        <v>4</v>
      </c>
      <c r="D271" s="32">
        <f>SUM(D234+D240+D247+D259+D265+D253)</f>
        <v>0</v>
      </c>
      <c r="E271" s="32">
        <f t="shared" ref="E271:G271" si="98">SUM(E234+E240+E247+E259+E265+E253)</f>
        <v>0</v>
      </c>
      <c r="F271" s="32">
        <f t="shared" si="98"/>
        <v>0</v>
      </c>
      <c r="G271" s="32">
        <f t="shared" si="98"/>
        <v>0</v>
      </c>
      <c r="H271" s="77"/>
      <c r="I271" s="36"/>
    </row>
    <row r="272" spans="1:9" s="35" customFormat="1" ht="15.75" x14ac:dyDescent="0.25">
      <c r="A272" s="46"/>
      <c r="B272" s="64"/>
      <c r="C272" s="40" t="s">
        <v>5</v>
      </c>
      <c r="D272" s="32">
        <f>SUM(D235+D241+D248+D260+D266+D254)</f>
        <v>0</v>
      </c>
      <c r="E272" s="32">
        <f t="shared" ref="E272:G272" si="99">SUM(E235+E241+E248+E260+E266+E254)</f>
        <v>0</v>
      </c>
      <c r="F272" s="32">
        <f t="shared" si="99"/>
        <v>0</v>
      </c>
      <c r="G272" s="32">
        <f t="shared" si="99"/>
        <v>0</v>
      </c>
      <c r="H272" s="77"/>
    </row>
    <row r="273" spans="1:8" s="21" customFormat="1" ht="15.75" customHeight="1" x14ac:dyDescent="0.25">
      <c r="A273" s="55" t="s">
        <v>73</v>
      </c>
      <c r="B273" s="55"/>
      <c r="C273" s="55"/>
      <c r="D273" s="55"/>
      <c r="E273" s="55"/>
      <c r="F273" s="55"/>
      <c r="G273" s="55"/>
      <c r="H273" s="72"/>
    </row>
    <row r="274" spans="1:8" s="21" customFormat="1" ht="15.75" customHeight="1" outlineLevel="1" x14ac:dyDescent="0.25">
      <c r="A274" s="48" t="s">
        <v>86</v>
      </c>
      <c r="B274" s="48"/>
      <c r="C274" s="48"/>
      <c r="D274" s="48"/>
      <c r="E274" s="48"/>
      <c r="F274" s="48"/>
      <c r="G274" s="48"/>
      <c r="H274" s="75"/>
    </row>
    <row r="275" spans="1:8" s="21" customFormat="1" ht="15.75" customHeight="1" outlineLevel="1" x14ac:dyDescent="0.25">
      <c r="A275" s="48" t="s">
        <v>87</v>
      </c>
      <c r="B275" s="48"/>
      <c r="C275" s="48"/>
      <c r="D275" s="48"/>
      <c r="E275" s="48"/>
      <c r="F275" s="48"/>
      <c r="G275" s="48"/>
      <c r="H275" s="75"/>
    </row>
    <row r="276" spans="1:8" s="21" customFormat="1" ht="15.75" outlineLevel="1" x14ac:dyDescent="0.25">
      <c r="A276" s="52" t="s">
        <v>145</v>
      </c>
      <c r="B276" s="52" t="s">
        <v>81</v>
      </c>
      <c r="C276" s="31" t="s">
        <v>0</v>
      </c>
      <c r="D276" s="24">
        <f t="shared" ref="D276:F276" si="100">SUM(D278:D281)</f>
        <v>56375</v>
      </c>
      <c r="E276" s="24">
        <f t="shared" si="100"/>
        <v>48500</v>
      </c>
      <c r="F276" s="24">
        <f t="shared" si="100"/>
        <v>42000</v>
      </c>
      <c r="G276" s="24">
        <f t="shared" ref="G276" si="101">SUM(G278:G281)</f>
        <v>3000</v>
      </c>
      <c r="H276" s="76" t="s">
        <v>148</v>
      </c>
    </row>
    <row r="277" spans="1:8" s="21" customFormat="1" ht="15.75" outlineLevel="1" x14ac:dyDescent="0.25">
      <c r="A277" s="52"/>
      <c r="B277" s="52"/>
      <c r="C277" s="31" t="s">
        <v>1</v>
      </c>
      <c r="D277" s="24"/>
      <c r="E277" s="24"/>
      <c r="F277" s="24"/>
      <c r="G277" s="24"/>
      <c r="H277" s="76"/>
    </row>
    <row r="278" spans="1:8" s="21" customFormat="1" ht="15.75" outlineLevel="1" x14ac:dyDescent="0.25">
      <c r="A278" s="52"/>
      <c r="B278" s="52"/>
      <c r="C278" s="31" t="s">
        <v>2</v>
      </c>
      <c r="D278" s="24">
        <v>0</v>
      </c>
      <c r="E278" s="24">
        <v>0</v>
      </c>
      <c r="F278" s="24">
        <v>0</v>
      </c>
      <c r="G278" s="27">
        <v>0</v>
      </c>
      <c r="H278" s="76"/>
    </row>
    <row r="279" spans="1:8" s="21" customFormat="1" ht="15.75" outlineLevel="1" x14ac:dyDescent="0.25">
      <c r="A279" s="52"/>
      <c r="B279" s="52"/>
      <c r="C279" s="31" t="s">
        <v>3</v>
      </c>
      <c r="D279" s="24">
        <v>56375</v>
      </c>
      <c r="E279" s="24">
        <f>68500-20000</f>
        <v>48500</v>
      </c>
      <c r="F279" s="24">
        <v>42000</v>
      </c>
      <c r="G279" s="24">
        <v>3000</v>
      </c>
      <c r="H279" s="76"/>
    </row>
    <row r="280" spans="1:8" s="21" customFormat="1" ht="15.75" outlineLevel="1" x14ac:dyDescent="0.25">
      <c r="A280" s="52"/>
      <c r="B280" s="52"/>
      <c r="C280" s="31" t="s">
        <v>4</v>
      </c>
      <c r="D280" s="24">
        <v>0</v>
      </c>
      <c r="E280" s="24">
        <v>0</v>
      </c>
      <c r="F280" s="24">
        <v>0</v>
      </c>
      <c r="G280" s="24">
        <v>0</v>
      </c>
      <c r="H280" s="76"/>
    </row>
    <row r="281" spans="1:8" s="21" customFormat="1" ht="15.75" outlineLevel="1" x14ac:dyDescent="0.25">
      <c r="A281" s="52"/>
      <c r="B281" s="52"/>
      <c r="C281" s="31" t="s">
        <v>5</v>
      </c>
      <c r="D281" s="24">
        <v>0</v>
      </c>
      <c r="E281" s="24">
        <v>0</v>
      </c>
      <c r="F281" s="24">
        <v>0</v>
      </c>
      <c r="G281" s="24">
        <v>0</v>
      </c>
      <c r="H281" s="76"/>
    </row>
    <row r="282" spans="1:8" s="21" customFormat="1" ht="15.75" outlineLevel="1" x14ac:dyDescent="0.25">
      <c r="A282" s="52" t="s">
        <v>146</v>
      </c>
      <c r="B282" s="52" t="s">
        <v>81</v>
      </c>
      <c r="C282" s="31" t="s">
        <v>0</v>
      </c>
      <c r="D282" s="24">
        <f t="shared" ref="D282:F282" si="102">SUM(D284:D287)</f>
        <v>10129.1</v>
      </c>
      <c r="E282" s="24">
        <f t="shared" si="102"/>
        <v>18837.8</v>
      </c>
      <c r="F282" s="24">
        <f t="shared" si="102"/>
        <v>20954.400000000001</v>
      </c>
      <c r="G282" s="24">
        <f t="shared" ref="G282" si="103">SUM(G284:G287)</f>
        <v>21589.4</v>
      </c>
      <c r="H282" s="76" t="s">
        <v>74</v>
      </c>
    </row>
    <row r="283" spans="1:8" s="21" customFormat="1" ht="15.75" outlineLevel="1" x14ac:dyDescent="0.25">
      <c r="A283" s="52"/>
      <c r="B283" s="52"/>
      <c r="C283" s="31" t="s">
        <v>1</v>
      </c>
      <c r="D283" s="24"/>
      <c r="E283" s="24"/>
      <c r="F283" s="24"/>
      <c r="G283" s="24"/>
      <c r="H283" s="76"/>
    </row>
    <row r="284" spans="1:8" s="21" customFormat="1" ht="15.75" outlineLevel="1" x14ac:dyDescent="0.25">
      <c r="A284" s="52"/>
      <c r="B284" s="52"/>
      <c r="C284" s="31" t="s">
        <v>2</v>
      </c>
      <c r="D284" s="24">
        <v>0</v>
      </c>
      <c r="E284" s="24">
        <v>0</v>
      </c>
      <c r="F284" s="24">
        <v>0</v>
      </c>
      <c r="G284" s="27">
        <v>0</v>
      </c>
      <c r="H284" s="76"/>
    </row>
    <row r="285" spans="1:8" s="21" customFormat="1" ht="15.75" outlineLevel="1" x14ac:dyDescent="0.25">
      <c r="A285" s="52"/>
      <c r="B285" s="52"/>
      <c r="C285" s="31" t="s">
        <v>3</v>
      </c>
      <c r="D285" s="27">
        <v>10129.1</v>
      </c>
      <c r="E285" s="27">
        <v>18837.8</v>
      </c>
      <c r="F285" s="27">
        <v>20954.400000000001</v>
      </c>
      <c r="G285" s="24">
        <v>21589.4</v>
      </c>
      <c r="H285" s="76"/>
    </row>
    <row r="286" spans="1:8" s="21" customFormat="1" ht="15.75" outlineLevel="1" x14ac:dyDescent="0.25">
      <c r="A286" s="52"/>
      <c r="B286" s="52"/>
      <c r="C286" s="31" t="s">
        <v>4</v>
      </c>
      <c r="D286" s="24">
        <v>0</v>
      </c>
      <c r="E286" s="24">
        <v>0</v>
      </c>
      <c r="F286" s="24">
        <v>0</v>
      </c>
      <c r="G286" s="24">
        <v>0</v>
      </c>
      <c r="H286" s="76"/>
    </row>
    <row r="287" spans="1:8" s="21" customFormat="1" ht="15.75" outlineLevel="1" x14ac:dyDescent="0.25">
      <c r="A287" s="52"/>
      <c r="B287" s="52"/>
      <c r="C287" s="31" t="s">
        <v>5</v>
      </c>
      <c r="D287" s="24">
        <v>0</v>
      </c>
      <c r="E287" s="24">
        <v>0</v>
      </c>
      <c r="F287" s="24">
        <v>0</v>
      </c>
      <c r="G287" s="24">
        <v>0</v>
      </c>
      <c r="H287" s="76"/>
    </row>
    <row r="288" spans="1:8" s="21" customFormat="1" ht="15.75" outlineLevel="1" x14ac:dyDescent="0.25">
      <c r="A288" s="52" t="s">
        <v>156</v>
      </c>
      <c r="B288" s="52" t="s">
        <v>89</v>
      </c>
      <c r="C288" s="31" t="s">
        <v>0</v>
      </c>
      <c r="D288" s="24">
        <f t="shared" ref="D288:F288" si="104">SUM(D290:D293)</f>
        <v>17667.900000000001</v>
      </c>
      <c r="E288" s="24">
        <f t="shared" si="104"/>
        <v>0</v>
      </c>
      <c r="F288" s="24">
        <f t="shared" si="104"/>
        <v>0</v>
      </c>
      <c r="G288" s="24">
        <f t="shared" ref="G288" si="105">SUM(G290:G293)</f>
        <v>0</v>
      </c>
      <c r="H288" s="76" t="s">
        <v>85</v>
      </c>
    </row>
    <row r="289" spans="1:8" s="21" customFormat="1" ht="15.75" outlineLevel="1" x14ac:dyDescent="0.25">
      <c r="A289" s="52"/>
      <c r="B289" s="52"/>
      <c r="C289" s="31" t="s">
        <v>1</v>
      </c>
      <c r="D289" s="24"/>
      <c r="E289" s="24"/>
      <c r="F289" s="24"/>
      <c r="G289" s="24"/>
      <c r="H289" s="76"/>
    </row>
    <row r="290" spans="1:8" s="21" customFormat="1" ht="15.75" outlineLevel="1" x14ac:dyDescent="0.25">
      <c r="A290" s="52"/>
      <c r="B290" s="52"/>
      <c r="C290" s="31" t="s">
        <v>2</v>
      </c>
      <c r="D290" s="24">
        <v>0</v>
      </c>
      <c r="E290" s="24">
        <v>0</v>
      </c>
      <c r="F290" s="24">
        <v>0</v>
      </c>
      <c r="G290" s="27">
        <v>0</v>
      </c>
      <c r="H290" s="76"/>
    </row>
    <row r="291" spans="1:8" s="21" customFormat="1" ht="15.75" outlineLevel="1" x14ac:dyDescent="0.25">
      <c r="A291" s="52"/>
      <c r="B291" s="52"/>
      <c r="C291" s="31" t="s">
        <v>3</v>
      </c>
      <c r="D291" s="27">
        <v>17667.900000000001</v>
      </c>
      <c r="E291" s="27"/>
      <c r="F291" s="27"/>
      <c r="G291" s="24">
        <v>0</v>
      </c>
      <c r="H291" s="76"/>
    </row>
    <row r="292" spans="1:8" s="21" customFormat="1" ht="15.75" outlineLevel="1" x14ac:dyDescent="0.25">
      <c r="A292" s="52"/>
      <c r="B292" s="52"/>
      <c r="C292" s="31" t="s">
        <v>4</v>
      </c>
      <c r="D292" s="24">
        <v>0</v>
      </c>
      <c r="E292" s="24">
        <v>0</v>
      </c>
      <c r="F292" s="24">
        <v>0</v>
      </c>
      <c r="G292" s="24">
        <v>0</v>
      </c>
      <c r="H292" s="76"/>
    </row>
    <row r="293" spans="1:8" s="21" customFormat="1" ht="15.75" outlineLevel="1" x14ac:dyDescent="0.25">
      <c r="A293" s="52"/>
      <c r="B293" s="52"/>
      <c r="C293" s="31" t="s">
        <v>5</v>
      </c>
      <c r="D293" s="24">
        <v>0</v>
      </c>
      <c r="E293" s="24">
        <v>0</v>
      </c>
      <c r="F293" s="24">
        <v>0</v>
      </c>
      <c r="G293" s="24">
        <v>0</v>
      </c>
      <c r="H293" s="76"/>
    </row>
    <row r="294" spans="1:8" s="35" customFormat="1" ht="15.75" x14ac:dyDescent="0.25">
      <c r="A294" s="46" t="s">
        <v>75</v>
      </c>
      <c r="B294" s="46"/>
      <c r="C294" s="33" t="s">
        <v>0</v>
      </c>
      <c r="D294" s="34">
        <f t="shared" ref="D294:F294" si="106">SUM(D296:D299)</f>
        <v>84172</v>
      </c>
      <c r="E294" s="34">
        <f t="shared" si="106"/>
        <v>67337.8</v>
      </c>
      <c r="F294" s="34">
        <f t="shared" si="106"/>
        <v>62954.400000000001</v>
      </c>
      <c r="G294" s="34">
        <f t="shared" ref="G294" si="107">SUM(G296:G299)</f>
        <v>24589.4</v>
      </c>
      <c r="H294" s="77"/>
    </row>
    <row r="295" spans="1:8" s="35" customFormat="1" ht="15.75" x14ac:dyDescent="0.25">
      <c r="A295" s="46"/>
      <c r="B295" s="46"/>
      <c r="C295" s="33" t="s">
        <v>1</v>
      </c>
      <c r="D295" s="34">
        <v>0</v>
      </c>
      <c r="E295" s="34">
        <v>0</v>
      </c>
      <c r="F295" s="34">
        <v>0</v>
      </c>
      <c r="G295" s="34">
        <v>0</v>
      </c>
      <c r="H295" s="77"/>
    </row>
    <row r="296" spans="1:8" s="35" customFormat="1" ht="15.75" x14ac:dyDescent="0.25">
      <c r="A296" s="46"/>
      <c r="B296" s="46"/>
      <c r="C296" s="33" t="s">
        <v>2</v>
      </c>
      <c r="D296" s="34">
        <f t="shared" ref="D296:F296" si="108">SUM(D278+D284+D290)</f>
        <v>0</v>
      </c>
      <c r="E296" s="34">
        <f t="shared" si="108"/>
        <v>0</v>
      </c>
      <c r="F296" s="34">
        <f t="shared" si="108"/>
        <v>0</v>
      </c>
      <c r="G296" s="34">
        <f t="shared" ref="G296" si="109">SUM(G278+G284+G290)</f>
        <v>0</v>
      </c>
      <c r="H296" s="77"/>
    </row>
    <row r="297" spans="1:8" s="35" customFormat="1" ht="15.75" x14ac:dyDescent="0.25">
      <c r="A297" s="46"/>
      <c r="B297" s="46"/>
      <c r="C297" s="33" t="s">
        <v>3</v>
      </c>
      <c r="D297" s="34">
        <f t="shared" ref="D297:F297" si="110">SUM(D279+D285+D291)</f>
        <v>84172</v>
      </c>
      <c r="E297" s="34">
        <f t="shared" si="110"/>
        <v>67337.8</v>
      </c>
      <c r="F297" s="34">
        <f t="shared" si="110"/>
        <v>62954.400000000001</v>
      </c>
      <c r="G297" s="34">
        <f t="shared" ref="G297" si="111">SUM(G279+G285+G291)</f>
        <v>24589.4</v>
      </c>
      <c r="H297" s="77"/>
    </row>
    <row r="298" spans="1:8" s="35" customFormat="1" ht="15.75" x14ac:dyDescent="0.25">
      <c r="A298" s="46"/>
      <c r="B298" s="46"/>
      <c r="C298" s="33" t="s">
        <v>4</v>
      </c>
      <c r="D298" s="34">
        <f t="shared" ref="D298:F298" si="112">SUM(D280+D286+D292)</f>
        <v>0</v>
      </c>
      <c r="E298" s="34">
        <f t="shared" si="112"/>
        <v>0</v>
      </c>
      <c r="F298" s="34">
        <f t="shared" si="112"/>
        <v>0</v>
      </c>
      <c r="G298" s="34">
        <f t="shared" ref="G298" si="113">SUM(G280+G286+G292)</f>
        <v>0</v>
      </c>
      <c r="H298" s="77"/>
    </row>
    <row r="299" spans="1:8" s="35" customFormat="1" ht="15.75" x14ac:dyDescent="0.25">
      <c r="A299" s="46"/>
      <c r="B299" s="46"/>
      <c r="C299" s="33" t="s">
        <v>5</v>
      </c>
      <c r="D299" s="34">
        <f t="shared" ref="D299:F299" si="114">SUM(D281+D287+D293)</f>
        <v>0</v>
      </c>
      <c r="E299" s="34">
        <f t="shared" si="114"/>
        <v>0</v>
      </c>
      <c r="F299" s="34">
        <f t="shared" si="114"/>
        <v>0</v>
      </c>
      <c r="G299" s="34">
        <f t="shared" ref="G299" si="115">SUM(G281+G287+G293)</f>
        <v>0</v>
      </c>
      <c r="H299" s="77"/>
    </row>
    <row r="300" spans="1:8" s="21" customFormat="1" ht="15.75" customHeight="1" x14ac:dyDescent="0.25">
      <c r="A300" s="56" t="s">
        <v>162</v>
      </c>
      <c r="B300" s="56"/>
      <c r="C300" s="56"/>
      <c r="D300" s="56"/>
      <c r="E300" s="56"/>
      <c r="F300" s="56"/>
      <c r="G300" s="56"/>
      <c r="H300" s="72"/>
    </row>
    <row r="301" spans="1:8" s="21" customFormat="1" ht="15.75" customHeight="1" outlineLevel="1" x14ac:dyDescent="0.25">
      <c r="A301" s="47" t="s">
        <v>163</v>
      </c>
      <c r="B301" s="47"/>
      <c r="C301" s="47"/>
      <c r="D301" s="47"/>
      <c r="E301" s="47"/>
      <c r="F301" s="47"/>
      <c r="G301" s="47"/>
      <c r="H301" s="75"/>
    </row>
    <row r="302" spans="1:8" s="21" customFormat="1" ht="15.75" customHeight="1" outlineLevel="1" x14ac:dyDescent="0.25">
      <c r="A302" s="47" t="s">
        <v>164</v>
      </c>
      <c r="B302" s="47"/>
      <c r="C302" s="47"/>
      <c r="D302" s="47"/>
      <c r="E302" s="47"/>
      <c r="F302" s="47"/>
      <c r="G302" s="47"/>
      <c r="H302" s="75"/>
    </row>
    <row r="303" spans="1:8" s="21" customFormat="1" ht="15.75" customHeight="1" outlineLevel="1" x14ac:dyDescent="0.25">
      <c r="A303" s="63" t="s">
        <v>165</v>
      </c>
      <c r="B303" s="52" t="s">
        <v>89</v>
      </c>
      <c r="C303" s="31" t="s">
        <v>0</v>
      </c>
      <c r="D303" s="24">
        <f t="shared" ref="D303:G303" si="116">SUM(D305:D308)</f>
        <v>0</v>
      </c>
      <c r="E303" s="24">
        <f t="shared" si="116"/>
        <v>355454.6</v>
      </c>
      <c r="F303" s="24">
        <f t="shared" si="116"/>
        <v>5100220</v>
      </c>
      <c r="G303" s="24">
        <f t="shared" si="116"/>
        <v>2898480</v>
      </c>
      <c r="H303" s="83" t="s">
        <v>168</v>
      </c>
    </row>
    <row r="304" spans="1:8" s="21" customFormat="1" ht="15.75" outlineLevel="1" x14ac:dyDescent="0.25">
      <c r="A304" s="63"/>
      <c r="B304" s="52"/>
      <c r="C304" s="31" t="s">
        <v>1</v>
      </c>
      <c r="D304" s="24"/>
      <c r="E304" s="24"/>
      <c r="F304" s="24"/>
      <c r="G304" s="24"/>
      <c r="H304" s="76"/>
    </row>
    <row r="305" spans="1:8" s="21" customFormat="1" ht="15.75" outlineLevel="1" x14ac:dyDescent="0.25">
      <c r="A305" s="63"/>
      <c r="B305" s="52"/>
      <c r="C305" s="31" t="s">
        <v>2</v>
      </c>
      <c r="D305" s="24">
        <v>0</v>
      </c>
      <c r="E305" s="24">
        <v>0</v>
      </c>
      <c r="F305" s="24">
        <v>5030000</v>
      </c>
      <c r="G305" s="27">
        <v>2720100</v>
      </c>
      <c r="H305" s="76"/>
    </row>
    <row r="306" spans="1:8" s="21" customFormat="1" ht="15.75" outlineLevel="1" x14ac:dyDescent="0.25">
      <c r="A306" s="63"/>
      <c r="B306" s="52"/>
      <c r="C306" s="31" t="s">
        <v>3</v>
      </c>
      <c r="D306" s="24">
        <v>0</v>
      </c>
      <c r="E306" s="24">
        <v>355454.6</v>
      </c>
      <c r="F306" s="24">
        <v>70220</v>
      </c>
      <c r="G306" s="24">
        <v>178380</v>
      </c>
      <c r="H306" s="76"/>
    </row>
    <row r="307" spans="1:8" s="21" customFormat="1" ht="15.75" outlineLevel="1" x14ac:dyDescent="0.25">
      <c r="A307" s="63"/>
      <c r="B307" s="52"/>
      <c r="C307" s="31" t="s">
        <v>4</v>
      </c>
      <c r="D307" s="24">
        <v>0</v>
      </c>
      <c r="E307" s="24">
        <v>0</v>
      </c>
      <c r="F307" s="24">
        <v>0</v>
      </c>
      <c r="G307" s="24">
        <v>0</v>
      </c>
      <c r="H307" s="76"/>
    </row>
    <row r="308" spans="1:8" s="21" customFormat="1" ht="15.75" outlineLevel="1" x14ac:dyDescent="0.25">
      <c r="A308" s="63"/>
      <c r="B308" s="52"/>
      <c r="C308" s="31" t="s">
        <v>5</v>
      </c>
      <c r="D308" s="24">
        <v>0</v>
      </c>
      <c r="E308" s="24">
        <v>0</v>
      </c>
      <c r="F308" s="24">
        <v>0</v>
      </c>
      <c r="G308" s="24">
        <v>0</v>
      </c>
      <c r="H308" s="76"/>
    </row>
    <row r="309" spans="1:8" s="21" customFormat="1" ht="15.75" outlineLevel="1" x14ac:dyDescent="0.25">
      <c r="A309" s="63" t="s">
        <v>166</v>
      </c>
      <c r="B309" s="52" t="s">
        <v>81</v>
      </c>
      <c r="C309" s="31" t="s">
        <v>0</v>
      </c>
      <c r="D309" s="24">
        <f t="shared" ref="D309:G309" si="117">SUM(D311:D314)</f>
        <v>0</v>
      </c>
      <c r="E309" s="24">
        <f t="shared" si="117"/>
        <v>142000</v>
      </c>
      <c r="F309" s="24">
        <f t="shared" si="117"/>
        <v>1278000</v>
      </c>
      <c r="G309" s="24">
        <f t="shared" si="117"/>
        <v>710000</v>
      </c>
      <c r="H309" s="83" t="s">
        <v>169</v>
      </c>
    </row>
    <row r="310" spans="1:8" s="21" customFormat="1" ht="15.75" outlineLevel="1" x14ac:dyDescent="0.25">
      <c r="A310" s="63"/>
      <c r="B310" s="52"/>
      <c r="C310" s="31" t="s">
        <v>1</v>
      </c>
      <c r="D310" s="24"/>
      <c r="E310" s="24"/>
      <c r="F310" s="24"/>
      <c r="G310" s="24"/>
      <c r="H310" s="76"/>
    </row>
    <row r="311" spans="1:8" s="21" customFormat="1" ht="15.75" outlineLevel="1" x14ac:dyDescent="0.25">
      <c r="A311" s="63"/>
      <c r="B311" s="52"/>
      <c r="C311" s="31" t="s">
        <v>2</v>
      </c>
      <c r="D311" s="24">
        <v>0</v>
      </c>
      <c r="E311" s="24">
        <v>0</v>
      </c>
      <c r="F311" s="24">
        <v>1136000</v>
      </c>
      <c r="G311" s="27">
        <v>568000</v>
      </c>
      <c r="H311" s="76"/>
    </row>
    <row r="312" spans="1:8" s="21" customFormat="1" ht="15.75" outlineLevel="1" x14ac:dyDescent="0.25">
      <c r="A312" s="63"/>
      <c r="B312" s="52"/>
      <c r="C312" s="31" t="s">
        <v>3</v>
      </c>
      <c r="D312" s="24">
        <v>0</v>
      </c>
      <c r="E312" s="24">
        <v>142000</v>
      </c>
      <c r="F312" s="24">
        <v>142000</v>
      </c>
      <c r="G312" s="24">
        <v>142000</v>
      </c>
      <c r="H312" s="76"/>
    </row>
    <row r="313" spans="1:8" s="21" customFormat="1" ht="15.75" outlineLevel="1" x14ac:dyDescent="0.25">
      <c r="A313" s="63"/>
      <c r="B313" s="52"/>
      <c r="C313" s="31" t="s">
        <v>4</v>
      </c>
      <c r="D313" s="24">
        <v>0</v>
      </c>
      <c r="E313" s="24">
        <v>0</v>
      </c>
      <c r="F313" s="24">
        <v>0</v>
      </c>
      <c r="G313" s="24">
        <v>0</v>
      </c>
      <c r="H313" s="76"/>
    </row>
    <row r="314" spans="1:8" s="21" customFormat="1" ht="15.75" outlineLevel="1" x14ac:dyDescent="0.25">
      <c r="A314" s="63"/>
      <c r="B314" s="52"/>
      <c r="C314" s="31" t="s">
        <v>5</v>
      </c>
      <c r="D314" s="24">
        <v>0</v>
      </c>
      <c r="E314" s="24">
        <v>0</v>
      </c>
      <c r="F314" s="24">
        <v>0</v>
      </c>
      <c r="G314" s="24">
        <v>0</v>
      </c>
      <c r="H314" s="76"/>
    </row>
    <row r="315" spans="1:8" s="35" customFormat="1" ht="15.75" x14ac:dyDescent="0.25">
      <c r="A315" s="46" t="s">
        <v>167</v>
      </c>
      <c r="B315" s="46"/>
      <c r="C315" s="33" t="s">
        <v>0</v>
      </c>
      <c r="D315" s="34">
        <f t="shared" ref="D315:G315" si="118">SUM(D317:D320)</f>
        <v>0</v>
      </c>
      <c r="E315" s="34">
        <f t="shared" si="118"/>
        <v>497454.6</v>
      </c>
      <c r="F315" s="34">
        <f t="shared" si="118"/>
        <v>6378220</v>
      </c>
      <c r="G315" s="34">
        <f t="shared" si="118"/>
        <v>3608480</v>
      </c>
      <c r="H315" s="77"/>
    </row>
    <row r="316" spans="1:8" s="35" customFormat="1" ht="15.75" x14ac:dyDescent="0.25">
      <c r="A316" s="46"/>
      <c r="B316" s="46"/>
      <c r="C316" s="33" t="s">
        <v>1</v>
      </c>
      <c r="D316" s="34">
        <v>0</v>
      </c>
      <c r="E316" s="34">
        <v>0</v>
      </c>
      <c r="F316" s="34">
        <v>0</v>
      </c>
      <c r="G316" s="34">
        <v>0</v>
      </c>
      <c r="H316" s="77"/>
    </row>
    <row r="317" spans="1:8" s="35" customFormat="1" ht="15.75" x14ac:dyDescent="0.25">
      <c r="A317" s="46"/>
      <c r="B317" s="46"/>
      <c r="C317" s="33" t="s">
        <v>2</v>
      </c>
      <c r="D317" s="34">
        <f t="shared" ref="D317:G317" si="119">D305+D311</f>
        <v>0</v>
      </c>
      <c r="E317" s="34">
        <f t="shared" si="119"/>
        <v>0</v>
      </c>
      <c r="F317" s="34">
        <f t="shared" si="119"/>
        <v>6166000</v>
      </c>
      <c r="G317" s="34">
        <f t="shared" si="119"/>
        <v>3288100</v>
      </c>
      <c r="H317" s="77"/>
    </row>
    <row r="318" spans="1:8" s="35" customFormat="1" ht="15.75" x14ac:dyDescent="0.25">
      <c r="A318" s="46"/>
      <c r="B318" s="46"/>
      <c r="C318" s="33" t="s">
        <v>3</v>
      </c>
      <c r="D318" s="34">
        <f t="shared" ref="D318:G318" si="120">D306+D312</f>
        <v>0</v>
      </c>
      <c r="E318" s="34">
        <f t="shared" si="120"/>
        <v>497454.6</v>
      </c>
      <c r="F318" s="34">
        <f t="shared" si="120"/>
        <v>212220</v>
      </c>
      <c r="G318" s="34">
        <f t="shared" si="120"/>
        <v>320380</v>
      </c>
      <c r="H318" s="77"/>
    </row>
    <row r="319" spans="1:8" s="35" customFormat="1" ht="15.75" x14ac:dyDescent="0.25">
      <c r="A319" s="46"/>
      <c r="B319" s="46"/>
      <c r="C319" s="33" t="s">
        <v>4</v>
      </c>
      <c r="D319" s="34">
        <f t="shared" ref="D319:G319" si="121">D307+D313</f>
        <v>0</v>
      </c>
      <c r="E319" s="34">
        <f t="shared" si="121"/>
        <v>0</v>
      </c>
      <c r="F319" s="34">
        <f t="shared" si="121"/>
        <v>0</v>
      </c>
      <c r="G319" s="34">
        <f t="shared" si="121"/>
        <v>0</v>
      </c>
      <c r="H319" s="77"/>
    </row>
    <row r="320" spans="1:8" s="35" customFormat="1" ht="15.75" x14ac:dyDescent="0.25">
      <c r="A320" s="46"/>
      <c r="B320" s="46"/>
      <c r="C320" s="33" t="s">
        <v>5</v>
      </c>
      <c r="D320" s="34">
        <f t="shared" ref="D320:G320" si="122">D308+D314</f>
        <v>0</v>
      </c>
      <c r="E320" s="34">
        <f t="shared" si="122"/>
        <v>0</v>
      </c>
      <c r="F320" s="34">
        <f t="shared" si="122"/>
        <v>0</v>
      </c>
      <c r="G320" s="34">
        <f t="shared" si="122"/>
        <v>0</v>
      </c>
      <c r="H320" s="77"/>
    </row>
    <row r="321" spans="1:19" s="35" customFormat="1" ht="15.75" x14ac:dyDescent="0.25">
      <c r="A321" s="46" t="s">
        <v>32</v>
      </c>
      <c r="B321" s="46"/>
      <c r="C321" s="40" t="s">
        <v>0</v>
      </c>
      <c r="D321" s="32">
        <f t="shared" ref="D321:F321" si="123">SUM(D323:D326)</f>
        <v>5018791.8000000007</v>
      </c>
      <c r="E321" s="32">
        <f t="shared" si="123"/>
        <v>5314474.3999999985</v>
      </c>
      <c r="F321" s="32">
        <f t="shared" si="123"/>
        <v>11678610.300000001</v>
      </c>
      <c r="G321" s="32">
        <f t="shared" ref="G321" si="124">SUM(G323:G326)</f>
        <v>9277424.1000000015</v>
      </c>
      <c r="H321" s="77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</row>
    <row r="322" spans="1:19" s="35" customFormat="1" ht="15.75" x14ac:dyDescent="0.25">
      <c r="A322" s="46"/>
      <c r="B322" s="46"/>
      <c r="C322" s="40" t="s">
        <v>1</v>
      </c>
      <c r="D322" s="32"/>
      <c r="E322" s="32"/>
      <c r="F322" s="32"/>
      <c r="G322" s="32"/>
      <c r="H322" s="77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</row>
    <row r="323" spans="1:19" s="35" customFormat="1" ht="15.75" x14ac:dyDescent="0.25">
      <c r="A323" s="46"/>
      <c r="B323" s="46"/>
      <c r="C323" s="40" t="s">
        <v>2</v>
      </c>
      <c r="D323" s="32">
        <f>D29+D87+D115+D223+D269+D296+D317</f>
        <v>0</v>
      </c>
      <c r="E323" s="32">
        <f>E29+E87+E115+E223+E269+E296+E317</f>
        <v>0</v>
      </c>
      <c r="F323" s="32">
        <f>F29+F87+F115+F223+F269+F296+F317</f>
        <v>6166000</v>
      </c>
      <c r="G323" s="32">
        <f>G29+G87+G115+G223+G269+G296+G317</f>
        <v>3288100</v>
      </c>
      <c r="H323" s="77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</row>
    <row r="324" spans="1:19" s="35" customFormat="1" ht="15.75" x14ac:dyDescent="0.25">
      <c r="A324" s="46"/>
      <c r="B324" s="46"/>
      <c r="C324" s="40" t="s">
        <v>3</v>
      </c>
      <c r="D324" s="32">
        <f>D30+D88+D116+D224+D270+D297+D318</f>
        <v>5007320.9000000004</v>
      </c>
      <c r="E324" s="32">
        <f>E30+E88+E116+E224+E270+E297+E318</f>
        <v>5230754.0999999987</v>
      </c>
      <c r="F324" s="32">
        <f>F30+F88+F116+F224+F270+F297+F318</f>
        <v>5512478</v>
      </c>
      <c r="G324" s="32">
        <f>G30+G88+G116+G224+G270+G297+G318</f>
        <v>5989191.8000000007</v>
      </c>
      <c r="H324" s="77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</row>
    <row r="325" spans="1:19" s="35" customFormat="1" ht="15.75" x14ac:dyDescent="0.25">
      <c r="A325" s="46"/>
      <c r="B325" s="46"/>
      <c r="C325" s="40" t="s">
        <v>4</v>
      </c>
      <c r="D325" s="32">
        <f>D31+D89+D117+D225+D271+D298+D319</f>
        <v>11470.9</v>
      </c>
      <c r="E325" s="32">
        <f>E31+E89+E117+E225+E271+E298+E319</f>
        <v>83720.3</v>
      </c>
      <c r="F325" s="32">
        <f>F31+F89+F117+F225+F271+F298+F319</f>
        <v>132.30000000000001</v>
      </c>
      <c r="G325" s="32">
        <f>G31+G89+G117+G225+G271+G298+G319</f>
        <v>132.30000000000001</v>
      </c>
      <c r="H325" s="77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</row>
    <row r="326" spans="1:19" s="35" customFormat="1" ht="15.75" x14ac:dyDescent="0.25">
      <c r="A326" s="46"/>
      <c r="B326" s="46"/>
      <c r="C326" s="40" t="s">
        <v>5</v>
      </c>
      <c r="D326" s="32">
        <f>D32+D90+D118+D226+D272+D299+D320</f>
        <v>0</v>
      </c>
      <c r="E326" s="32">
        <f>E32+E90+E118+E226+E272+E299+E320</f>
        <v>0</v>
      </c>
      <c r="F326" s="32">
        <f>F32+F90+F118+F226+F272+F299+F320</f>
        <v>0</v>
      </c>
      <c r="G326" s="32">
        <f>G32+G90+G118+G226+G272+G299+G320</f>
        <v>0</v>
      </c>
      <c r="H326" s="77"/>
      <c r="I326" s="36"/>
      <c r="J326" s="36"/>
    </row>
    <row r="328" spans="1:19" x14ac:dyDescent="0.2">
      <c r="D328" s="28">
        <v>294283.5</v>
      </c>
      <c r="E328" s="28">
        <v>305293</v>
      </c>
      <c r="F328" s="28">
        <v>306042</v>
      </c>
      <c r="H328" s="20" t="s">
        <v>155</v>
      </c>
    </row>
    <row r="329" spans="1:19" ht="18.75" x14ac:dyDescent="0.3">
      <c r="A329" s="19"/>
      <c r="D329" s="28">
        <f>D57+D116+D224+D236+D288+D328</f>
        <v>3782572.3000000003</v>
      </c>
      <c r="E329" s="28">
        <f>E57+E116+E224+E236+E288+E328</f>
        <v>3614802.4</v>
      </c>
      <c r="F329" s="28">
        <f>F57+F116+F224+F236+F288+F328</f>
        <v>4089351.9999999995</v>
      </c>
      <c r="H329" s="20" t="s">
        <v>154</v>
      </c>
    </row>
    <row r="330" spans="1:19" x14ac:dyDescent="0.2">
      <c r="D330" s="29">
        <f>D97/D329</f>
        <v>4.7358909702796687E-2</v>
      </c>
      <c r="E330" s="29">
        <f>E97/E329</f>
        <v>2.1249045314344156E-2</v>
      </c>
      <c r="F330" s="29">
        <f>F97/F329</f>
        <v>1.455081391868443E-2</v>
      </c>
      <c r="H330" s="20" t="s">
        <v>157</v>
      </c>
    </row>
  </sheetData>
  <autoFilter ref="A5:H326" xr:uid="{00000000-0009-0000-0000-000000000000}"/>
  <mergeCells count="179">
    <mergeCell ref="A300:G300"/>
    <mergeCell ref="A301:G301"/>
    <mergeCell ref="A302:G302"/>
    <mergeCell ref="A183:G183"/>
    <mergeCell ref="A66:G66"/>
    <mergeCell ref="A170:G170"/>
    <mergeCell ref="A93:G93"/>
    <mergeCell ref="B152:B157"/>
    <mergeCell ref="A92:G92"/>
    <mergeCell ref="A100:G100"/>
    <mergeCell ref="A119:G119"/>
    <mergeCell ref="A120:G120"/>
    <mergeCell ref="A121:G121"/>
    <mergeCell ref="A227:G227"/>
    <mergeCell ref="A228:G228"/>
    <mergeCell ref="A229:G229"/>
    <mergeCell ref="A242:G242"/>
    <mergeCell ref="A214:G214"/>
    <mergeCell ref="B267:B272"/>
    <mergeCell ref="H255:H260"/>
    <mergeCell ref="B261:B266"/>
    <mergeCell ref="H184:H189"/>
    <mergeCell ref="H158:H163"/>
    <mergeCell ref="B158:B163"/>
    <mergeCell ref="A273:G273"/>
    <mergeCell ref="A274:G274"/>
    <mergeCell ref="A275:G275"/>
    <mergeCell ref="A190:A195"/>
    <mergeCell ref="A249:A254"/>
    <mergeCell ref="B249:B254"/>
    <mergeCell ref="H249:H254"/>
    <mergeCell ref="A243:A248"/>
    <mergeCell ref="H208:H213"/>
    <mergeCell ref="A215:A220"/>
    <mergeCell ref="A221:A226"/>
    <mergeCell ref="A230:A235"/>
    <mergeCell ref="B208:B213"/>
    <mergeCell ref="H202:H207"/>
    <mergeCell ref="A208:A213"/>
    <mergeCell ref="B221:B226"/>
    <mergeCell ref="H140:H145"/>
    <mergeCell ref="B190:B195"/>
    <mergeCell ref="H190:H195"/>
    <mergeCell ref="A184:A189"/>
    <mergeCell ref="B184:B189"/>
    <mergeCell ref="H221:H226"/>
    <mergeCell ref="H177:H182"/>
    <mergeCell ref="H146:H151"/>
    <mergeCell ref="H171:H176"/>
    <mergeCell ref="A171:A176"/>
    <mergeCell ref="A140:A145"/>
    <mergeCell ref="B140:B145"/>
    <mergeCell ref="B146:B151"/>
    <mergeCell ref="A158:A163"/>
    <mergeCell ref="A146:A151"/>
    <mergeCell ref="A107:A112"/>
    <mergeCell ref="H107:H112"/>
    <mergeCell ref="B107:B112"/>
    <mergeCell ref="H101:H106"/>
    <mergeCell ref="B101:B106"/>
    <mergeCell ref="A101:A106"/>
    <mergeCell ref="H94:H99"/>
    <mergeCell ref="A1:G1"/>
    <mergeCell ref="A6:G6"/>
    <mergeCell ref="A7:G7"/>
    <mergeCell ref="A8:G8"/>
    <mergeCell ref="B67:B72"/>
    <mergeCell ref="A21:A26"/>
    <mergeCell ref="H27:H32"/>
    <mergeCell ref="B36:B41"/>
    <mergeCell ref="A36:A41"/>
    <mergeCell ref="A42:A47"/>
    <mergeCell ref="A27:A32"/>
    <mergeCell ref="B27:B32"/>
    <mergeCell ref="H21:H26"/>
    <mergeCell ref="H73:H78"/>
    <mergeCell ref="B54:B59"/>
    <mergeCell ref="B73:B78"/>
    <mergeCell ref="H54:H59"/>
    <mergeCell ref="B48:B53"/>
    <mergeCell ref="H15:H20"/>
    <mergeCell ref="B3:B4"/>
    <mergeCell ref="C3:C4"/>
    <mergeCell ref="H3:H4"/>
    <mergeCell ref="A3:A4"/>
    <mergeCell ref="B15:B20"/>
    <mergeCell ref="A15:A20"/>
    <mergeCell ref="H9:H14"/>
    <mergeCell ref="B9:B14"/>
    <mergeCell ref="A9:A14"/>
    <mergeCell ref="H79:H84"/>
    <mergeCell ref="A79:A84"/>
    <mergeCell ref="B79:B84"/>
    <mergeCell ref="B294:B299"/>
    <mergeCell ref="H294:H299"/>
    <mergeCell ref="A261:A266"/>
    <mergeCell ref="H261:H266"/>
    <mergeCell ref="A255:A260"/>
    <mergeCell ref="H36:H41"/>
    <mergeCell ref="B21:B26"/>
    <mergeCell ref="A202:A207"/>
    <mergeCell ref="B202:B207"/>
    <mergeCell ref="B243:B248"/>
    <mergeCell ref="B255:B260"/>
    <mergeCell ref="B215:B220"/>
    <mergeCell ref="A276:A281"/>
    <mergeCell ref="B276:B281"/>
    <mergeCell ref="H276:H281"/>
    <mergeCell ref="A267:A272"/>
    <mergeCell ref="A60:A65"/>
    <mergeCell ref="B60:B65"/>
    <mergeCell ref="H60:H65"/>
    <mergeCell ref="A85:A90"/>
    <mergeCell ref="H48:H53"/>
    <mergeCell ref="B42:B47"/>
    <mergeCell ref="H42:H47"/>
    <mergeCell ref="A294:A299"/>
    <mergeCell ref="A282:A287"/>
    <mergeCell ref="H230:H235"/>
    <mergeCell ref="B230:B235"/>
    <mergeCell ref="H236:H241"/>
    <mergeCell ref="H267:H272"/>
    <mergeCell ref="H243:H248"/>
    <mergeCell ref="H282:H287"/>
    <mergeCell ref="A288:A293"/>
    <mergeCell ref="B288:B293"/>
    <mergeCell ref="H288:H293"/>
    <mergeCell ref="A236:A241"/>
    <mergeCell ref="B236:B241"/>
    <mergeCell ref="A73:A78"/>
    <mergeCell ref="B85:B90"/>
    <mergeCell ref="A91:G91"/>
    <mergeCell ref="B321:B326"/>
    <mergeCell ref="H321:H326"/>
    <mergeCell ref="A94:A99"/>
    <mergeCell ref="B94:B99"/>
    <mergeCell ref="A164:A169"/>
    <mergeCell ref="B164:B169"/>
    <mergeCell ref="H164:H169"/>
    <mergeCell ref="H128:H133"/>
    <mergeCell ref="A113:A118"/>
    <mergeCell ref="B128:B133"/>
    <mergeCell ref="H215:H220"/>
    <mergeCell ref="H196:H201"/>
    <mergeCell ref="B196:B201"/>
    <mergeCell ref="A196:A201"/>
    <mergeCell ref="B122:B127"/>
    <mergeCell ref="A122:A127"/>
    <mergeCell ref="H122:H127"/>
    <mergeCell ref="H113:H118"/>
    <mergeCell ref="A152:A157"/>
    <mergeCell ref="B171:B176"/>
    <mergeCell ref="H152:H157"/>
    <mergeCell ref="D3:G3"/>
    <mergeCell ref="B282:B287"/>
    <mergeCell ref="B177:B182"/>
    <mergeCell ref="H85:H90"/>
    <mergeCell ref="A48:A53"/>
    <mergeCell ref="H134:H139"/>
    <mergeCell ref="A134:A139"/>
    <mergeCell ref="B134:B139"/>
    <mergeCell ref="H315:H320"/>
    <mergeCell ref="A303:A308"/>
    <mergeCell ref="B303:B308"/>
    <mergeCell ref="H303:H308"/>
    <mergeCell ref="A309:A314"/>
    <mergeCell ref="B309:B314"/>
    <mergeCell ref="H309:H314"/>
    <mergeCell ref="A67:A72"/>
    <mergeCell ref="A54:A59"/>
    <mergeCell ref="A33:G33"/>
    <mergeCell ref="A34:G34"/>
    <mergeCell ref="A35:G35"/>
    <mergeCell ref="A321:A326"/>
    <mergeCell ref="A177:A182"/>
    <mergeCell ref="A315:A320"/>
    <mergeCell ref="B315:B320"/>
    <mergeCell ref="B113:B118"/>
    <mergeCell ref="A128:A13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 differentFirst="1" alignWithMargins="0">
    <oddHeader>&amp;C&amp;"Times New Roman,обычный"&amp;14&amp;P</oddHeader>
  </headerFooter>
  <rowBreaks count="4" manualBreakCount="4">
    <brk id="70" max="6" man="1"/>
    <brk id="139" max="6" man="1"/>
    <brk id="208" max="6" man="1"/>
    <brk id="2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AA37"/>
  <sheetViews>
    <sheetView view="pageBreakPreview" zoomScale="80" zoomScaleNormal="100" zoomScaleSheetLayoutView="80" workbookViewId="0">
      <pane xSplit="3" ySplit="9" topLeftCell="M25" activePane="bottomRight" state="frozen"/>
      <selection pane="topRight" activeCell="D1" sqref="D1"/>
      <selection pane="bottomLeft" activeCell="A10" sqref="A10"/>
      <selection pane="bottomRight" activeCell="R19" sqref="R19:X21"/>
    </sheetView>
  </sheetViews>
  <sheetFormatPr defaultRowHeight="12.75" outlineLevelCol="1" x14ac:dyDescent="0.2"/>
  <cols>
    <col min="1" max="1" width="21" style="1" customWidth="1"/>
    <col min="2" max="2" width="27.85546875" style="1" customWidth="1"/>
    <col min="3" max="3" width="33.5703125" style="6" customWidth="1"/>
    <col min="4" max="4" width="16.28515625" style="1" customWidth="1"/>
    <col min="5" max="9" width="15.7109375" style="1" customWidth="1" outlineLevel="1"/>
    <col min="10" max="10" width="17.5703125" style="1" customWidth="1" outlineLevel="1"/>
    <col min="11" max="11" width="17.5703125" style="1" customWidth="1"/>
    <col min="12" max="17" width="17.5703125" style="1" customWidth="1" outlineLevel="1"/>
    <col min="18" max="18" width="16.28515625" style="1" customWidth="1"/>
    <col min="19" max="23" width="15.7109375" style="1" customWidth="1" outlineLevel="1"/>
    <col min="24" max="24" width="17.5703125" style="1" customWidth="1" outlineLevel="1"/>
    <col min="25" max="27" width="15.7109375" style="1" customWidth="1"/>
    <col min="28" max="16384" width="9.140625" style="1"/>
  </cols>
  <sheetData>
    <row r="1" spans="1:27" ht="94.5" customHeight="1" x14ac:dyDescent="0.3">
      <c r="H1" s="66"/>
      <c r="I1" s="66"/>
      <c r="J1" s="66"/>
      <c r="K1" s="10"/>
      <c r="L1" s="10"/>
      <c r="M1" s="10"/>
      <c r="N1" s="10"/>
      <c r="O1" s="10"/>
      <c r="P1" s="10"/>
      <c r="Q1" s="10"/>
      <c r="V1" s="66" t="s">
        <v>110</v>
      </c>
      <c r="W1" s="66"/>
      <c r="X1" s="66"/>
    </row>
    <row r="3" spans="1:27" ht="57" customHeight="1" x14ac:dyDescent="0.3">
      <c r="A3" s="68" t="s">
        <v>129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5" spans="1:27" ht="18.75" x14ac:dyDescent="0.3">
      <c r="A5" s="2" t="s">
        <v>111</v>
      </c>
      <c r="B5" s="2"/>
      <c r="C5" s="11"/>
    </row>
    <row r="7" spans="1:27" ht="15.75" customHeight="1" x14ac:dyDescent="0.2">
      <c r="A7" s="56" t="s">
        <v>112</v>
      </c>
      <c r="B7" s="56" t="s">
        <v>113</v>
      </c>
      <c r="C7" s="56" t="s">
        <v>114</v>
      </c>
      <c r="D7" s="67" t="s">
        <v>133</v>
      </c>
      <c r="E7" s="67"/>
      <c r="F7" s="67"/>
      <c r="G7" s="67"/>
      <c r="H7" s="67"/>
      <c r="I7" s="67"/>
      <c r="J7" s="67"/>
      <c r="K7" s="69" t="s">
        <v>134</v>
      </c>
      <c r="L7" s="70"/>
      <c r="M7" s="70"/>
      <c r="N7" s="70"/>
      <c r="O7" s="70"/>
      <c r="P7" s="70"/>
      <c r="Q7" s="71"/>
      <c r="R7" s="67" t="s">
        <v>135</v>
      </c>
      <c r="S7" s="67"/>
      <c r="T7" s="67"/>
      <c r="U7" s="67"/>
      <c r="V7" s="67"/>
      <c r="W7" s="67"/>
      <c r="X7" s="67"/>
      <c r="Y7" s="67" t="s">
        <v>115</v>
      </c>
      <c r="Z7" s="67"/>
      <c r="AA7" s="67"/>
    </row>
    <row r="8" spans="1:27" ht="31.5" x14ac:dyDescent="0.2">
      <c r="A8" s="56"/>
      <c r="B8" s="56"/>
      <c r="C8" s="56"/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14</v>
      </c>
      <c r="J8" s="7" t="s">
        <v>15</v>
      </c>
      <c r="K8" s="8" t="s">
        <v>7</v>
      </c>
      <c r="L8" s="8" t="s">
        <v>8</v>
      </c>
      <c r="M8" s="8" t="s">
        <v>9</v>
      </c>
      <c r="N8" s="8" t="s">
        <v>10</v>
      </c>
      <c r="O8" s="8" t="s">
        <v>11</v>
      </c>
      <c r="P8" s="8" t="s">
        <v>14</v>
      </c>
      <c r="Q8" s="8" t="s">
        <v>15</v>
      </c>
      <c r="R8" s="7" t="s">
        <v>7</v>
      </c>
      <c r="S8" s="7" t="s">
        <v>8</v>
      </c>
      <c r="T8" s="7" t="s">
        <v>9</v>
      </c>
      <c r="U8" s="7" t="s">
        <v>10</v>
      </c>
      <c r="V8" s="7" t="s">
        <v>11</v>
      </c>
      <c r="W8" s="7" t="s">
        <v>14</v>
      </c>
      <c r="X8" s="7" t="s">
        <v>15</v>
      </c>
      <c r="Y8" s="7" t="s">
        <v>138</v>
      </c>
      <c r="Z8" s="7" t="s">
        <v>140</v>
      </c>
      <c r="AA8" s="7" t="s">
        <v>139</v>
      </c>
    </row>
    <row r="9" spans="1:27" x14ac:dyDescent="0.2">
      <c r="A9" s="12">
        <v>1</v>
      </c>
      <c r="B9" s="12">
        <v>2</v>
      </c>
      <c r="C9" s="13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6">
        <v>4</v>
      </c>
      <c r="L9" s="16">
        <v>5</v>
      </c>
      <c r="M9" s="16">
        <v>6</v>
      </c>
      <c r="N9" s="16">
        <v>7</v>
      </c>
      <c r="O9" s="16">
        <v>8</v>
      </c>
      <c r="P9" s="16">
        <v>9</v>
      </c>
      <c r="Q9" s="16">
        <v>10</v>
      </c>
      <c r="R9" s="14">
        <v>4</v>
      </c>
      <c r="S9" s="14">
        <v>5</v>
      </c>
      <c r="T9" s="14">
        <v>6</v>
      </c>
      <c r="U9" s="14">
        <v>7</v>
      </c>
      <c r="V9" s="14">
        <v>8</v>
      </c>
      <c r="W9" s="14">
        <v>9</v>
      </c>
      <c r="X9" s="14">
        <v>10</v>
      </c>
      <c r="Y9" s="14"/>
      <c r="Z9" s="14"/>
      <c r="AA9" s="14"/>
    </row>
    <row r="10" spans="1:27" ht="15.75" x14ac:dyDescent="0.25">
      <c r="A10" s="58" t="s">
        <v>116</v>
      </c>
      <c r="B10" s="58" t="s">
        <v>16</v>
      </c>
      <c r="C10" s="5" t="s">
        <v>6</v>
      </c>
      <c r="D10" s="15" t="e">
        <f>SUM(D12:D15)</f>
        <v>#REF!</v>
      </c>
      <c r="E10" s="15" t="e">
        <f t="shared" ref="E10:J10" si="0">SUM(E12:E15)</f>
        <v>#REF!</v>
      </c>
      <c r="F10" s="15" t="e">
        <f t="shared" si="0"/>
        <v>#REF!</v>
      </c>
      <c r="G10" s="15" t="e">
        <f t="shared" si="0"/>
        <v>#REF!</v>
      </c>
      <c r="H10" s="15" t="e">
        <f t="shared" si="0"/>
        <v>#REF!</v>
      </c>
      <c r="I10" s="15" t="e">
        <f t="shared" si="0"/>
        <v>#REF!</v>
      </c>
      <c r="J10" s="15" t="e">
        <f t="shared" si="0"/>
        <v>#REF!</v>
      </c>
      <c r="K10" s="9" t="e">
        <f>SUM(K12:K15)</f>
        <v>#REF!</v>
      </c>
      <c r="L10" s="9" t="e">
        <f t="shared" ref="L10:Q10" si="1">SUM(L12:L15)</f>
        <v>#REF!</v>
      </c>
      <c r="M10" s="9" t="e">
        <f t="shared" si="1"/>
        <v>#REF!</v>
      </c>
      <c r="N10" s="9" t="e">
        <f t="shared" si="1"/>
        <v>#REF!</v>
      </c>
      <c r="O10" s="9" t="e">
        <f t="shared" si="1"/>
        <v>#REF!</v>
      </c>
      <c r="P10" s="9" t="e">
        <f t="shared" si="1"/>
        <v>#REF!</v>
      </c>
      <c r="Q10" s="9" t="e">
        <f t="shared" si="1"/>
        <v>#REF!</v>
      </c>
      <c r="R10" s="15" t="e">
        <f>D10+K10</f>
        <v>#REF!</v>
      </c>
      <c r="S10" s="15" t="e">
        <f t="shared" ref="S10:X10" si="2">E10+L10</f>
        <v>#REF!</v>
      </c>
      <c r="T10" s="15" t="e">
        <f t="shared" si="2"/>
        <v>#REF!</v>
      </c>
      <c r="U10" s="15" t="e">
        <f t="shared" si="2"/>
        <v>#REF!</v>
      </c>
      <c r="V10" s="15" t="e">
        <f t="shared" si="2"/>
        <v>#REF!</v>
      </c>
      <c r="W10" s="15" t="e">
        <f t="shared" si="2"/>
        <v>#REF!</v>
      </c>
      <c r="X10" s="15" t="e">
        <f t="shared" si="2"/>
        <v>#REF!</v>
      </c>
      <c r="Y10" s="15" t="e">
        <f>SUM(D10:J10)</f>
        <v>#REF!</v>
      </c>
      <c r="Z10" s="15" t="e">
        <f>SUM(K10:Q10)</f>
        <v>#REF!</v>
      </c>
      <c r="AA10" s="15" t="e">
        <f>Y10+Z10</f>
        <v>#REF!</v>
      </c>
    </row>
    <row r="11" spans="1:27" ht="15.75" x14ac:dyDescent="0.25">
      <c r="A11" s="59"/>
      <c r="B11" s="59"/>
      <c r="C11" s="5" t="s">
        <v>1</v>
      </c>
      <c r="D11" s="15"/>
      <c r="E11" s="15"/>
      <c r="F11" s="15"/>
      <c r="G11" s="15"/>
      <c r="H11" s="15"/>
      <c r="I11" s="15"/>
      <c r="J11" s="15"/>
      <c r="K11" s="9"/>
      <c r="L11" s="9"/>
      <c r="M11" s="9"/>
      <c r="N11" s="9"/>
      <c r="O11" s="9"/>
      <c r="P11" s="9"/>
      <c r="Q11" s="9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31.5" x14ac:dyDescent="0.25">
      <c r="A12" s="59"/>
      <c r="B12" s="59"/>
      <c r="C12" s="5" t="s">
        <v>117</v>
      </c>
      <c r="D12" s="15" t="e">
        <f>D18+D21+D27+D31+D36</f>
        <v>#REF!</v>
      </c>
      <c r="E12" s="15" t="e">
        <f t="shared" ref="E12:Q12" si="3">E18+E21+E27+E31+E36</f>
        <v>#REF!</v>
      </c>
      <c r="F12" s="15" t="e">
        <f t="shared" si="3"/>
        <v>#REF!</v>
      </c>
      <c r="G12" s="15" t="e">
        <f t="shared" si="3"/>
        <v>#REF!</v>
      </c>
      <c r="H12" s="15" t="e">
        <f t="shared" si="3"/>
        <v>#REF!</v>
      </c>
      <c r="I12" s="15" t="e">
        <f t="shared" si="3"/>
        <v>#REF!</v>
      </c>
      <c r="J12" s="15" t="e">
        <f t="shared" si="3"/>
        <v>#REF!</v>
      </c>
      <c r="K12" s="9" t="e">
        <f t="shared" si="3"/>
        <v>#REF!</v>
      </c>
      <c r="L12" s="9" t="e">
        <f t="shared" si="3"/>
        <v>#REF!</v>
      </c>
      <c r="M12" s="9" t="e">
        <f t="shared" si="3"/>
        <v>#REF!</v>
      </c>
      <c r="N12" s="9" t="e">
        <f t="shared" si="3"/>
        <v>#REF!</v>
      </c>
      <c r="O12" s="9" t="e">
        <f t="shared" si="3"/>
        <v>#REF!</v>
      </c>
      <c r="P12" s="9" t="e">
        <f t="shared" si="3"/>
        <v>#REF!</v>
      </c>
      <c r="Q12" s="9" t="e">
        <f t="shared" si="3"/>
        <v>#REF!</v>
      </c>
      <c r="R12" s="15" t="e">
        <f t="shared" ref="R12:R37" si="4">D12+K12</f>
        <v>#REF!</v>
      </c>
      <c r="S12" s="15" t="e">
        <f t="shared" ref="S12:S37" si="5">E12+L12</f>
        <v>#REF!</v>
      </c>
      <c r="T12" s="15" t="e">
        <f t="shared" ref="T12:T37" si="6">F12+M12</f>
        <v>#REF!</v>
      </c>
      <c r="U12" s="15" t="e">
        <f t="shared" ref="U12:U37" si="7">G12+N12</f>
        <v>#REF!</v>
      </c>
      <c r="V12" s="15" t="e">
        <f t="shared" ref="V12:V37" si="8">H12+O12</f>
        <v>#REF!</v>
      </c>
      <c r="W12" s="15" t="e">
        <f t="shared" ref="W12:W37" si="9">I12+P12</f>
        <v>#REF!</v>
      </c>
      <c r="X12" s="15" t="e">
        <f t="shared" ref="X12:X37" si="10">J12+Q12</f>
        <v>#REF!</v>
      </c>
      <c r="Y12" s="15" t="e">
        <f t="shared" ref="Y12:Y37" si="11">SUM(D12:J12)</f>
        <v>#REF!</v>
      </c>
      <c r="Z12" s="15" t="e">
        <f t="shared" ref="Z12:Z37" si="12">SUM(K12:Q12)</f>
        <v>#REF!</v>
      </c>
      <c r="AA12" s="15" t="e">
        <f t="shared" ref="AA12:AA37" si="13">Y12+Z12</f>
        <v>#REF!</v>
      </c>
    </row>
    <row r="13" spans="1:27" ht="126" x14ac:dyDescent="0.25">
      <c r="A13" s="59"/>
      <c r="B13" s="59"/>
      <c r="C13" s="5" t="s">
        <v>131</v>
      </c>
      <c r="D13" s="15" t="e">
        <f>D32</f>
        <v>#REF!</v>
      </c>
      <c r="E13" s="15" t="e">
        <f t="shared" ref="E13:Q13" si="14">E32</f>
        <v>#REF!</v>
      </c>
      <c r="F13" s="15" t="e">
        <f t="shared" si="14"/>
        <v>#REF!</v>
      </c>
      <c r="G13" s="15" t="e">
        <f t="shared" si="14"/>
        <v>#REF!</v>
      </c>
      <c r="H13" s="15" t="e">
        <f t="shared" si="14"/>
        <v>#REF!</v>
      </c>
      <c r="I13" s="15" t="e">
        <f t="shared" si="14"/>
        <v>#REF!</v>
      </c>
      <c r="J13" s="15" t="e">
        <f t="shared" si="14"/>
        <v>#REF!</v>
      </c>
      <c r="K13" s="9" t="e">
        <f t="shared" si="14"/>
        <v>#REF!</v>
      </c>
      <c r="L13" s="9" t="e">
        <f t="shared" si="14"/>
        <v>#REF!</v>
      </c>
      <c r="M13" s="9" t="e">
        <f t="shared" si="14"/>
        <v>#REF!</v>
      </c>
      <c r="N13" s="9" t="e">
        <f t="shared" si="14"/>
        <v>#REF!</v>
      </c>
      <c r="O13" s="9" t="e">
        <f t="shared" si="14"/>
        <v>#REF!</v>
      </c>
      <c r="P13" s="9" t="e">
        <f t="shared" si="14"/>
        <v>#REF!</v>
      </c>
      <c r="Q13" s="9" t="e">
        <f t="shared" si="14"/>
        <v>#REF!</v>
      </c>
      <c r="R13" s="15" t="e">
        <f t="shared" si="4"/>
        <v>#REF!</v>
      </c>
      <c r="S13" s="15" t="e">
        <f t="shared" si="5"/>
        <v>#REF!</v>
      </c>
      <c r="T13" s="15" t="e">
        <f t="shared" si="6"/>
        <v>#REF!</v>
      </c>
      <c r="U13" s="15" t="e">
        <f t="shared" si="7"/>
        <v>#REF!</v>
      </c>
      <c r="V13" s="15" t="e">
        <f t="shared" si="8"/>
        <v>#REF!</v>
      </c>
      <c r="W13" s="15" t="e">
        <f t="shared" si="9"/>
        <v>#REF!</v>
      </c>
      <c r="X13" s="15" t="e">
        <f t="shared" si="10"/>
        <v>#REF!</v>
      </c>
      <c r="Y13" s="15" t="e">
        <f t="shared" si="11"/>
        <v>#REF!</v>
      </c>
      <c r="Z13" s="15" t="e">
        <f t="shared" si="12"/>
        <v>#REF!</v>
      </c>
      <c r="AA13" s="15" t="e">
        <f t="shared" si="13"/>
        <v>#REF!</v>
      </c>
    </row>
    <row r="14" spans="1:27" ht="78.75" x14ac:dyDescent="0.25">
      <c r="A14" s="59"/>
      <c r="B14" s="59"/>
      <c r="C14" s="5" t="s">
        <v>130</v>
      </c>
      <c r="D14" s="15" t="e">
        <f t="shared" ref="D14:J14" si="15">D24+D28+D37</f>
        <v>#REF!</v>
      </c>
      <c r="E14" s="15" t="e">
        <f t="shared" si="15"/>
        <v>#REF!</v>
      </c>
      <c r="F14" s="15" t="e">
        <f t="shared" si="15"/>
        <v>#REF!</v>
      </c>
      <c r="G14" s="15" t="e">
        <f t="shared" si="15"/>
        <v>#REF!</v>
      </c>
      <c r="H14" s="15" t="e">
        <f t="shared" si="15"/>
        <v>#REF!</v>
      </c>
      <c r="I14" s="15" t="e">
        <f t="shared" si="15"/>
        <v>#REF!</v>
      </c>
      <c r="J14" s="15" t="e">
        <f t="shared" si="15"/>
        <v>#REF!</v>
      </c>
      <c r="K14" s="9" t="e">
        <f t="shared" ref="K14:Q14" si="16">K24+K28+K37</f>
        <v>#REF!</v>
      </c>
      <c r="L14" s="9" t="e">
        <f t="shared" si="16"/>
        <v>#REF!</v>
      </c>
      <c r="M14" s="9" t="e">
        <f t="shared" si="16"/>
        <v>#REF!</v>
      </c>
      <c r="N14" s="9" t="e">
        <f t="shared" si="16"/>
        <v>#REF!</v>
      </c>
      <c r="O14" s="9" t="e">
        <f t="shared" si="16"/>
        <v>#REF!</v>
      </c>
      <c r="P14" s="9" t="e">
        <f t="shared" si="16"/>
        <v>#REF!</v>
      </c>
      <c r="Q14" s="9" t="e">
        <f t="shared" si="16"/>
        <v>#REF!</v>
      </c>
      <c r="R14" s="15" t="e">
        <f t="shared" si="4"/>
        <v>#REF!</v>
      </c>
      <c r="S14" s="15" t="e">
        <f t="shared" si="5"/>
        <v>#REF!</v>
      </c>
      <c r="T14" s="15" t="e">
        <f t="shared" si="6"/>
        <v>#REF!</v>
      </c>
      <c r="U14" s="15" t="e">
        <f t="shared" si="7"/>
        <v>#REF!</v>
      </c>
      <c r="V14" s="15" t="e">
        <f t="shared" si="8"/>
        <v>#REF!</v>
      </c>
      <c r="W14" s="15" t="e">
        <f t="shared" si="9"/>
        <v>#REF!</v>
      </c>
      <c r="X14" s="15" t="e">
        <f t="shared" si="10"/>
        <v>#REF!</v>
      </c>
      <c r="Y14" s="15" t="e">
        <f t="shared" si="11"/>
        <v>#REF!</v>
      </c>
      <c r="Z14" s="15" t="e">
        <f t="shared" si="12"/>
        <v>#REF!</v>
      </c>
      <c r="AA14" s="15" t="e">
        <f t="shared" si="13"/>
        <v>#REF!</v>
      </c>
    </row>
    <row r="15" spans="1:27" ht="63" x14ac:dyDescent="0.25">
      <c r="A15" s="60"/>
      <c r="B15" s="60"/>
      <c r="C15" s="5" t="s">
        <v>127</v>
      </c>
      <c r="D15" s="15" t="e">
        <f>D33</f>
        <v>#REF!</v>
      </c>
      <c r="E15" s="15" t="e">
        <f t="shared" ref="E15:Q15" si="17">E33</f>
        <v>#REF!</v>
      </c>
      <c r="F15" s="15" t="e">
        <f t="shared" si="17"/>
        <v>#REF!</v>
      </c>
      <c r="G15" s="15" t="e">
        <f t="shared" si="17"/>
        <v>#REF!</v>
      </c>
      <c r="H15" s="15" t="e">
        <f t="shared" si="17"/>
        <v>#REF!</v>
      </c>
      <c r="I15" s="15" t="e">
        <f t="shared" si="17"/>
        <v>#REF!</v>
      </c>
      <c r="J15" s="15" t="e">
        <f t="shared" si="17"/>
        <v>#REF!</v>
      </c>
      <c r="K15" s="9" t="e">
        <f t="shared" si="17"/>
        <v>#REF!</v>
      </c>
      <c r="L15" s="9" t="e">
        <f t="shared" si="17"/>
        <v>#REF!</v>
      </c>
      <c r="M15" s="9" t="e">
        <f t="shared" si="17"/>
        <v>#REF!</v>
      </c>
      <c r="N15" s="9" t="e">
        <f t="shared" si="17"/>
        <v>#REF!</v>
      </c>
      <c r="O15" s="9" t="e">
        <f t="shared" si="17"/>
        <v>#REF!</v>
      </c>
      <c r="P15" s="9" t="e">
        <f t="shared" si="17"/>
        <v>#REF!</v>
      </c>
      <c r="Q15" s="9" t="e">
        <f t="shared" si="17"/>
        <v>#REF!</v>
      </c>
      <c r="R15" s="15" t="e">
        <f t="shared" si="4"/>
        <v>#REF!</v>
      </c>
      <c r="S15" s="15" t="e">
        <f t="shared" si="5"/>
        <v>#REF!</v>
      </c>
      <c r="T15" s="15" t="e">
        <f t="shared" si="6"/>
        <v>#REF!</v>
      </c>
      <c r="U15" s="15" t="e">
        <f t="shared" si="7"/>
        <v>#REF!</v>
      </c>
      <c r="V15" s="15" t="e">
        <f t="shared" si="8"/>
        <v>#REF!</v>
      </c>
      <c r="W15" s="15" t="e">
        <f t="shared" si="9"/>
        <v>#REF!</v>
      </c>
      <c r="X15" s="15" t="e">
        <f t="shared" si="10"/>
        <v>#REF!</v>
      </c>
      <c r="Y15" s="15" t="e">
        <f t="shared" si="11"/>
        <v>#REF!</v>
      </c>
      <c r="Z15" s="15" t="e">
        <f t="shared" si="12"/>
        <v>#REF!</v>
      </c>
      <c r="AA15" s="15" t="e">
        <f t="shared" si="13"/>
        <v>#REF!</v>
      </c>
    </row>
    <row r="16" spans="1:27" ht="15.75" x14ac:dyDescent="0.25">
      <c r="A16" s="49" t="s">
        <v>118</v>
      </c>
      <c r="B16" s="49" t="s">
        <v>119</v>
      </c>
      <c r="C16" s="5" t="s">
        <v>6</v>
      </c>
      <c r="D16" s="15" t="e">
        <f t="shared" ref="D16:K16" si="18">D18</f>
        <v>#REF!</v>
      </c>
      <c r="E16" s="15" t="e">
        <f t="shared" si="18"/>
        <v>#REF!</v>
      </c>
      <c r="F16" s="15" t="e">
        <f t="shared" si="18"/>
        <v>#REF!</v>
      </c>
      <c r="G16" s="15" t="e">
        <f t="shared" si="18"/>
        <v>#REF!</v>
      </c>
      <c r="H16" s="15" t="e">
        <f t="shared" si="18"/>
        <v>#REF!</v>
      </c>
      <c r="I16" s="15" t="e">
        <f t="shared" si="18"/>
        <v>#REF!</v>
      </c>
      <c r="J16" s="15" t="e">
        <f t="shared" si="18"/>
        <v>#REF!</v>
      </c>
      <c r="K16" s="9" t="e">
        <f t="shared" si="18"/>
        <v>#REF!</v>
      </c>
      <c r="L16" s="9" t="e">
        <f t="shared" ref="L16:Q16" si="19">L18</f>
        <v>#REF!</v>
      </c>
      <c r="M16" s="9" t="e">
        <f t="shared" si="19"/>
        <v>#REF!</v>
      </c>
      <c r="N16" s="9" t="e">
        <f t="shared" si="19"/>
        <v>#REF!</v>
      </c>
      <c r="O16" s="9" t="e">
        <f t="shared" si="19"/>
        <v>#REF!</v>
      </c>
      <c r="P16" s="9" t="e">
        <f t="shared" si="19"/>
        <v>#REF!</v>
      </c>
      <c r="Q16" s="9" t="e">
        <f t="shared" si="19"/>
        <v>#REF!</v>
      </c>
      <c r="R16" s="15" t="e">
        <f t="shared" si="4"/>
        <v>#REF!</v>
      </c>
      <c r="S16" s="15" t="e">
        <f t="shared" si="5"/>
        <v>#REF!</v>
      </c>
      <c r="T16" s="15" t="e">
        <f t="shared" si="6"/>
        <v>#REF!</v>
      </c>
      <c r="U16" s="15" t="e">
        <f t="shared" si="7"/>
        <v>#REF!</v>
      </c>
      <c r="V16" s="15" t="e">
        <f t="shared" si="8"/>
        <v>#REF!</v>
      </c>
      <c r="W16" s="15" t="e">
        <f t="shared" si="9"/>
        <v>#REF!</v>
      </c>
      <c r="X16" s="15" t="e">
        <f t="shared" si="10"/>
        <v>#REF!</v>
      </c>
      <c r="Y16" s="15">
        <f>Y18</f>
        <v>2649935.7999999998</v>
      </c>
      <c r="Z16" s="15" t="e">
        <f t="shared" si="12"/>
        <v>#REF!</v>
      </c>
      <c r="AA16" s="15" t="e">
        <f t="shared" si="13"/>
        <v>#REF!</v>
      </c>
    </row>
    <row r="17" spans="1:27" ht="15.75" x14ac:dyDescent="0.25">
      <c r="A17" s="50"/>
      <c r="B17" s="50"/>
      <c r="C17" s="5" t="s">
        <v>1</v>
      </c>
      <c r="D17" s="15"/>
      <c r="E17" s="15"/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31.5" x14ac:dyDescent="0.25">
      <c r="A18" s="51"/>
      <c r="B18" s="51"/>
      <c r="C18" s="5" t="s">
        <v>117</v>
      </c>
      <c r="D18" s="15" t="e">
        <f>'Приложение 2'!#REF!</f>
        <v>#REF!</v>
      </c>
      <c r="E18" s="15" t="e">
        <f>'Приложение 2'!#REF!</f>
        <v>#REF!</v>
      </c>
      <c r="F18" s="15" t="e">
        <f>'Приложение 2'!#REF!</f>
        <v>#REF!</v>
      </c>
      <c r="G18" s="15" t="e">
        <f>'Приложение 2'!#REF!</f>
        <v>#REF!</v>
      </c>
      <c r="H18" s="15" t="e">
        <f>'Приложение 2'!#REF!</f>
        <v>#REF!</v>
      </c>
      <c r="I18" s="15" t="e">
        <f>'Приложение 2'!#REF!</f>
        <v>#REF!</v>
      </c>
      <c r="J18" s="15" t="e">
        <f>'Приложение 2'!#REF!</f>
        <v>#REF!</v>
      </c>
      <c r="K18" s="9" t="e">
        <f>'Приложение 2'!#REF!</f>
        <v>#REF!</v>
      </c>
      <c r="L18" s="9" t="e">
        <f>'Приложение 2'!#REF!</f>
        <v>#REF!</v>
      </c>
      <c r="M18" s="9" t="e">
        <f>'Приложение 2'!#REF!</f>
        <v>#REF!</v>
      </c>
      <c r="N18" s="9" t="e">
        <f>'Приложение 2'!#REF!</f>
        <v>#REF!</v>
      </c>
      <c r="O18" s="9" t="e">
        <f>'Приложение 2'!#REF!</f>
        <v>#REF!</v>
      </c>
      <c r="P18" s="9" t="e">
        <f>'Приложение 2'!#REF!</f>
        <v>#REF!</v>
      </c>
      <c r="Q18" s="9" t="e">
        <f>'Приложение 2'!#REF!</f>
        <v>#REF!</v>
      </c>
      <c r="R18" s="15" t="e">
        <f t="shared" si="4"/>
        <v>#REF!</v>
      </c>
      <c r="S18" s="15" t="e">
        <f t="shared" si="5"/>
        <v>#REF!</v>
      </c>
      <c r="T18" s="15" t="e">
        <f t="shared" si="6"/>
        <v>#REF!</v>
      </c>
      <c r="U18" s="15" t="e">
        <f t="shared" si="7"/>
        <v>#REF!</v>
      </c>
      <c r="V18" s="15" t="e">
        <f t="shared" si="8"/>
        <v>#REF!</v>
      </c>
      <c r="W18" s="15" t="e">
        <f t="shared" si="9"/>
        <v>#REF!</v>
      </c>
      <c r="X18" s="15" t="e">
        <f t="shared" si="10"/>
        <v>#REF!</v>
      </c>
      <c r="Y18" s="15">
        <v>2649935.7999999998</v>
      </c>
      <c r="Z18" s="15" t="e">
        <f t="shared" si="12"/>
        <v>#REF!</v>
      </c>
      <c r="AA18" s="15" t="e">
        <f t="shared" si="13"/>
        <v>#REF!</v>
      </c>
    </row>
    <row r="19" spans="1:27" ht="15.75" x14ac:dyDescent="0.25">
      <c r="A19" s="49" t="s">
        <v>120</v>
      </c>
      <c r="B19" s="49" t="s">
        <v>121</v>
      </c>
      <c r="C19" s="5" t="s">
        <v>6</v>
      </c>
      <c r="D19" s="15" t="e">
        <f t="shared" ref="D19:J19" si="20">SUM(D21:D21)</f>
        <v>#REF!</v>
      </c>
      <c r="E19" s="15" t="e">
        <f t="shared" si="20"/>
        <v>#REF!</v>
      </c>
      <c r="F19" s="15" t="e">
        <f t="shared" si="20"/>
        <v>#REF!</v>
      </c>
      <c r="G19" s="15" t="e">
        <f t="shared" si="20"/>
        <v>#REF!</v>
      </c>
      <c r="H19" s="15" t="e">
        <f t="shared" si="20"/>
        <v>#REF!</v>
      </c>
      <c r="I19" s="15" t="e">
        <f t="shared" si="20"/>
        <v>#REF!</v>
      </c>
      <c r="J19" s="15" t="e">
        <f t="shared" si="20"/>
        <v>#REF!</v>
      </c>
      <c r="K19" s="9" t="e">
        <f>K21</f>
        <v>#REF!</v>
      </c>
      <c r="L19" s="9" t="e">
        <f t="shared" ref="L19:Q19" si="21">L21</f>
        <v>#REF!</v>
      </c>
      <c r="M19" s="9" t="e">
        <f t="shared" si="21"/>
        <v>#REF!</v>
      </c>
      <c r="N19" s="9" t="e">
        <f t="shared" si="21"/>
        <v>#REF!</v>
      </c>
      <c r="O19" s="9" t="e">
        <f t="shared" si="21"/>
        <v>#REF!</v>
      </c>
      <c r="P19" s="9" t="e">
        <f t="shared" si="21"/>
        <v>#REF!</v>
      </c>
      <c r="Q19" s="9" t="e">
        <f t="shared" si="21"/>
        <v>#REF!</v>
      </c>
      <c r="R19" s="15" t="e">
        <f t="shared" si="4"/>
        <v>#REF!</v>
      </c>
      <c r="S19" s="15" t="e">
        <f t="shared" si="5"/>
        <v>#REF!</v>
      </c>
      <c r="T19" s="15" t="e">
        <f t="shared" si="6"/>
        <v>#REF!</v>
      </c>
      <c r="U19" s="15" t="e">
        <f t="shared" si="7"/>
        <v>#REF!</v>
      </c>
      <c r="V19" s="15" t="e">
        <f t="shared" si="8"/>
        <v>#REF!</v>
      </c>
      <c r="W19" s="15" t="e">
        <f t="shared" si="9"/>
        <v>#REF!</v>
      </c>
      <c r="X19" s="15" t="e">
        <f t="shared" si="10"/>
        <v>#REF!</v>
      </c>
      <c r="Y19" s="15" t="e">
        <f>SUM(Y21:Y21)</f>
        <v>#REF!</v>
      </c>
      <c r="Z19" s="15" t="e">
        <f t="shared" si="12"/>
        <v>#REF!</v>
      </c>
      <c r="AA19" s="15" t="e">
        <f t="shared" si="13"/>
        <v>#REF!</v>
      </c>
    </row>
    <row r="20" spans="1:27" ht="15.75" x14ac:dyDescent="0.25">
      <c r="A20" s="50"/>
      <c r="B20" s="50"/>
      <c r="C20" s="5" t="s">
        <v>1</v>
      </c>
      <c r="D20" s="15"/>
      <c r="E20" s="15"/>
      <c r="F20" s="15"/>
      <c r="G20" s="15"/>
      <c r="H20" s="15"/>
      <c r="I20" s="15"/>
      <c r="J20" s="15"/>
      <c r="K20" s="9"/>
      <c r="L20" s="9"/>
      <c r="M20" s="9"/>
      <c r="N20" s="9"/>
      <c r="O20" s="9"/>
      <c r="P20" s="9"/>
      <c r="Q20" s="9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31.5" x14ac:dyDescent="0.25">
      <c r="A21" s="51"/>
      <c r="B21" s="51"/>
      <c r="C21" s="5" t="s">
        <v>117</v>
      </c>
      <c r="D21" s="15" t="e">
        <f>'Приложение 2'!#REF!</f>
        <v>#REF!</v>
      </c>
      <c r="E21" s="15" t="e">
        <f>'Приложение 2'!#REF!</f>
        <v>#REF!</v>
      </c>
      <c r="F21" s="15" t="e">
        <f>'Приложение 2'!#REF!</f>
        <v>#REF!</v>
      </c>
      <c r="G21" s="15" t="e">
        <f>'Приложение 2'!#REF!</f>
        <v>#REF!</v>
      </c>
      <c r="H21" s="15" t="e">
        <f>'Приложение 2'!#REF!</f>
        <v>#REF!</v>
      </c>
      <c r="I21" s="15" t="e">
        <f>'Приложение 2'!#REF!</f>
        <v>#REF!</v>
      </c>
      <c r="J21" s="15" t="e">
        <f>'Приложение 2'!#REF!</f>
        <v>#REF!</v>
      </c>
      <c r="K21" s="9" t="e">
        <f>'Приложение 2'!#REF!</f>
        <v>#REF!</v>
      </c>
      <c r="L21" s="9" t="e">
        <f>'Приложение 2'!#REF!</f>
        <v>#REF!</v>
      </c>
      <c r="M21" s="9" t="e">
        <f>'Приложение 2'!#REF!</f>
        <v>#REF!</v>
      </c>
      <c r="N21" s="9" t="e">
        <f>'Приложение 2'!#REF!</f>
        <v>#REF!</v>
      </c>
      <c r="O21" s="9" t="e">
        <f>'Приложение 2'!#REF!</f>
        <v>#REF!</v>
      </c>
      <c r="P21" s="9" t="e">
        <f>'Приложение 2'!#REF!</f>
        <v>#REF!</v>
      </c>
      <c r="Q21" s="9" t="e">
        <f>'Приложение 2'!#REF!</f>
        <v>#REF!</v>
      </c>
      <c r="R21" s="15" t="e">
        <f t="shared" si="4"/>
        <v>#REF!</v>
      </c>
      <c r="S21" s="15" t="e">
        <f t="shared" si="5"/>
        <v>#REF!</v>
      </c>
      <c r="T21" s="15" t="e">
        <f t="shared" si="6"/>
        <v>#REF!</v>
      </c>
      <c r="U21" s="15" t="e">
        <f t="shared" si="7"/>
        <v>#REF!</v>
      </c>
      <c r="V21" s="15" t="e">
        <f t="shared" si="8"/>
        <v>#REF!</v>
      </c>
      <c r="W21" s="15" t="e">
        <f t="shared" si="9"/>
        <v>#REF!</v>
      </c>
      <c r="X21" s="15" t="e">
        <f t="shared" si="10"/>
        <v>#REF!</v>
      </c>
      <c r="Y21" s="15" t="e">
        <f t="shared" si="11"/>
        <v>#REF!</v>
      </c>
      <c r="Z21" s="15" t="e">
        <f t="shared" si="12"/>
        <v>#REF!</v>
      </c>
      <c r="AA21" s="15" t="e">
        <f t="shared" si="13"/>
        <v>#REF!</v>
      </c>
    </row>
    <row r="22" spans="1:27" ht="15.75" x14ac:dyDescent="0.25">
      <c r="A22" s="49" t="s">
        <v>122</v>
      </c>
      <c r="B22" s="49" t="s">
        <v>123</v>
      </c>
      <c r="C22" s="5" t="s">
        <v>6</v>
      </c>
      <c r="D22" s="15" t="e">
        <f t="shared" ref="D22:K22" si="22">D24</f>
        <v>#REF!</v>
      </c>
      <c r="E22" s="15" t="e">
        <f t="shared" si="22"/>
        <v>#REF!</v>
      </c>
      <c r="F22" s="15" t="e">
        <f t="shared" si="22"/>
        <v>#REF!</v>
      </c>
      <c r="G22" s="15" t="e">
        <f t="shared" si="22"/>
        <v>#REF!</v>
      </c>
      <c r="H22" s="15" t="e">
        <f t="shared" si="22"/>
        <v>#REF!</v>
      </c>
      <c r="I22" s="15" t="e">
        <f t="shared" si="22"/>
        <v>#REF!</v>
      </c>
      <c r="J22" s="15" t="e">
        <f t="shared" si="22"/>
        <v>#REF!</v>
      </c>
      <c r="K22" s="9" t="e">
        <f t="shared" si="22"/>
        <v>#REF!</v>
      </c>
      <c r="L22" s="9" t="e">
        <f t="shared" ref="L22:Q22" si="23">L24</f>
        <v>#REF!</v>
      </c>
      <c r="M22" s="9" t="e">
        <f t="shared" si="23"/>
        <v>#REF!</v>
      </c>
      <c r="N22" s="9" t="e">
        <f t="shared" si="23"/>
        <v>#REF!</v>
      </c>
      <c r="O22" s="9" t="e">
        <f t="shared" si="23"/>
        <v>#REF!</v>
      </c>
      <c r="P22" s="9" t="e">
        <f t="shared" si="23"/>
        <v>#REF!</v>
      </c>
      <c r="Q22" s="9" t="e">
        <f t="shared" si="23"/>
        <v>#REF!</v>
      </c>
      <c r="R22" s="15" t="e">
        <f t="shared" si="4"/>
        <v>#REF!</v>
      </c>
      <c r="S22" s="15" t="e">
        <f t="shared" si="5"/>
        <v>#REF!</v>
      </c>
      <c r="T22" s="15" t="e">
        <f t="shared" si="6"/>
        <v>#REF!</v>
      </c>
      <c r="U22" s="15" t="e">
        <f t="shared" si="7"/>
        <v>#REF!</v>
      </c>
      <c r="V22" s="15" t="e">
        <f t="shared" si="8"/>
        <v>#REF!</v>
      </c>
      <c r="W22" s="15" t="e">
        <f t="shared" si="9"/>
        <v>#REF!</v>
      </c>
      <c r="X22" s="15" t="e">
        <f t="shared" si="10"/>
        <v>#REF!</v>
      </c>
      <c r="Y22" s="15" t="e">
        <f>Y24</f>
        <v>#REF!</v>
      </c>
      <c r="Z22" s="15" t="e">
        <f t="shared" si="12"/>
        <v>#REF!</v>
      </c>
      <c r="AA22" s="15" t="e">
        <f t="shared" si="13"/>
        <v>#REF!</v>
      </c>
    </row>
    <row r="23" spans="1:27" ht="15.75" x14ac:dyDescent="0.25">
      <c r="A23" s="50"/>
      <c r="B23" s="50"/>
      <c r="C23" s="5" t="s">
        <v>1</v>
      </c>
      <c r="D23" s="15"/>
      <c r="E23" s="15"/>
      <c r="F23" s="15"/>
      <c r="G23" s="15"/>
      <c r="H23" s="15"/>
      <c r="I23" s="15"/>
      <c r="J23" s="15"/>
      <c r="K23" s="9"/>
      <c r="L23" s="9"/>
      <c r="M23" s="9"/>
      <c r="N23" s="9"/>
      <c r="O23" s="9"/>
      <c r="P23" s="9"/>
      <c r="Q23" s="9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78.75" x14ac:dyDescent="0.25">
      <c r="A24" s="51"/>
      <c r="B24" s="51"/>
      <c r="C24" s="5" t="s">
        <v>130</v>
      </c>
      <c r="D24" s="15" t="e">
        <f>'Приложение 2'!#REF!</f>
        <v>#REF!</v>
      </c>
      <c r="E24" s="15" t="e">
        <f>'Приложение 2'!#REF!</f>
        <v>#REF!</v>
      </c>
      <c r="F24" s="15" t="e">
        <f>'Приложение 2'!#REF!</f>
        <v>#REF!</v>
      </c>
      <c r="G24" s="15" t="e">
        <f>'Приложение 2'!#REF!</f>
        <v>#REF!</v>
      </c>
      <c r="H24" s="15" t="e">
        <f>'Приложение 2'!#REF!</f>
        <v>#REF!</v>
      </c>
      <c r="I24" s="15" t="e">
        <f>'Приложение 2'!#REF!</f>
        <v>#REF!</v>
      </c>
      <c r="J24" s="15" t="e">
        <f>'Приложение 2'!#REF!</f>
        <v>#REF!</v>
      </c>
      <c r="K24" s="9" t="e">
        <f>'Приложение 2'!#REF!</f>
        <v>#REF!</v>
      </c>
      <c r="L24" s="9" t="e">
        <f>'Приложение 2'!#REF!</f>
        <v>#REF!</v>
      </c>
      <c r="M24" s="9" t="e">
        <f>'Приложение 2'!#REF!</f>
        <v>#REF!</v>
      </c>
      <c r="N24" s="9" t="e">
        <f>'Приложение 2'!#REF!</f>
        <v>#REF!</v>
      </c>
      <c r="O24" s="9" t="e">
        <f>'Приложение 2'!#REF!</f>
        <v>#REF!</v>
      </c>
      <c r="P24" s="9" t="e">
        <f>'Приложение 2'!#REF!</f>
        <v>#REF!</v>
      </c>
      <c r="Q24" s="9" t="e">
        <f>'Приложение 2'!#REF!</f>
        <v>#REF!</v>
      </c>
      <c r="R24" s="15" t="e">
        <f t="shared" si="4"/>
        <v>#REF!</v>
      </c>
      <c r="S24" s="15" t="e">
        <f t="shared" si="5"/>
        <v>#REF!</v>
      </c>
      <c r="T24" s="15" t="e">
        <f t="shared" si="6"/>
        <v>#REF!</v>
      </c>
      <c r="U24" s="15" t="e">
        <f t="shared" si="7"/>
        <v>#REF!</v>
      </c>
      <c r="V24" s="15" t="e">
        <f t="shared" si="8"/>
        <v>#REF!</v>
      </c>
      <c r="W24" s="15" t="e">
        <f t="shared" si="9"/>
        <v>#REF!</v>
      </c>
      <c r="X24" s="15" t="e">
        <f t="shared" si="10"/>
        <v>#REF!</v>
      </c>
      <c r="Y24" s="15" t="e">
        <f t="shared" si="11"/>
        <v>#REF!</v>
      </c>
      <c r="Z24" s="15" t="e">
        <f t="shared" si="12"/>
        <v>#REF!</v>
      </c>
      <c r="AA24" s="15" t="e">
        <f t="shared" si="13"/>
        <v>#REF!</v>
      </c>
    </row>
    <row r="25" spans="1:27" ht="15.75" x14ac:dyDescent="0.25">
      <c r="A25" s="49" t="s">
        <v>124</v>
      </c>
      <c r="B25" s="49" t="s">
        <v>125</v>
      </c>
      <c r="C25" s="5" t="s">
        <v>6</v>
      </c>
      <c r="D25" s="15" t="e">
        <f t="shared" ref="D25:K25" si="24">SUM(D27:D28)</f>
        <v>#REF!</v>
      </c>
      <c r="E25" s="15" t="e">
        <f t="shared" si="24"/>
        <v>#REF!</v>
      </c>
      <c r="F25" s="15" t="e">
        <f t="shared" si="24"/>
        <v>#REF!</v>
      </c>
      <c r="G25" s="15" t="e">
        <f t="shared" si="24"/>
        <v>#REF!</v>
      </c>
      <c r="H25" s="15" t="e">
        <f t="shared" si="24"/>
        <v>#REF!</v>
      </c>
      <c r="I25" s="15" t="e">
        <f t="shared" si="24"/>
        <v>#REF!</v>
      </c>
      <c r="J25" s="15" t="e">
        <f t="shared" si="24"/>
        <v>#REF!</v>
      </c>
      <c r="K25" s="9" t="e">
        <f t="shared" si="24"/>
        <v>#REF!</v>
      </c>
      <c r="L25" s="9" t="e">
        <f t="shared" ref="L25:Q25" si="25">SUM(L27:L28)</f>
        <v>#REF!</v>
      </c>
      <c r="M25" s="9" t="e">
        <f t="shared" si="25"/>
        <v>#REF!</v>
      </c>
      <c r="N25" s="9" t="e">
        <f t="shared" si="25"/>
        <v>#REF!</v>
      </c>
      <c r="O25" s="9" t="e">
        <f t="shared" si="25"/>
        <v>#REF!</v>
      </c>
      <c r="P25" s="9" t="e">
        <f t="shared" si="25"/>
        <v>#REF!</v>
      </c>
      <c r="Q25" s="9" t="e">
        <f t="shared" si="25"/>
        <v>#REF!</v>
      </c>
      <c r="R25" s="15" t="e">
        <f t="shared" si="4"/>
        <v>#REF!</v>
      </c>
      <c r="S25" s="15" t="e">
        <f t="shared" si="5"/>
        <v>#REF!</v>
      </c>
      <c r="T25" s="15" t="e">
        <f t="shared" si="6"/>
        <v>#REF!</v>
      </c>
      <c r="U25" s="15" t="e">
        <f t="shared" si="7"/>
        <v>#REF!</v>
      </c>
      <c r="V25" s="15" t="e">
        <f t="shared" si="8"/>
        <v>#REF!</v>
      </c>
      <c r="W25" s="15" t="e">
        <f t="shared" si="9"/>
        <v>#REF!</v>
      </c>
      <c r="X25" s="15" t="e">
        <f t="shared" si="10"/>
        <v>#REF!</v>
      </c>
      <c r="Y25" s="15" t="e">
        <f>SUM(Y27:Y28)</f>
        <v>#REF!</v>
      </c>
      <c r="Z25" s="15" t="e">
        <f t="shared" si="12"/>
        <v>#REF!</v>
      </c>
      <c r="AA25" s="15" t="e">
        <f t="shared" si="13"/>
        <v>#REF!</v>
      </c>
    </row>
    <row r="26" spans="1:27" ht="15.75" x14ac:dyDescent="0.25">
      <c r="A26" s="50"/>
      <c r="B26" s="50"/>
      <c r="C26" s="5" t="s">
        <v>1</v>
      </c>
      <c r="D26" s="15"/>
      <c r="E26" s="15"/>
      <c r="F26" s="15"/>
      <c r="G26" s="15"/>
      <c r="H26" s="15"/>
      <c r="I26" s="15"/>
      <c r="J26" s="15"/>
      <c r="K26" s="9"/>
      <c r="L26" s="9"/>
      <c r="M26" s="9"/>
      <c r="N26" s="9"/>
      <c r="O26" s="9"/>
      <c r="P26" s="9"/>
      <c r="Q26" s="9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31.5" x14ac:dyDescent="0.25">
      <c r="A27" s="50"/>
      <c r="B27" s="50"/>
      <c r="C27" s="5" t="s">
        <v>117</v>
      </c>
      <c r="D27" s="15" t="e">
        <f>'Приложение 2'!#REF!</f>
        <v>#REF!</v>
      </c>
      <c r="E27" s="15" t="e">
        <f>'Приложение 2'!#REF!</f>
        <v>#REF!</v>
      </c>
      <c r="F27" s="15" t="e">
        <f>'Приложение 2'!#REF!</f>
        <v>#REF!</v>
      </c>
      <c r="G27" s="15" t="e">
        <f>'Приложение 2'!#REF!</f>
        <v>#REF!</v>
      </c>
      <c r="H27" s="15" t="e">
        <f>'Приложение 2'!#REF!</f>
        <v>#REF!</v>
      </c>
      <c r="I27" s="15" t="e">
        <f>'Приложение 2'!#REF!</f>
        <v>#REF!</v>
      </c>
      <c r="J27" s="15" t="e">
        <f>'Приложение 2'!#REF!</f>
        <v>#REF!</v>
      </c>
      <c r="K27" s="9" t="e">
        <f>'Приложение 2'!#REF!</f>
        <v>#REF!</v>
      </c>
      <c r="L27" s="9" t="e">
        <f>'Приложение 2'!#REF!</f>
        <v>#REF!</v>
      </c>
      <c r="M27" s="9" t="e">
        <f>'Приложение 2'!#REF!</f>
        <v>#REF!</v>
      </c>
      <c r="N27" s="9" t="e">
        <f>'Приложение 2'!#REF!</f>
        <v>#REF!</v>
      </c>
      <c r="O27" s="9" t="e">
        <f>'Приложение 2'!#REF!</f>
        <v>#REF!</v>
      </c>
      <c r="P27" s="9" t="e">
        <f>'Приложение 2'!#REF!</f>
        <v>#REF!</v>
      </c>
      <c r="Q27" s="9" t="e">
        <f>'Приложение 2'!#REF!</f>
        <v>#REF!</v>
      </c>
      <c r="R27" s="15" t="e">
        <f t="shared" si="4"/>
        <v>#REF!</v>
      </c>
      <c r="S27" s="15" t="e">
        <f t="shared" si="5"/>
        <v>#REF!</v>
      </c>
      <c r="T27" s="15" t="e">
        <f t="shared" si="6"/>
        <v>#REF!</v>
      </c>
      <c r="U27" s="15" t="e">
        <f t="shared" si="7"/>
        <v>#REF!</v>
      </c>
      <c r="V27" s="15" t="e">
        <f t="shared" si="8"/>
        <v>#REF!</v>
      </c>
      <c r="W27" s="15" t="e">
        <f t="shared" si="9"/>
        <v>#REF!</v>
      </c>
      <c r="X27" s="15" t="e">
        <f t="shared" si="10"/>
        <v>#REF!</v>
      </c>
      <c r="Y27" s="15" t="e">
        <f t="shared" si="11"/>
        <v>#REF!</v>
      </c>
      <c r="Z27" s="15" t="e">
        <f t="shared" si="12"/>
        <v>#REF!</v>
      </c>
      <c r="AA27" s="15" t="e">
        <f t="shared" si="13"/>
        <v>#REF!</v>
      </c>
    </row>
    <row r="28" spans="1:27" ht="78.75" x14ac:dyDescent="0.25">
      <c r="A28" s="51"/>
      <c r="B28" s="51"/>
      <c r="C28" s="5" t="s">
        <v>130</v>
      </c>
      <c r="D28" s="15" t="e">
        <f>'Приложение 2'!#REF!-'Приложение 2'!#REF!</f>
        <v>#REF!</v>
      </c>
      <c r="E28" s="15" t="e">
        <f>'Приложение 2'!#REF!-'Приложение 2'!#REF!</f>
        <v>#REF!</v>
      </c>
      <c r="F28" s="15" t="e">
        <f>'Приложение 2'!#REF!-'Приложение 2'!#REF!</f>
        <v>#REF!</v>
      </c>
      <c r="G28" s="15" t="e">
        <f>'Приложение 2'!#REF!-'Приложение 2'!#REF!</f>
        <v>#REF!</v>
      </c>
      <c r="H28" s="15" t="e">
        <f>'Приложение 2'!#REF!-'Приложение 2'!#REF!</f>
        <v>#REF!</v>
      </c>
      <c r="I28" s="15" t="e">
        <f>'Приложение 2'!#REF!-'Приложение 2'!#REF!</f>
        <v>#REF!</v>
      </c>
      <c r="J28" s="15" t="e">
        <f>'Приложение 2'!#REF!-'Приложение 2'!#REF!</f>
        <v>#REF!</v>
      </c>
      <c r="K28" s="9" t="e">
        <f>'Приложение 2'!#REF!-'Приложение 2'!#REF!</f>
        <v>#REF!</v>
      </c>
      <c r="L28" s="9" t="e">
        <f>'Приложение 2'!#REF!-'Приложение 2'!#REF!</f>
        <v>#REF!</v>
      </c>
      <c r="M28" s="9" t="e">
        <f>'Приложение 2'!#REF!-'Приложение 2'!#REF!</f>
        <v>#REF!</v>
      </c>
      <c r="N28" s="9" t="e">
        <f>'Приложение 2'!#REF!-'Приложение 2'!#REF!</f>
        <v>#REF!</v>
      </c>
      <c r="O28" s="9" t="e">
        <f>'Приложение 2'!#REF!-'Приложение 2'!#REF!</f>
        <v>#REF!</v>
      </c>
      <c r="P28" s="9" t="e">
        <f>'Приложение 2'!#REF!-'Приложение 2'!#REF!</f>
        <v>#REF!</v>
      </c>
      <c r="Q28" s="9" t="e">
        <f>'Приложение 2'!#REF!-'Приложение 2'!#REF!</f>
        <v>#REF!</v>
      </c>
      <c r="R28" s="15" t="e">
        <f t="shared" si="4"/>
        <v>#REF!</v>
      </c>
      <c r="S28" s="15" t="e">
        <f t="shared" si="5"/>
        <v>#REF!</v>
      </c>
      <c r="T28" s="15" t="e">
        <f t="shared" si="6"/>
        <v>#REF!</v>
      </c>
      <c r="U28" s="15" t="e">
        <f t="shared" si="7"/>
        <v>#REF!</v>
      </c>
      <c r="V28" s="15" t="e">
        <f t="shared" si="8"/>
        <v>#REF!</v>
      </c>
      <c r="W28" s="15" t="e">
        <f t="shared" si="9"/>
        <v>#REF!</v>
      </c>
      <c r="X28" s="15" t="e">
        <f t="shared" si="10"/>
        <v>#REF!</v>
      </c>
      <c r="Y28" s="15" t="e">
        <f t="shared" si="11"/>
        <v>#REF!</v>
      </c>
      <c r="Z28" s="15" t="e">
        <f t="shared" si="12"/>
        <v>#REF!</v>
      </c>
      <c r="AA28" s="15" t="e">
        <f t="shared" si="13"/>
        <v>#REF!</v>
      </c>
    </row>
    <row r="29" spans="1:27" ht="15.75" x14ac:dyDescent="0.25">
      <c r="A29" s="49" t="s">
        <v>126</v>
      </c>
      <c r="B29" s="58" t="s">
        <v>136</v>
      </c>
      <c r="C29" s="5" t="s">
        <v>6</v>
      </c>
      <c r="D29" s="15" t="e">
        <f t="shared" ref="D29:K29" si="26">SUM(D31:D33)</f>
        <v>#REF!</v>
      </c>
      <c r="E29" s="15" t="e">
        <f t="shared" si="26"/>
        <v>#REF!</v>
      </c>
      <c r="F29" s="15" t="e">
        <f t="shared" si="26"/>
        <v>#REF!</v>
      </c>
      <c r="G29" s="15" t="e">
        <f t="shared" si="26"/>
        <v>#REF!</v>
      </c>
      <c r="H29" s="15" t="e">
        <f t="shared" si="26"/>
        <v>#REF!</v>
      </c>
      <c r="I29" s="15" t="e">
        <f t="shared" si="26"/>
        <v>#REF!</v>
      </c>
      <c r="J29" s="15" t="e">
        <f t="shared" si="26"/>
        <v>#REF!</v>
      </c>
      <c r="K29" s="9" t="e">
        <f t="shared" si="26"/>
        <v>#REF!</v>
      </c>
      <c r="L29" s="9" t="e">
        <f t="shared" ref="L29:Q29" si="27">SUM(L31:L33)</f>
        <v>#REF!</v>
      </c>
      <c r="M29" s="9" t="e">
        <f t="shared" si="27"/>
        <v>#REF!</v>
      </c>
      <c r="N29" s="9" t="e">
        <f t="shared" si="27"/>
        <v>#REF!</v>
      </c>
      <c r="O29" s="9" t="e">
        <f t="shared" si="27"/>
        <v>#REF!</v>
      </c>
      <c r="P29" s="9" t="e">
        <f t="shared" si="27"/>
        <v>#REF!</v>
      </c>
      <c r="Q29" s="9" t="e">
        <f t="shared" si="27"/>
        <v>#REF!</v>
      </c>
      <c r="R29" s="15" t="e">
        <f t="shared" si="4"/>
        <v>#REF!</v>
      </c>
      <c r="S29" s="15" t="e">
        <f t="shared" si="5"/>
        <v>#REF!</v>
      </c>
      <c r="T29" s="15" t="e">
        <f t="shared" si="6"/>
        <v>#REF!</v>
      </c>
      <c r="U29" s="15" t="e">
        <f t="shared" si="7"/>
        <v>#REF!</v>
      </c>
      <c r="V29" s="15" t="e">
        <f t="shared" si="8"/>
        <v>#REF!</v>
      </c>
      <c r="W29" s="15" t="e">
        <f t="shared" si="9"/>
        <v>#REF!</v>
      </c>
      <c r="X29" s="15" t="e">
        <f t="shared" si="10"/>
        <v>#REF!</v>
      </c>
      <c r="Y29" s="15" t="e">
        <f>SUM(Y31:Y33)</f>
        <v>#REF!</v>
      </c>
      <c r="Z29" s="15" t="e">
        <f t="shared" si="12"/>
        <v>#REF!</v>
      </c>
      <c r="AA29" s="15" t="e">
        <f t="shared" si="13"/>
        <v>#REF!</v>
      </c>
    </row>
    <row r="30" spans="1:27" ht="15.75" x14ac:dyDescent="0.25">
      <c r="A30" s="50"/>
      <c r="B30" s="59"/>
      <c r="C30" s="5" t="s">
        <v>1</v>
      </c>
      <c r="D30" s="15"/>
      <c r="E30" s="15"/>
      <c r="F30" s="15"/>
      <c r="G30" s="15"/>
      <c r="H30" s="15"/>
      <c r="I30" s="15"/>
      <c r="J30" s="15"/>
      <c r="K30" s="9"/>
      <c r="L30" s="9"/>
      <c r="M30" s="9"/>
      <c r="N30" s="9"/>
      <c r="O30" s="9"/>
      <c r="P30" s="9"/>
      <c r="Q30" s="9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31.5" x14ac:dyDescent="0.25">
      <c r="A31" s="50"/>
      <c r="B31" s="59"/>
      <c r="C31" s="5" t="s">
        <v>117</v>
      </c>
      <c r="D31" s="15" t="e">
        <f>'Приложение 2'!#REF!-'Приложение 2'!#REF!-'Приложение 2'!#REF!-'Приложение 2'!#REF!</f>
        <v>#REF!</v>
      </c>
      <c r="E31" s="15" t="e">
        <f>'Приложение 2'!#REF!-'Приложение 2'!#REF!-'Приложение 2'!#REF!-'Приложение 2'!#REF!</f>
        <v>#REF!</v>
      </c>
      <c r="F31" s="15" t="e">
        <f>'Приложение 2'!#REF!-'Приложение 2'!#REF!-'Приложение 2'!#REF!-'Приложение 2'!#REF!</f>
        <v>#REF!</v>
      </c>
      <c r="G31" s="15" t="e">
        <f>'Приложение 2'!#REF!-'Приложение 2'!#REF!-'Приложение 2'!#REF!-'Приложение 2'!#REF!</f>
        <v>#REF!</v>
      </c>
      <c r="H31" s="15" t="e">
        <f>'Приложение 2'!#REF!-'Приложение 2'!#REF!-'Приложение 2'!#REF!-'Приложение 2'!#REF!</f>
        <v>#REF!</v>
      </c>
      <c r="I31" s="15" t="e">
        <f>'Приложение 2'!#REF!-'Приложение 2'!#REF!-'Приложение 2'!#REF!-'Приложение 2'!#REF!</f>
        <v>#REF!</v>
      </c>
      <c r="J31" s="15" t="e">
        <f>'Приложение 2'!#REF!-'Приложение 2'!#REF!-'Приложение 2'!#REF!-'Приложение 2'!#REF!</f>
        <v>#REF!</v>
      </c>
      <c r="K31" s="9" t="e">
        <f>'Приложение 2'!#REF!-'Приложение 2'!#REF!-'Приложение 2'!#REF!-'Приложение 2'!#REF!</f>
        <v>#REF!</v>
      </c>
      <c r="L31" s="9" t="e">
        <f>'Приложение 2'!#REF!-'Приложение 2'!#REF!-'Приложение 2'!#REF!-'Приложение 2'!#REF!</f>
        <v>#REF!</v>
      </c>
      <c r="M31" s="9" t="e">
        <f>'Приложение 2'!#REF!-'Приложение 2'!#REF!-'Приложение 2'!#REF!-'Приложение 2'!#REF!</f>
        <v>#REF!</v>
      </c>
      <c r="N31" s="9" t="e">
        <f>'Приложение 2'!#REF!-'Приложение 2'!#REF!-'Приложение 2'!#REF!-'Приложение 2'!#REF!</f>
        <v>#REF!</v>
      </c>
      <c r="O31" s="9" t="e">
        <f>'Приложение 2'!#REF!-'Приложение 2'!#REF!-'Приложение 2'!#REF!-'Приложение 2'!#REF!</f>
        <v>#REF!</v>
      </c>
      <c r="P31" s="9" t="e">
        <f>'Приложение 2'!#REF!-'Приложение 2'!#REF!-'Приложение 2'!#REF!-'Приложение 2'!#REF!</f>
        <v>#REF!</v>
      </c>
      <c r="Q31" s="9" t="e">
        <f>'Приложение 2'!#REF!-'Приложение 2'!#REF!-'Приложение 2'!#REF!-'Приложение 2'!#REF!</f>
        <v>#REF!</v>
      </c>
      <c r="R31" s="15" t="e">
        <f t="shared" si="4"/>
        <v>#REF!</v>
      </c>
      <c r="S31" s="15" t="e">
        <f t="shared" si="5"/>
        <v>#REF!</v>
      </c>
      <c r="T31" s="15" t="e">
        <f t="shared" si="6"/>
        <v>#REF!</v>
      </c>
      <c r="U31" s="15" t="e">
        <f t="shared" si="7"/>
        <v>#REF!</v>
      </c>
      <c r="V31" s="15" t="e">
        <f t="shared" si="8"/>
        <v>#REF!</v>
      </c>
      <c r="W31" s="15" t="e">
        <f t="shared" si="9"/>
        <v>#REF!</v>
      </c>
      <c r="X31" s="15" t="e">
        <f t="shared" si="10"/>
        <v>#REF!</v>
      </c>
      <c r="Y31" s="15" t="e">
        <f t="shared" si="11"/>
        <v>#REF!</v>
      </c>
      <c r="Z31" s="15" t="e">
        <f t="shared" si="12"/>
        <v>#REF!</v>
      </c>
      <c r="AA31" s="15" t="e">
        <f t="shared" si="13"/>
        <v>#REF!</v>
      </c>
    </row>
    <row r="32" spans="1:27" ht="31.5" x14ac:dyDescent="0.25">
      <c r="A32" s="50"/>
      <c r="B32" s="59"/>
      <c r="C32" s="5" t="s">
        <v>132</v>
      </c>
      <c r="D32" s="15" t="e">
        <f>'Приложение 2'!#REF!</f>
        <v>#REF!</v>
      </c>
      <c r="E32" s="15" t="e">
        <f>'Приложение 2'!#REF!</f>
        <v>#REF!</v>
      </c>
      <c r="F32" s="15" t="e">
        <f>'Приложение 2'!#REF!</f>
        <v>#REF!</v>
      </c>
      <c r="G32" s="15" t="e">
        <f>'Приложение 2'!#REF!</f>
        <v>#REF!</v>
      </c>
      <c r="H32" s="15" t="e">
        <f>'Приложение 2'!#REF!</f>
        <v>#REF!</v>
      </c>
      <c r="I32" s="15" t="e">
        <f>'Приложение 2'!#REF!</f>
        <v>#REF!</v>
      </c>
      <c r="J32" s="15" t="e">
        <f>'Приложение 2'!#REF!</f>
        <v>#REF!</v>
      </c>
      <c r="K32" s="9" t="e">
        <f>'Приложение 2'!#REF!</f>
        <v>#REF!</v>
      </c>
      <c r="L32" s="9" t="e">
        <f>'Приложение 2'!#REF!</f>
        <v>#REF!</v>
      </c>
      <c r="M32" s="9" t="e">
        <f>'Приложение 2'!#REF!</f>
        <v>#REF!</v>
      </c>
      <c r="N32" s="9" t="e">
        <f>'Приложение 2'!#REF!</f>
        <v>#REF!</v>
      </c>
      <c r="O32" s="9" t="e">
        <f>'Приложение 2'!#REF!</f>
        <v>#REF!</v>
      </c>
      <c r="P32" s="9" t="e">
        <f>'Приложение 2'!#REF!</f>
        <v>#REF!</v>
      </c>
      <c r="Q32" s="9" t="e">
        <f>'Приложение 2'!#REF!</f>
        <v>#REF!</v>
      </c>
      <c r="R32" s="15" t="e">
        <f t="shared" si="4"/>
        <v>#REF!</v>
      </c>
      <c r="S32" s="15" t="e">
        <f t="shared" si="5"/>
        <v>#REF!</v>
      </c>
      <c r="T32" s="15" t="e">
        <f t="shared" si="6"/>
        <v>#REF!</v>
      </c>
      <c r="U32" s="15" t="e">
        <f t="shared" si="7"/>
        <v>#REF!</v>
      </c>
      <c r="V32" s="15" t="e">
        <f t="shared" si="8"/>
        <v>#REF!</v>
      </c>
      <c r="W32" s="15" t="e">
        <f t="shared" si="9"/>
        <v>#REF!</v>
      </c>
      <c r="X32" s="15" t="e">
        <f t="shared" si="10"/>
        <v>#REF!</v>
      </c>
      <c r="Y32" s="15" t="e">
        <f t="shared" si="11"/>
        <v>#REF!</v>
      </c>
      <c r="Z32" s="15" t="e">
        <f t="shared" si="12"/>
        <v>#REF!</v>
      </c>
      <c r="AA32" s="15" t="e">
        <f t="shared" si="13"/>
        <v>#REF!</v>
      </c>
    </row>
    <row r="33" spans="1:27" ht="63" x14ac:dyDescent="0.25">
      <c r="A33" s="65"/>
      <c r="B33" s="60"/>
      <c r="C33" s="5" t="s">
        <v>127</v>
      </c>
      <c r="D33" s="15" t="e">
        <f>'Приложение 2'!#REF!+'Приложение 2'!#REF!</f>
        <v>#REF!</v>
      </c>
      <c r="E33" s="15" t="e">
        <f>'Приложение 2'!#REF!+'Приложение 2'!#REF!</f>
        <v>#REF!</v>
      </c>
      <c r="F33" s="15" t="e">
        <f>'Приложение 2'!#REF!+'Приложение 2'!#REF!</f>
        <v>#REF!</v>
      </c>
      <c r="G33" s="15" t="e">
        <f>'Приложение 2'!#REF!+'Приложение 2'!#REF!</f>
        <v>#REF!</v>
      </c>
      <c r="H33" s="15" t="e">
        <f>'Приложение 2'!#REF!+'Приложение 2'!#REF!</f>
        <v>#REF!</v>
      </c>
      <c r="I33" s="15" t="e">
        <f>'Приложение 2'!#REF!+'Приложение 2'!#REF!</f>
        <v>#REF!</v>
      </c>
      <c r="J33" s="15" t="e">
        <f>'Приложение 2'!#REF!+'Приложение 2'!#REF!</f>
        <v>#REF!</v>
      </c>
      <c r="K33" s="9" t="e">
        <f>'Приложение 2'!#REF!+'Приложение 2'!#REF!</f>
        <v>#REF!</v>
      </c>
      <c r="L33" s="9" t="e">
        <f>'Приложение 2'!#REF!+'Приложение 2'!#REF!</f>
        <v>#REF!</v>
      </c>
      <c r="M33" s="9" t="e">
        <f>'Приложение 2'!#REF!+'Приложение 2'!#REF!</f>
        <v>#REF!</v>
      </c>
      <c r="N33" s="9" t="e">
        <f>'Приложение 2'!#REF!+'Приложение 2'!#REF!</f>
        <v>#REF!</v>
      </c>
      <c r="O33" s="9" t="e">
        <f>'Приложение 2'!#REF!+'Приложение 2'!#REF!</f>
        <v>#REF!</v>
      </c>
      <c r="P33" s="9" t="e">
        <f>'Приложение 2'!#REF!+'Приложение 2'!#REF!</f>
        <v>#REF!</v>
      </c>
      <c r="Q33" s="9" t="e">
        <f>'Приложение 2'!#REF!+'Приложение 2'!#REF!</f>
        <v>#REF!</v>
      </c>
      <c r="R33" s="15" t="e">
        <f t="shared" si="4"/>
        <v>#REF!</v>
      </c>
      <c r="S33" s="15" t="e">
        <f t="shared" si="5"/>
        <v>#REF!</v>
      </c>
      <c r="T33" s="15" t="e">
        <f t="shared" si="6"/>
        <v>#REF!</v>
      </c>
      <c r="U33" s="15" t="e">
        <f t="shared" si="7"/>
        <v>#REF!</v>
      </c>
      <c r="V33" s="15" t="e">
        <f t="shared" si="8"/>
        <v>#REF!</v>
      </c>
      <c r="W33" s="15" t="e">
        <f t="shared" si="9"/>
        <v>#REF!</v>
      </c>
      <c r="X33" s="15" t="e">
        <f t="shared" si="10"/>
        <v>#REF!</v>
      </c>
      <c r="Y33" s="15" t="e">
        <f t="shared" si="11"/>
        <v>#REF!</v>
      </c>
      <c r="Z33" s="15" t="e">
        <f t="shared" si="12"/>
        <v>#REF!</v>
      </c>
      <c r="AA33" s="15" t="e">
        <f t="shared" si="13"/>
        <v>#REF!</v>
      </c>
    </row>
    <row r="34" spans="1:27" ht="15.75" x14ac:dyDescent="0.25">
      <c r="A34" s="49" t="s">
        <v>128</v>
      </c>
      <c r="B34" s="58" t="s">
        <v>137</v>
      </c>
      <c r="C34" s="5" t="s">
        <v>6</v>
      </c>
      <c r="D34" s="15" t="e">
        <f t="shared" ref="D34:K34" si="28">SUM(D36:D37)</f>
        <v>#REF!</v>
      </c>
      <c r="E34" s="15" t="e">
        <f t="shared" si="28"/>
        <v>#REF!</v>
      </c>
      <c r="F34" s="15" t="e">
        <f t="shared" si="28"/>
        <v>#REF!</v>
      </c>
      <c r="G34" s="15" t="e">
        <f t="shared" si="28"/>
        <v>#REF!</v>
      </c>
      <c r="H34" s="15" t="e">
        <f t="shared" si="28"/>
        <v>#REF!</v>
      </c>
      <c r="I34" s="15" t="e">
        <f t="shared" si="28"/>
        <v>#REF!</v>
      </c>
      <c r="J34" s="15" t="e">
        <f t="shared" si="28"/>
        <v>#REF!</v>
      </c>
      <c r="K34" s="9" t="e">
        <f t="shared" si="28"/>
        <v>#REF!</v>
      </c>
      <c r="L34" s="9" t="e">
        <f t="shared" ref="L34:Q34" si="29">SUM(L36:L37)</f>
        <v>#REF!</v>
      </c>
      <c r="M34" s="9" t="e">
        <f t="shared" si="29"/>
        <v>#REF!</v>
      </c>
      <c r="N34" s="9" t="e">
        <f t="shared" si="29"/>
        <v>#REF!</v>
      </c>
      <c r="O34" s="9" t="e">
        <f t="shared" si="29"/>
        <v>#REF!</v>
      </c>
      <c r="P34" s="9" t="e">
        <f t="shared" si="29"/>
        <v>#REF!</v>
      </c>
      <c r="Q34" s="9" t="e">
        <f t="shared" si="29"/>
        <v>#REF!</v>
      </c>
      <c r="R34" s="15" t="e">
        <f t="shared" si="4"/>
        <v>#REF!</v>
      </c>
      <c r="S34" s="15" t="e">
        <f t="shared" si="5"/>
        <v>#REF!</v>
      </c>
      <c r="T34" s="15" t="e">
        <f t="shared" si="6"/>
        <v>#REF!</v>
      </c>
      <c r="U34" s="15" t="e">
        <f t="shared" si="7"/>
        <v>#REF!</v>
      </c>
      <c r="V34" s="15" t="e">
        <f t="shared" si="8"/>
        <v>#REF!</v>
      </c>
      <c r="W34" s="15" t="e">
        <f t="shared" si="9"/>
        <v>#REF!</v>
      </c>
      <c r="X34" s="15" t="e">
        <f t="shared" si="10"/>
        <v>#REF!</v>
      </c>
      <c r="Y34" s="15" t="e">
        <f t="shared" si="11"/>
        <v>#REF!</v>
      </c>
      <c r="Z34" s="15" t="e">
        <f t="shared" si="12"/>
        <v>#REF!</v>
      </c>
      <c r="AA34" s="15" t="e">
        <f t="shared" si="13"/>
        <v>#REF!</v>
      </c>
    </row>
    <row r="35" spans="1:27" ht="15.75" x14ac:dyDescent="0.25">
      <c r="A35" s="50"/>
      <c r="B35" s="59"/>
      <c r="C35" s="5" t="s">
        <v>1</v>
      </c>
      <c r="D35" s="15"/>
      <c r="E35" s="15"/>
      <c r="F35" s="15"/>
      <c r="G35" s="15"/>
      <c r="H35" s="15"/>
      <c r="I35" s="15"/>
      <c r="J35" s="15"/>
      <c r="K35" s="9"/>
      <c r="L35" s="9"/>
      <c r="M35" s="9"/>
      <c r="N35" s="9"/>
      <c r="O35" s="9"/>
      <c r="P35" s="9"/>
      <c r="Q35" s="9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31.5" x14ac:dyDescent="0.25">
      <c r="A36" s="50"/>
      <c r="B36" s="59"/>
      <c r="C36" s="4" t="s">
        <v>117</v>
      </c>
      <c r="D36" s="15" t="e">
        <f>'Приложение 2'!#REF!-'Приложение 2'!#REF!</f>
        <v>#REF!</v>
      </c>
      <c r="E36" s="15" t="e">
        <f>'Приложение 2'!#REF!-'Приложение 2'!#REF!</f>
        <v>#REF!</v>
      </c>
      <c r="F36" s="15" t="e">
        <f>'Приложение 2'!#REF!-'Приложение 2'!#REF!</f>
        <v>#REF!</v>
      </c>
      <c r="G36" s="15" t="e">
        <f>'Приложение 2'!#REF!-'Приложение 2'!#REF!</f>
        <v>#REF!</v>
      </c>
      <c r="H36" s="15" t="e">
        <f>'Приложение 2'!#REF!-'Приложение 2'!#REF!</f>
        <v>#REF!</v>
      </c>
      <c r="I36" s="15" t="e">
        <f>'Приложение 2'!#REF!-'Приложение 2'!#REF!</f>
        <v>#REF!</v>
      </c>
      <c r="J36" s="15" t="e">
        <f>'Приложение 2'!#REF!-'Приложение 2'!#REF!</f>
        <v>#REF!</v>
      </c>
      <c r="K36" s="9" t="e">
        <f>'Приложение 2'!#REF!-'Приложение 2'!#REF!</f>
        <v>#REF!</v>
      </c>
      <c r="L36" s="9" t="e">
        <f>'Приложение 2'!#REF!-'Приложение 2'!#REF!</f>
        <v>#REF!</v>
      </c>
      <c r="M36" s="9" t="e">
        <f>'Приложение 2'!#REF!-'Приложение 2'!#REF!</f>
        <v>#REF!</v>
      </c>
      <c r="N36" s="9" t="e">
        <f>'Приложение 2'!#REF!-'Приложение 2'!#REF!</f>
        <v>#REF!</v>
      </c>
      <c r="O36" s="9" t="e">
        <f>'Приложение 2'!#REF!-'Приложение 2'!#REF!</f>
        <v>#REF!</v>
      </c>
      <c r="P36" s="9" t="e">
        <f>'Приложение 2'!#REF!-'Приложение 2'!#REF!</f>
        <v>#REF!</v>
      </c>
      <c r="Q36" s="9" t="e">
        <f>'Приложение 2'!#REF!-'Приложение 2'!#REF!</f>
        <v>#REF!</v>
      </c>
      <c r="R36" s="15" t="e">
        <f t="shared" si="4"/>
        <v>#REF!</v>
      </c>
      <c r="S36" s="15" t="e">
        <f t="shared" si="5"/>
        <v>#REF!</v>
      </c>
      <c r="T36" s="15" t="e">
        <f t="shared" si="6"/>
        <v>#REF!</v>
      </c>
      <c r="U36" s="15" t="e">
        <f t="shared" si="7"/>
        <v>#REF!</v>
      </c>
      <c r="V36" s="15" t="e">
        <f t="shared" si="8"/>
        <v>#REF!</v>
      </c>
      <c r="W36" s="15" t="e">
        <f t="shared" si="9"/>
        <v>#REF!</v>
      </c>
      <c r="X36" s="15" t="e">
        <f t="shared" si="10"/>
        <v>#REF!</v>
      </c>
      <c r="Y36" s="15" t="e">
        <f t="shared" si="11"/>
        <v>#REF!</v>
      </c>
      <c r="Z36" s="15" t="e">
        <f t="shared" si="12"/>
        <v>#REF!</v>
      </c>
      <c r="AA36" s="15" t="e">
        <f t="shared" si="13"/>
        <v>#REF!</v>
      </c>
    </row>
    <row r="37" spans="1:27" ht="78.75" x14ac:dyDescent="0.25">
      <c r="A37" s="51"/>
      <c r="B37" s="60"/>
      <c r="C37" s="3" t="s">
        <v>130</v>
      </c>
      <c r="D37" s="15" t="e">
        <f>'Приложение 2'!#REF!</f>
        <v>#REF!</v>
      </c>
      <c r="E37" s="15" t="e">
        <f>'Приложение 2'!#REF!</f>
        <v>#REF!</v>
      </c>
      <c r="F37" s="15" t="e">
        <f>'Приложение 2'!#REF!</f>
        <v>#REF!</v>
      </c>
      <c r="G37" s="15" t="e">
        <f>'Приложение 2'!#REF!</f>
        <v>#REF!</v>
      </c>
      <c r="H37" s="15" t="e">
        <f>'Приложение 2'!#REF!</f>
        <v>#REF!</v>
      </c>
      <c r="I37" s="15" t="e">
        <f>'Приложение 2'!#REF!</f>
        <v>#REF!</v>
      </c>
      <c r="J37" s="15" t="e">
        <f>'Приложение 2'!#REF!</f>
        <v>#REF!</v>
      </c>
      <c r="K37" s="9" t="e">
        <f>'Приложение 2'!#REF!</f>
        <v>#REF!</v>
      </c>
      <c r="L37" s="9" t="e">
        <f>'Приложение 2'!#REF!</f>
        <v>#REF!</v>
      </c>
      <c r="M37" s="9" t="e">
        <f>'Приложение 2'!#REF!</f>
        <v>#REF!</v>
      </c>
      <c r="N37" s="9" t="e">
        <f>'Приложение 2'!#REF!</f>
        <v>#REF!</v>
      </c>
      <c r="O37" s="9" t="e">
        <f>'Приложение 2'!#REF!</f>
        <v>#REF!</v>
      </c>
      <c r="P37" s="9" t="e">
        <f>'Приложение 2'!#REF!</f>
        <v>#REF!</v>
      </c>
      <c r="Q37" s="9" t="e">
        <f>'Приложение 2'!#REF!</f>
        <v>#REF!</v>
      </c>
      <c r="R37" s="15" t="e">
        <f t="shared" si="4"/>
        <v>#REF!</v>
      </c>
      <c r="S37" s="15" t="e">
        <f t="shared" si="5"/>
        <v>#REF!</v>
      </c>
      <c r="T37" s="15" t="e">
        <f t="shared" si="6"/>
        <v>#REF!</v>
      </c>
      <c r="U37" s="15" t="e">
        <f t="shared" si="7"/>
        <v>#REF!</v>
      </c>
      <c r="V37" s="15" t="e">
        <f t="shared" si="8"/>
        <v>#REF!</v>
      </c>
      <c r="W37" s="15" t="e">
        <f t="shared" si="9"/>
        <v>#REF!</v>
      </c>
      <c r="X37" s="15" t="e">
        <f t="shared" si="10"/>
        <v>#REF!</v>
      </c>
      <c r="Y37" s="15" t="e">
        <f t="shared" si="11"/>
        <v>#REF!</v>
      </c>
      <c r="Z37" s="15" t="e">
        <f t="shared" si="12"/>
        <v>#REF!</v>
      </c>
      <c r="AA37" s="15" t="e">
        <f t="shared" si="13"/>
        <v>#REF!</v>
      </c>
    </row>
  </sheetData>
  <autoFilter ref="A9:Y37" xr:uid="{00000000-0009-0000-0000-000001000000}"/>
  <mergeCells count="24">
    <mergeCell ref="V1:X1"/>
    <mergeCell ref="R7:X7"/>
    <mergeCell ref="A3:X3"/>
    <mergeCell ref="K7:Q7"/>
    <mergeCell ref="Y7:AA7"/>
    <mergeCell ref="H1:J1"/>
    <mergeCell ref="A7:A8"/>
    <mergeCell ref="B7:B8"/>
    <mergeCell ref="C7:C8"/>
    <mergeCell ref="D7:J7"/>
    <mergeCell ref="A34:A37"/>
    <mergeCell ref="B34:B37"/>
    <mergeCell ref="A22:A24"/>
    <mergeCell ref="B22:B24"/>
    <mergeCell ref="A25:A28"/>
    <mergeCell ref="A29:A33"/>
    <mergeCell ref="B29:B33"/>
    <mergeCell ref="B25:B28"/>
    <mergeCell ref="A10:A15"/>
    <mergeCell ref="B10:B15"/>
    <mergeCell ref="A16:A18"/>
    <mergeCell ref="B16:B18"/>
    <mergeCell ref="A19:A21"/>
    <mergeCell ref="B19:B21"/>
  </mergeCells>
  <pageMargins left="0.59055118110236227" right="0.59055118110236227" top="0.78740157480314965" bottom="0.78740157480314965" header="0.51181102362204722" footer="0.51181102362204722"/>
  <pageSetup paperSize="8" scale="46" fitToHeight="0" orientation="landscape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3</vt:lpstr>
      <vt:lpstr>'Приложение 2'!Заголовки_для_печати</vt:lpstr>
      <vt:lpstr>'Приложение 2'!Область_печати</vt:lpstr>
      <vt:lpstr>'Приложение 3'!Область_печати</vt:lpstr>
    </vt:vector>
  </TitlesOfParts>
  <Company>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PSV</dc:creator>
  <cp:lastModifiedBy>Попов Юрий Владимирович</cp:lastModifiedBy>
  <cp:lastPrinted>2018-10-19T14:47:53Z</cp:lastPrinted>
  <dcterms:created xsi:type="dcterms:W3CDTF">2013-06-12T11:44:22Z</dcterms:created>
  <dcterms:modified xsi:type="dcterms:W3CDTF">2018-10-19T14:48:10Z</dcterms:modified>
</cp:coreProperties>
</file>